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Junio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S1829"/>
  <c r="R1829"/>
  <c r="Q1829"/>
  <c r="O1829"/>
  <c r="J1829"/>
  <c r="I1829"/>
  <c r="S1828"/>
  <c r="R1828"/>
  <c r="Q1828"/>
  <c r="P1828"/>
  <c r="Y1828" s="1"/>
  <c r="O1828"/>
  <c r="J1828"/>
  <c r="I1828"/>
  <c r="S1827"/>
  <c r="R1827"/>
  <c r="Q1827"/>
  <c r="O1827"/>
  <c r="J1827"/>
  <c r="I1827"/>
  <c r="S1826"/>
  <c r="R1826"/>
  <c r="Q1826"/>
  <c r="O1826"/>
  <c r="P1826" s="1"/>
  <c r="Y1826" s="1"/>
  <c r="J1826"/>
  <c r="I1826"/>
  <c r="S1825"/>
  <c r="R1825"/>
  <c r="Q1825"/>
  <c r="O1825"/>
  <c r="J1825"/>
  <c r="I1825"/>
  <c r="S1824"/>
  <c r="R1824"/>
  <c r="Q1824"/>
  <c r="O1824"/>
  <c r="P1824" s="1"/>
  <c r="Y1824" s="1"/>
  <c r="J1824"/>
  <c r="I1824"/>
  <c r="S1823"/>
  <c r="R1823"/>
  <c r="Q1823"/>
  <c r="O1823"/>
  <c r="J1823"/>
  <c r="I1823"/>
  <c r="S1822"/>
  <c r="R1822"/>
  <c r="Q1822"/>
  <c r="O1822"/>
  <c r="P1822" s="1"/>
  <c r="Y1822" s="1"/>
  <c r="J1822"/>
  <c r="I1822"/>
  <c r="S1821"/>
  <c r="R1821"/>
  <c r="Q1821"/>
  <c r="O1821"/>
  <c r="J1821"/>
  <c r="I1821"/>
  <c r="S1820"/>
  <c r="R1820"/>
  <c r="Q1820"/>
  <c r="P1820"/>
  <c r="Y1820" s="1"/>
  <c r="O1820"/>
  <c r="J1820"/>
  <c r="I1820"/>
  <c r="S1819"/>
  <c r="R1819"/>
  <c r="Q1819"/>
  <c r="O1819"/>
  <c r="J1819"/>
  <c r="I1819"/>
  <c r="S1818"/>
  <c r="R1818"/>
  <c r="Q1818"/>
  <c r="O1818"/>
  <c r="P1818" s="1"/>
  <c r="Y1818" s="1"/>
  <c r="J1818"/>
  <c r="I1818"/>
  <c r="S1817"/>
  <c r="R1817"/>
  <c r="Q1817"/>
  <c r="O1817"/>
  <c r="J1817"/>
  <c r="I1817"/>
  <c r="S1816"/>
  <c r="R1816"/>
  <c r="Q1816"/>
  <c r="O1816"/>
  <c r="P1816" s="1"/>
  <c r="Y1816" s="1"/>
  <c r="J1816"/>
  <c r="I1816"/>
  <c r="S1815"/>
  <c r="R1815"/>
  <c r="Q1815"/>
  <c r="O1815"/>
  <c r="J1815"/>
  <c r="I1815"/>
  <c r="S1814"/>
  <c r="R1814"/>
  <c r="Q1814"/>
  <c r="O1814"/>
  <c r="P1814" s="1"/>
  <c r="Y1814" s="1"/>
  <c r="J1814"/>
  <c r="I1814"/>
  <c r="S1813"/>
  <c r="R1813"/>
  <c r="Q1813"/>
  <c r="O1813"/>
  <c r="J1813"/>
  <c r="I1813"/>
  <c r="S1812"/>
  <c r="R1812"/>
  <c r="Q1812"/>
  <c r="P1812"/>
  <c r="Y1812" s="1"/>
  <c r="O1812"/>
  <c r="K1812"/>
  <c r="J1812"/>
  <c r="I1812"/>
  <c r="S1811"/>
  <c r="R1811"/>
  <c r="Q1811"/>
  <c r="O1811"/>
  <c r="J1811"/>
  <c r="I1811"/>
  <c r="S1810"/>
  <c r="R1810"/>
  <c r="Q1810"/>
  <c r="P1810"/>
  <c r="Y1810" s="1"/>
  <c r="O1810"/>
  <c r="J1810"/>
  <c r="I1810"/>
  <c r="S1809"/>
  <c r="R1809"/>
  <c r="Q1809"/>
  <c r="O1809"/>
  <c r="J1809"/>
  <c r="I1809"/>
  <c r="K1809"/>
  <c r="S1808"/>
  <c r="R1808"/>
  <c r="Q1808"/>
  <c r="O1808"/>
  <c r="P1808" s="1"/>
  <c r="Y1808" s="1"/>
  <c r="J1808"/>
  <c r="I1808"/>
  <c r="K1808"/>
  <c r="S1807"/>
  <c r="R1807"/>
  <c r="Q1807"/>
  <c r="O1807"/>
  <c r="J1807"/>
  <c r="I1807"/>
  <c r="S1806"/>
  <c r="R1806"/>
  <c r="Q1806"/>
  <c r="O1806"/>
  <c r="P1806" s="1"/>
  <c r="Y1806" s="1"/>
  <c r="J1806"/>
  <c r="I1806"/>
  <c r="S1805"/>
  <c r="R1805"/>
  <c r="Q1805"/>
  <c r="O1805"/>
  <c r="J1805"/>
  <c r="I1805"/>
  <c r="K1805"/>
  <c r="S1804"/>
  <c r="R1804"/>
  <c r="Q1804"/>
  <c r="O1804"/>
  <c r="P1804" s="1"/>
  <c r="Y1804" s="1"/>
  <c r="J1804"/>
  <c r="I1804"/>
  <c r="K1804"/>
  <c r="S1803"/>
  <c r="R1803"/>
  <c r="Q1803"/>
  <c r="O1803"/>
  <c r="J1803"/>
  <c r="I1803"/>
  <c r="K1803"/>
  <c r="S1802"/>
  <c r="R1802"/>
  <c r="Q1802"/>
  <c r="O1802"/>
  <c r="P1802" s="1"/>
  <c r="Y1802" s="1"/>
  <c r="J1802"/>
  <c r="I1802"/>
  <c r="S1801"/>
  <c r="R1801"/>
  <c r="Q1801"/>
  <c r="O1801"/>
  <c r="J1801"/>
  <c r="I1801"/>
  <c r="K1801"/>
  <c r="S1800"/>
  <c r="R1800"/>
  <c r="Q1800"/>
  <c r="O1800"/>
  <c r="P1800" s="1"/>
  <c r="Y1800" s="1"/>
  <c r="J1800"/>
  <c r="I1800"/>
  <c r="S1799"/>
  <c r="R1799"/>
  <c r="Q1799"/>
  <c r="O1799"/>
  <c r="J1799"/>
  <c r="I1799"/>
  <c r="K1799"/>
  <c r="S1798"/>
  <c r="R1798"/>
  <c r="Q1798"/>
  <c r="P1798"/>
  <c r="Y1798" s="1"/>
  <c r="O1798"/>
  <c r="K1798"/>
  <c r="J1798"/>
  <c r="I1798"/>
  <c r="S1797"/>
  <c r="R1797"/>
  <c r="Q1797"/>
  <c r="O1797"/>
  <c r="J1797"/>
  <c r="I1797"/>
  <c r="K1797"/>
  <c r="S1796"/>
  <c r="R1796"/>
  <c r="Q1796"/>
  <c r="P1796"/>
  <c r="Y1796" s="1"/>
  <c r="O1796"/>
  <c r="K1796"/>
  <c r="J1796"/>
  <c r="I1796"/>
  <c r="S1795"/>
  <c r="R1795"/>
  <c r="Q1795"/>
  <c r="O1795"/>
  <c r="J1795"/>
  <c r="I1795"/>
  <c r="S1794"/>
  <c r="R1794"/>
  <c r="Q1794"/>
  <c r="P1794"/>
  <c r="Y1794" s="1"/>
  <c r="O1794"/>
  <c r="J1794"/>
  <c r="I1794"/>
  <c r="S1793"/>
  <c r="R1793"/>
  <c r="Q1793"/>
  <c r="O1793"/>
  <c r="J1793"/>
  <c r="I1793"/>
  <c r="K1793"/>
  <c r="S1792"/>
  <c r="R1792"/>
  <c r="Q1792"/>
  <c r="O1792"/>
  <c r="P1792" s="1"/>
  <c r="Y1792" s="1"/>
  <c r="J1792"/>
  <c r="I1792"/>
  <c r="K1792"/>
  <c r="S1791"/>
  <c r="R1791"/>
  <c r="Q1791"/>
  <c r="O1791"/>
  <c r="J1791"/>
  <c r="I1791"/>
  <c r="K1791"/>
  <c r="S1790"/>
  <c r="R1790"/>
  <c r="Q1790"/>
  <c r="O1790"/>
  <c r="P1790" s="1"/>
  <c r="Y1790" s="1"/>
  <c r="J1790"/>
  <c r="I1790"/>
  <c r="K1790"/>
  <c r="S1789"/>
  <c r="R1789"/>
  <c r="Q1789"/>
  <c r="O1789"/>
  <c r="J1789"/>
  <c r="I1789"/>
  <c r="S1788"/>
  <c r="R1788"/>
  <c r="Q1788"/>
  <c r="O1788"/>
  <c r="P1788" s="1"/>
  <c r="Y1788" s="1"/>
  <c r="J1788"/>
  <c r="I1788"/>
  <c r="K1788"/>
  <c r="S1787"/>
  <c r="R1787"/>
  <c r="Q1787"/>
  <c r="O1787"/>
  <c r="J1787"/>
  <c r="I1787"/>
  <c r="K1787"/>
  <c r="S1786"/>
  <c r="R1786"/>
  <c r="Q1786"/>
  <c r="O1786"/>
  <c r="P1786" s="1"/>
  <c r="Y1786" s="1"/>
  <c r="J1786"/>
  <c r="I1786"/>
  <c r="K1786"/>
  <c r="S1785"/>
  <c r="R1785"/>
  <c r="Q1785"/>
  <c r="O1785"/>
  <c r="J1785"/>
  <c r="I1785"/>
  <c r="K1785"/>
  <c r="S1784"/>
  <c r="R1784"/>
  <c r="Q1784"/>
  <c r="O1784"/>
  <c r="P1784" s="1"/>
  <c r="Y1784" s="1"/>
  <c r="J1784"/>
  <c r="I1784"/>
  <c r="S1783"/>
  <c r="R1783"/>
  <c r="Q1783"/>
  <c r="O1783"/>
  <c r="J1783"/>
  <c r="I1783"/>
  <c r="S1782"/>
  <c r="R1782"/>
  <c r="Q1782"/>
  <c r="O1782"/>
  <c r="P1782" s="1"/>
  <c r="Y1782" s="1"/>
  <c r="J1782"/>
  <c r="I1782"/>
  <c r="S1781"/>
  <c r="R1781"/>
  <c r="Q1781"/>
  <c r="O1781"/>
  <c r="J1781"/>
  <c r="I1781"/>
  <c r="K1781"/>
  <c r="S1780"/>
  <c r="R1780"/>
  <c r="Q1780"/>
  <c r="O1780"/>
  <c r="P1780" s="1"/>
  <c r="Y1780" s="1"/>
  <c r="J1780"/>
  <c r="I1780"/>
  <c r="K1780"/>
  <c r="S1779"/>
  <c r="R1779"/>
  <c r="Q1779"/>
  <c r="O1779"/>
  <c r="J1779"/>
  <c r="I1779"/>
  <c r="S1778"/>
  <c r="R1778"/>
  <c r="Q1778"/>
  <c r="O1778"/>
  <c r="P1778" s="1"/>
  <c r="Y1778" s="1"/>
  <c r="J1778"/>
  <c r="I1778"/>
  <c r="S1777"/>
  <c r="R1777"/>
  <c r="Q1777"/>
  <c r="O1777"/>
  <c r="J1777"/>
  <c r="I1777"/>
  <c r="S1776"/>
  <c r="R1776"/>
  <c r="Q1776"/>
  <c r="P1776"/>
  <c r="Y1776" s="1"/>
  <c r="O1776"/>
  <c r="J1776"/>
  <c r="I1776"/>
  <c r="S1775"/>
  <c r="R1775"/>
  <c r="Q1775"/>
  <c r="O1775"/>
  <c r="J1775"/>
  <c r="I1775"/>
  <c r="S1774"/>
  <c r="R1774"/>
  <c r="Q1774"/>
  <c r="O1774"/>
  <c r="P1774" s="1"/>
  <c r="Y1774" s="1"/>
  <c r="J1774"/>
  <c r="I1774"/>
  <c r="S1773"/>
  <c r="R1773"/>
  <c r="Q1773"/>
  <c r="O1773"/>
  <c r="J1773"/>
  <c r="I1773"/>
  <c r="S1772"/>
  <c r="R1772"/>
  <c r="Q1772"/>
  <c r="O1772"/>
  <c r="P1772" s="1"/>
  <c r="Y1772" s="1"/>
  <c r="J1772"/>
  <c r="I1772"/>
  <c r="S1771"/>
  <c r="R1771"/>
  <c r="Q1771"/>
  <c r="O1771"/>
  <c r="J1771"/>
  <c r="I1771"/>
  <c r="S1770"/>
  <c r="R1770"/>
  <c r="Q1770"/>
  <c r="O1770"/>
  <c r="P1770" s="1"/>
  <c r="Y1770" s="1"/>
  <c r="J1770"/>
  <c r="I1770"/>
  <c r="S1769"/>
  <c r="R1769"/>
  <c r="Q1769"/>
  <c r="O1769"/>
  <c r="J1769"/>
  <c r="I1769"/>
  <c r="S1768"/>
  <c r="R1768"/>
  <c r="Q1768"/>
  <c r="P1768"/>
  <c r="Y1768" s="1"/>
  <c r="O1768"/>
  <c r="J1768"/>
  <c r="I1768"/>
  <c r="S1767"/>
  <c r="R1767"/>
  <c r="Q1767"/>
  <c r="O1767"/>
  <c r="J1767"/>
  <c r="I1767"/>
  <c r="S1766"/>
  <c r="R1766"/>
  <c r="Q1766"/>
  <c r="O1766"/>
  <c r="P1766" s="1"/>
  <c r="Y1766" s="1"/>
  <c r="J1766"/>
  <c r="I1766"/>
  <c r="S1765"/>
  <c r="R1765"/>
  <c r="Q1765"/>
  <c r="O1765"/>
  <c r="J1765"/>
  <c r="I1765"/>
  <c r="S1764"/>
  <c r="R1764"/>
  <c r="Q1764"/>
  <c r="O1764"/>
  <c r="P1764" s="1"/>
  <c r="Y1764" s="1"/>
  <c r="J1764"/>
  <c r="I1764"/>
  <c r="S1763"/>
  <c r="R1763"/>
  <c r="Q1763"/>
  <c r="O1763"/>
  <c r="J1763"/>
  <c r="I1763"/>
  <c r="S1762"/>
  <c r="R1762"/>
  <c r="Q1762"/>
  <c r="O1762"/>
  <c r="P1762" s="1"/>
  <c r="Y1762" s="1"/>
  <c r="J1762"/>
  <c r="I1762"/>
  <c r="S1761"/>
  <c r="R1761"/>
  <c r="Q1761"/>
  <c r="O1761"/>
  <c r="J1761"/>
  <c r="I1761"/>
  <c r="S1760"/>
  <c r="R1760"/>
  <c r="Q1760"/>
  <c r="P1760"/>
  <c r="Y1760" s="1"/>
  <c r="O1760"/>
  <c r="J1760"/>
  <c r="I1760"/>
  <c r="S1759"/>
  <c r="R1759"/>
  <c r="Q1759"/>
  <c r="O1759"/>
  <c r="J1759"/>
  <c r="I1759"/>
  <c r="S1758"/>
  <c r="R1758"/>
  <c r="Q1758"/>
  <c r="O1758"/>
  <c r="P1758" s="1"/>
  <c r="Y1758" s="1"/>
  <c r="J1758"/>
  <c r="I1758"/>
  <c r="S1757"/>
  <c r="R1757"/>
  <c r="Q1757"/>
  <c r="O1757"/>
  <c r="J1757"/>
  <c r="I1757"/>
  <c r="S1756"/>
  <c r="R1756"/>
  <c r="Q1756"/>
  <c r="O1756"/>
  <c r="P1756" s="1"/>
  <c r="Y1756" s="1"/>
  <c r="J1756"/>
  <c r="I1756"/>
  <c r="S1755"/>
  <c r="R1755"/>
  <c r="Q1755"/>
  <c r="O1755"/>
  <c r="J1755"/>
  <c r="I1755"/>
  <c r="S1754"/>
  <c r="R1754"/>
  <c r="Q1754"/>
  <c r="O1754"/>
  <c r="P1754" s="1"/>
  <c r="Y1754" s="1"/>
  <c r="J1754"/>
  <c r="I1754"/>
  <c r="S1753"/>
  <c r="R1753"/>
  <c r="Q1753"/>
  <c r="O1753"/>
  <c r="J1753"/>
  <c r="I1753"/>
  <c r="S1752"/>
  <c r="R1752"/>
  <c r="Q1752"/>
  <c r="P1752"/>
  <c r="Y1752" s="1"/>
  <c r="O1752"/>
  <c r="J1752"/>
  <c r="I1752"/>
  <c r="S1751"/>
  <c r="R1751"/>
  <c r="Q1751"/>
  <c r="O1751"/>
  <c r="J1751"/>
  <c r="I1751"/>
  <c r="S1750"/>
  <c r="R1750"/>
  <c r="Q1750"/>
  <c r="O1750"/>
  <c r="P1750" s="1"/>
  <c r="Y1750" s="1"/>
  <c r="J1750"/>
  <c r="I1750"/>
  <c r="S1749"/>
  <c r="R1749"/>
  <c r="Q1749"/>
  <c r="O1749"/>
  <c r="J1749"/>
  <c r="I1749"/>
  <c r="S1748"/>
  <c r="R1748"/>
  <c r="Q1748"/>
  <c r="P1748"/>
  <c r="Y1748" s="1"/>
  <c r="O1748"/>
  <c r="J1748"/>
  <c r="I1748"/>
  <c r="S1747"/>
  <c r="R1747"/>
  <c r="Q1747"/>
  <c r="O1747"/>
  <c r="J1747"/>
  <c r="I1747"/>
  <c r="S1746"/>
  <c r="R1746"/>
  <c r="Q1746"/>
  <c r="O1746"/>
  <c r="P1746" s="1"/>
  <c r="Y1746" s="1"/>
  <c r="J1746"/>
  <c r="I1746"/>
  <c r="S1745"/>
  <c r="R1745"/>
  <c r="Q1745"/>
  <c r="O1745"/>
  <c r="J1745"/>
  <c r="I1745"/>
  <c r="S1744"/>
  <c r="R1744"/>
  <c r="Q1744"/>
  <c r="O1744"/>
  <c r="P1744" s="1"/>
  <c r="Y1744" s="1"/>
  <c r="J1744"/>
  <c r="I1744"/>
  <c r="S1743"/>
  <c r="R1743"/>
  <c r="Q1743"/>
  <c r="O1743"/>
  <c r="J1743"/>
  <c r="I1743"/>
  <c r="S1742"/>
  <c r="R1742"/>
  <c r="Q1742"/>
  <c r="O1742"/>
  <c r="P1742" s="1"/>
  <c r="Y1742" s="1"/>
  <c r="J1742"/>
  <c r="I1742"/>
  <c r="S1741"/>
  <c r="R1741"/>
  <c r="Q1741"/>
  <c r="O1741"/>
  <c r="J1741"/>
  <c r="I1741"/>
  <c r="S1740"/>
  <c r="R1740"/>
  <c r="Q1740"/>
  <c r="P1740"/>
  <c r="Y1740" s="1"/>
  <c r="O1740"/>
  <c r="J1740"/>
  <c r="I1740"/>
  <c r="S1739"/>
  <c r="R1739"/>
  <c r="Q1739"/>
  <c r="O1739"/>
  <c r="J1739"/>
  <c r="I1739"/>
  <c r="K1739"/>
  <c r="S1738"/>
  <c r="R1738"/>
  <c r="Q1738"/>
  <c r="O1738"/>
  <c r="P1738" s="1"/>
  <c r="Y1738" s="1"/>
  <c r="J1738"/>
  <c r="I1738"/>
  <c r="S1737"/>
  <c r="R1737"/>
  <c r="Q1737"/>
  <c r="O1737"/>
  <c r="J1737"/>
  <c r="I1737"/>
  <c r="K1737"/>
  <c r="S1736"/>
  <c r="R1736"/>
  <c r="Q1736"/>
  <c r="O1736"/>
  <c r="P1736" s="1"/>
  <c r="Y1736" s="1"/>
  <c r="J1736"/>
  <c r="I1736"/>
  <c r="S1735"/>
  <c r="R1735"/>
  <c r="Q1735"/>
  <c r="O1735"/>
  <c r="J1735"/>
  <c r="I1735"/>
  <c r="S1734"/>
  <c r="R1734"/>
  <c r="Q1734"/>
  <c r="O1734"/>
  <c r="P1734" s="1"/>
  <c r="Y1734" s="1"/>
  <c r="J1734"/>
  <c r="I1734"/>
  <c r="S1733"/>
  <c r="R1733"/>
  <c r="Q1733"/>
  <c r="O1733"/>
  <c r="J1733"/>
  <c r="I1733"/>
  <c r="S1732"/>
  <c r="R1732"/>
  <c r="Q1732"/>
  <c r="P1732"/>
  <c r="Y1732" s="1"/>
  <c r="O1732"/>
  <c r="J1732"/>
  <c r="I1732"/>
  <c r="K1732"/>
  <c r="S1731"/>
  <c r="R1731"/>
  <c r="Q1731"/>
  <c r="O1731"/>
  <c r="J1731"/>
  <c r="I1731"/>
  <c r="S1730"/>
  <c r="R1730"/>
  <c r="Q1730"/>
  <c r="P1730"/>
  <c r="Y1730" s="1"/>
  <c r="O1730"/>
  <c r="J1730"/>
  <c r="I1730"/>
  <c r="S1729"/>
  <c r="R1729"/>
  <c r="Q1729"/>
  <c r="O1729"/>
  <c r="J1729"/>
  <c r="I1729"/>
  <c r="S1728"/>
  <c r="R1728"/>
  <c r="Q1728"/>
  <c r="O1728"/>
  <c r="P1728" s="1"/>
  <c r="Y1728" s="1"/>
  <c r="J1728"/>
  <c r="I1728"/>
  <c r="S1727"/>
  <c r="R1727"/>
  <c r="Q1727"/>
  <c r="O1727"/>
  <c r="J1727"/>
  <c r="I1727"/>
  <c r="S1726"/>
  <c r="R1726"/>
  <c r="Q1726"/>
  <c r="O1726"/>
  <c r="P1726" s="1"/>
  <c r="Y1726" s="1"/>
  <c r="J1726"/>
  <c r="I1726"/>
  <c r="K1726"/>
  <c r="S1725"/>
  <c r="R1725"/>
  <c r="Q1725"/>
  <c r="O1725"/>
  <c r="J1725"/>
  <c r="I1725"/>
  <c r="K1725"/>
  <c r="S1724"/>
  <c r="R1724"/>
  <c r="Q1724"/>
  <c r="O1724"/>
  <c r="P1724" s="1"/>
  <c r="Y1724" s="1"/>
  <c r="J1724"/>
  <c r="I1724"/>
  <c r="K1724"/>
  <c r="S1723"/>
  <c r="R1723"/>
  <c r="Q1723"/>
  <c r="O1723"/>
  <c r="J1723"/>
  <c r="I1723"/>
  <c r="K1723"/>
  <c r="S1722"/>
  <c r="R1722"/>
  <c r="Q1722"/>
  <c r="O1722"/>
  <c r="P1722" s="1"/>
  <c r="Y1722" s="1"/>
  <c r="J1722"/>
  <c r="I1722"/>
  <c r="K1722"/>
  <c r="S1721"/>
  <c r="R1721"/>
  <c r="Q1721"/>
  <c r="O1721"/>
  <c r="J1721"/>
  <c r="I1721"/>
  <c r="K1721"/>
  <c r="S1720"/>
  <c r="R1720"/>
  <c r="Q1720"/>
  <c r="O1720"/>
  <c r="P1720" s="1"/>
  <c r="Y1720" s="1"/>
  <c r="J1720"/>
  <c r="I1720"/>
  <c r="K1720"/>
  <c r="S1719"/>
  <c r="R1719"/>
  <c r="Q1719"/>
  <c r="O1719"/>
  <c r="J1719"/>
  <c r="I1719"/>
  <c r="K1719"/>
  <c r="S1718"/>
  <c r="R1718"/>
  <c r="Q1718"/>
  <c r="O1718"/>
  <c r="P1718" s="1"/>
  <c r="Y1718" s="1"/>
  <c r="J1718"/>
  <c r="I1718"/>
  <c r="K1718"/>
  <c r="S1717"/>
  <c r="R1717"/>
  <c r="Q1717"/>
  <c r="O1717"/>
  <c r="J1717"/>
  <c r="I1717"/>
  <c r="K1717"/>
  <c r="S1716"/>
  <c r="R1716"/>
  <c r="Q1716"/>
  <c r="O1716"/>
  <c r="P1716" s="1"/>
  <c r="Y1716" s="1"/>
  <c r="J1716"/>
  <c r="I1716"/>
  <c r="K1716"/>
  <c r="S1715"/>
  <c r="R1715"/>
  <c r="Q1715"/>
  <c r="O1715"/>
  <c r="J1715"/>
  <c r="I1715"/>
  <c r="K1715"/>
  <c r="S1714"/>
  <c r="R1714"/>
  <c r="Q1714"/>
  <c r="O1714"/>
  <c r="P1714" s="1"/>
  <c r="Y1714" s="1"/>
  <c r="J1714"/>
  <c r="I1714"/>
  <c r="K1714"/>
  <c r="S1713"/>
  <c r="R1713"/>
  <c r="Q1713"/>
  <c r="O1713"/>
  <c r="J1713"/>
  <c r="I1713"/>
  <c r="K1713"/>
  <c r="S1712"/>
  <c r="R1712"/>
  <c r="Q1712"/>
  <c r="O1712"/>
  <c r="P1712" s="1"/>
  <c r="Y1712" s="1"/>
  <c r="J1712"/>
  <c r="I1712"/>
  <c r="K1712"/>
  <c r="S1711"/>
  <c r="R1711"/>
  <c r="Q1711"/>
  <c r="O1711"/>
  <c r="J1711"/>
  <c r="I1711"/>
  <c r="K1711"/>
  <c r="S1710"/>
  <c r="R1710"/>
  <c r="Q1710"/>
  <c r="O1710"/>
  <c r="P1710" s="1"/>
  <c r="Y1710" s="1"/>
  <c r="J1710"/>
  <c r="I1710"/>
  <c r="K1710"/>
  <c r="S1709"/>
  <c r="R1709"/>
  <c r="Q1709"/>
  <c r="O1709"/>
  <c r="J1709"/>
  <c r="I1709"/>
  <c r="K1709"/>
  <c r="S1708"/>
  <c r="R1708"/>
  <c r="Q1708"/>
  <c r="O1708"/>
  <c r="P1708" s="1"/>
  <c r="Y1708" s="1"/>
  <c r="J1708"/>
  <c r="I1708"/>
  <c r="K1708"/>
  <c r="S1707"/>
  <c r="R1707"/>
  <c r="Q1707"/>
  <c r="O1707"/>
  <c r="J1707"/>
  <c r="I1707"/>
  <c r="K1707"/>
  <c r="S1706"/>
  <c r="R1706"/>
  <c r="Q1706"/>
  <c r="O1706"/>
  <c r="P1706" s="1"/>
  <c r="Y1706" s="1"/>
  <c r="J1706"/>
  <c r="I1706"/>
  <c r="K1706"/>
  <c r="S1705"/>
  <c r="R1705"/>
  <c r="Q1705"/>
  <c r="O1705"/>
  <c r="J1705"/>
  <c r="I1705"/>
  <c r="K1705"/>
  <c r="S1704"/>
  <c r="R1704"/>
  <c r="Q1704"/>
  <c r="O1704"/>
  <c r="P1704" s="1"/>
  <c r="Y1704" s="1"/>
  <c r="J1704"/>
  <c r="I1704"/>
  <c r="K1704"/>
  <c r="S1703"/>
  <c r="R1703"/>
  <c r="Q1703"/>
  <c r="O1703"/>
  <c r="J1703"/>
  <c r="I1703"/>
  <c r="K1703"/>
  <c r="S1702"/>
  <c r="R1702"/>
  <c r="Q1702"/>
  <c r="O1702"/>
  <c r="P1702" s="1"/>
  <c r="Y1702" s="1"/>
  <c r="J1702"/>
  <c r="I1702"/>
  <c r="S1701"/>
  <c r="R1701"/>
  <c r="Q1701"/>
  <c r="O1701"/>
  <c r="J1701"/>
  <c r="I1701"/>
  <c r="K1701"/>
  <c r="S1700"/>
  <c r="R1700"/>
  <c r="Q1700"/>
  <c r="O1700"/>
  <c r="P1700" s="1"/>
  <c r="Y1700" s="1"/>
  <c r="J1700"/>
  <c r="I1700"/>
  <c r="K1700"/>
  <c r="S1699"/>
  <c r="R1699"/>
  <c r="Q1699"/>
  <c r="O1699"/>
  <c r="J1699"/>
  <c r="I1699"/>
  <c r="K1699"/>
  <c r="S1698"/>
  <c r="R1698"/>
  <c r="Q1698"/>
  <c r="O1698"/>
  <c r="P1698" s="1"/>
  <c r="Y1698" s="1"/>
  <c r="J1698"/>
  <c r="I1698"/>
  <c r="K1698"/>
  <c r="S1697"/>
  <c r="R1697"/>
  <c r="Q1697"/>
  <c r="O1697"/>
  <c r="J1697"/>
  <c r="I1697"/>
  <c r="K1697"/>
  <c r="S1696"/>
  <c r="R1696"/>
  <c r="Q1696"/>
  <c r="O1696"/>
  <c r="P1696" s="1"/>
  <c r="Y1696" s="1"/>
  <c r="J1696"/>
  <c r="I1696"/>
  <c r="K1696"/>
  <c r="S1695"/>
  <c r="R1695"/>
  <c r="Q1695"/>
  <c r="O1695"/>
  <c r="J1695"/>
  <c r="I1695"/>
  <c r="K1695"/>
  <c r="S1694"/>
  <c r="R1694"/>
  <c r="Q1694"/>
  <c r="O1694"/>
  <c r="P1694" s="1"/>
  <c r="Y1694" s="1"/>
  <c r="J1694"/>
  <c r="I1694"/>
  <c r="K1694"/>
  <c r="S1693"/>
  <c r="R1693"/>
  <c r="Q1693"/>
  <c r="O1693"/>
  <c r="J1693"/>
  <c r="I1693"/>
  <c r="K1693"/>
  <c r="S1692"/>
  <c r="R1692"/>
  <c r="Q1692"/>
  <c r="O1692"/>
  <c r="P1692" s="1"/>
  <c r="Y1692" s="1"/>
  <c r="J1692"/>
  <c r="I1692"/>
  <c r="K1692"/>
  <c r="S1691"/>
  <c r="R1691"/>
  <c r="Q1691"/>
  <c r="O1691"/>
  <c r="J1691"/>
  <c r="I1691"/>
  <c r="K1691"/>
  <c r="S1690"/>
  <c r="R1690"/>
  <c r="Q1690"/>
  <c r="O1690"/>
  <c r="P1690" s="1"/>
  <c r="Y1690" s="1"/>
  <c r="J1690"/>
  <c r="I1690"/>
  <c r="K1690"/>
  <c r="S1689"/>
  <c r="R1689"/>
  <c r="Q1689"/>
  <c r="O1689"/>
  <c r="J1689"/>
  <c r="I1689"/>
  <c r="K1689"/>
  <c r="S1688"/>
  <c r="R1688"/>
  <c r="Q1688"/>
  <c r="O1688"/>
  <c r="P1688" s="1"/>
  <c r="Y1688" s="1"/>
  <c r="J1688"/>
  <c r="I1688"/>
  <c r="K1688"/>
  <c r="S1687"/>
  <c r="R1687"/>
  <c r="Q1687"/>
  <c r="O1687"/>
  <c r="J1687"/>
  <c r="I1687"/>
  <c r="K1687"/>
  <c r="S1686"/>
  <c r="R1686"/>
  <c r="Q1686"/>
  <c r="O1686"/>
  <c r="P1686" s="1"/>
  <c r="Y1686" s="1"/>
  <c r="J1686"/>
  <c r="I1686"/>
  <c r="K1686"/>
  <c r="S1685"/>
  <c r="R1685"/>
  <c r="Q1685"/>
  <c r="O1685"/>
  <c r="J1685"/>
  <c r="I1685"/>
  <c r="K1685"/>
  <c r="S1684"/>
  <c r="R1684"/>
  <c r="Q1684"/>
  <c r="O1684"/>
  <c r="P1684" s="1"/>
  <c r="Y1684" s="1"/>
  <c r="J1684"/>
  <c r="I1684"/>
  <c r="K1684"/>
  <c r="S1683"/>
  <c r="R1683"/>
  <c r="Q1683"/>
  <c r="O1683"/>
  <c r="J1683"/>
  <c r="I1683"/>
  <c r="K1683"/>
  <c r="S1682"/>
  <c r="R1682"/>
  <c r="Q1682"/>
  <c r="O1682"/>
  <c r="P1682" s="1"/>
  <c r="Y1682" s="1"/>
  <c r="J1682"/>
  <c r="I1682"/>
  <c r="S1681"/>
  <c r="R1681"/>
  <c r="Q1681"/>
  <c r="O1681"/>
  <c r="J1681"/>
  <c r="I1681"/>
  <c r="S1680"/>
  <c r="R1680"/>
  <c r="Q1680"/>
  <c r="P1680"/>
  <c r="Y1680" s="1"/>
  <c r="O1680"/>
  <c r="J1680"/>
  <c r="I1680"/>
  <c r="S1679"/>
  <c r="R1679"/>
  <c r="Q1679"/>
  <c r="O1679"/>
  <c r="J1679"/>
  <c r="I1679"/>
  <c r="K1679"/>
  <c r="S1678"/>
  <c r="R1678"/>
  <c r="Q1678"/>
  <c r="O1678"/>
  <c r="P1678" s="1"/>
  <c r="Y1678" s="1"/>
  <c r="J1678"/>
  <c r="I1678"/>
  <c r="K1678"/>
  <c r="S1677"/>
  <c r="R1677"/>
  <c r="Q1677"/>
  <c r="O1677"/>
  <c r="J1677"/>
  <c r="I1677"/>
  <c r="K1677"/>
  <c r="S1676"/>
  <c r="R1676"/>
  <c r="Q1676"/>
  <c r="O1676"/>
  <c r="P1676" s="1"/>
  <c r="Y1676" s="1"/>
  <c r="J1676"/>
  <c r="I1676"/>
  <c r="K1676"/>
  <c r="S1675"/>
  <c r="R1675"/>
  <c r="Q1675"/>
  <c r="O1675"/>
  <c r="J1675"/>
  <c r="I1675"/>
  <c r="K1675"/>
  <c r="S1674"/>
  <c r="R1674"/>
  <c r="Q1674"/>
  <c r="O1674"/>
  <c r="P1674" s="1"/>
  <c r="Y1674" s="1"/>
  <c r="J1674"/>
  <c r="I1674"/>
  <c r="K1674"/>
  <c r="S1673"/>
  <c r="R1673"/>
  <c r="Q1673"/>
  <c r="O1673"/>
  <c r="J1673"/>
  <c r="I1673"/>
  <c r="K1673"/>
  <c r="S1672"/>
  <c r="R1672"/>
  <c r="Q1672"/>
  <c r="O1672"/>
  <c r="P1672" s="1"/>
  <c r="Y1672" s="1"/>
  <c r="J1672"/>
  <c r="I1672"/>
  <c r="K1672"/>
  <c r="S1671"/>
  <c r="R1671"/>
  <c r="Q1671"/>
  <c r="O1671"/>
  <c r="J1671"/>
  <c r="I1671"/>
  <c r="K1671"/>
  <c r="S1670"/>
  <c r="R1670"/>
  <c r="Q1670"/>
  <c r="O1670"/>
  <c r="P1670" s="1"/>
  <c r="Y1670" s="1"/>
  <c r="J1670"/>
  <c r="I1670"/>
  <c r="K1670"/>
  <c r="S1669"/>
  <c r="R1669"/>
  <c r="Q1669"/>
  <c r="O1669"/>
  <c r="J1669"/>
  <c r="I1669"/>
  <c r="K1669"/>
  <c r="S1668"/>
  <c r="R1668"/>
  <c r="Q1668"/>
  <c r="O1668"/>
  <c r="P1668" s="1"/>
  <c r="Y1668" s="1"/>
  <c r="J1668"/>
  <c r="I1668"/>
  <c r="K1668"/>
  <c r="S1667"/>
  <c r="R1667"/>
  <c r="Q1667"/>
  <c r="O1667"/>
  <c r="J1667"/>
  <c r="I1667"/>
  <c r="K1667"/>
  <c r="S1666"/>
  <c r="R1666"/>
  <c r="Q1666"/>
  <c r="O1666"/>
  <c r="P1666" s="1"/>
  <c r="Y1666" s="1"/>
  <c r="J1666"/>
  <c r="I1666"/>
  <c r="K1666"/>
  <c r="S1665"/>
  <c r="R1665"/>
  <c r="Q1665"/>
  <c r="O1665"/>
  <c r="J1665"/>
  <c r="I1665"/>
  <c r="K1665"/>
  <c r="S1664"/>
  <c r="R1664"/>
  <c r="Q1664"/>
  <c r="O1664"/>
  <c r="P1664" s="1"/>
  <c r="Y1664" s="1"/>
  <c r="J1664"/>
  <c r="I1664"/>
  <c r="K1664"/>
  <c r="S1663"/>
  <c r="R1663"/>
  <c r="Q1663"/>
  <c r="O1663"/>
  <c r="J1663"/>
  <c r="I1663"/>
  <c r="K1663"/>
  <c r="S1662"/>
  <c r="R1662"/>
  <c r="Q1662"/>
  <c r="O1662"/>
  <c r="P1662" s="1"/>
  <c r="Y1662" s="1"/>
  <c r="J1662"/>
  <c r="I1662"/>
  <c r="K1662"/>
  <c r="S1661"/>
  <c r="R1661"/>
  <c r="Q1661"/>
  <c r="O1661"/>
  <c r="J1661"/>
  <c r="I1661"/>
  <c r="K1661"/>
  <c r="S1660"/>
  <c r="R1660"/>
  <c r="Q1660"/>
  <c r="O1660"/>
  <c r="P1660" s="1"/>
  <c r="Y1660" s="1"/>
  <c r="J1660"/>
  <c r="I1660"/>
  <c r="K1660"/>
  <c r="S1659"/>
  <c r="R1659"/>
  <c r="Q1659"/>
  <c r="O1659"/>
  <c r="J1659"/>
  <c r="I1659"/>
  <c r="K1659"/>
  <c r="S1658"/>
  <c r="R1658"/>
  <c r="Q1658"/>
  <c r="O1658"/>
  <c r="P1658" s="1"/>
  <c r="Y1658" s="1"/>
  <c r="J1658"/>
  <c r="I1658"/>
  <c r="K1658"/>
  <c r="S1657"/>
  <c r="R1657"/>
  <c r="Q1657"/>
  <c r="O1657"/>
  <c r="J1657"/>
  <c r="I1657"/>
  <c r="K1657"/>
  <c r="S1656"/>
  <c r="R1656"/>
  <c r="Q1656"/>
  <c r="O1656"/>
  <c r="P1656" s="1"/>
  <c r="Y1656" s="1"/>
  <c r="J1656"/>
  <c r="I1656"/>
  <c r="K1656"/>
  <c r="S1655"/>
  <c r="R1655"/>
  <c r="Q1655"/>
  <c r="O1655"/>
  <c r="J1655"/>
  <c r="I1655"/>
  <c r="K1655"/>
  <c r="S1654"/>
  <c r="R1654"/>
  <c r="Q1654"/>
  <c r="O1654"/>
  <c r="P1654" s="1"/>
  <c r="Y1654" s="1"/>
  <c r="J1654"/>
  <c r="I1654"/>
  <c r="S1653"/>
  <c r="R1653"/>
  <c r="Q1653"/>
  <c r="O1653"/>
  <c r="J1653"/>
  <c r="I1653"/>
  <c r="K1653"/>
  <c r="S1652"/>
  <c r="R1652"/>
  <c r="Q1652"/>
  <c r="O1652"/>
  <c r="P1652" s="1"/>
  <c r="Y1652" s="1"/>
  <c r="J1652"/>
  <c r="I1652"/>
  <c r="K1652"/>
  <c r="S1651"/>
  <c r="R1651"/>
  <c r="Q1651"/>
  <c r="O1651"/>
  <c r="J1651"/>
  <c r="I1651"/>
  <c r="K1651"/>
  <c r="S1650"/>
  <c r="R1650"/>
  <c r="Q1650"/>
  <c r="O1650"/>
  <c r="P1650" s="1"/>
  <c r="Y1650" s="1"/>
  <c r="J1650"/>
  <c r="I1650"/>
  <c r="K1650"/>
  <c r="S1649"/>
  <c r="R1649"/>
  <c r="Q1649"/>
  <c r="O1649"/>
  <c r="J1649"/>
  <c r="I1649"/>
  <c r="S1648"/>
  <c r="R1648"/>
  <c r="Q1648"/>
  <c r="O1648"/>
  <c r="P1648" s="1"/>
  <c r="Y1648" s="1"/>
  <c r="J1648"/>
  <c r="I1648"/>
  <c r="S1647"/>
  <c r="R1647"/>
  <c r="Q1647"/>
  <c r="O1647"/>
  <c r="J1647"/>
  <c r="I1647"/>
  <c r="S1646"/>
  <c r="R1646"/>
  <c r="Q1646"/>
  <c r="O1646"/>
  <c r="P1646" s="1"/>
  <c r="Y1646" s="1"/>
  <c r="J1646"/>
  <c r="I1646"/>
  <c r="S1645"/>
  <c r="R1645"/>
  <c r="Q1645"/>
  <c r="O1645"/>
  <c r="J1645"/>
  <c r="I1645"/>
  <c r="K1645"/>
  <c r="S1644"/>
  <c r="R1644"/>
  <c r="Q1644"/>
  <c r="P1644"/>
  <c r="Y1644" s="1"/>
  <c r="O1644"/>
  <c r="J1644"/>
  <c r="I1644"/>
  <c r="K1644"/>
  <c r="S1643"/>
  <c r="R1643"/>
  <c r="Q1643"/>
  <c r="O1643"/>
  <c r="J1643"/>
  <c r="I1643"/>
  <c r="K1643"/>
  <c r="S1642"/>
  <c r="R1642"/>
  <c r="Q1642"/>
  <c r="P1642"/>
  <c r="Y1642" s="1"/>
  <c r="O1642"/>
  <c r="J1642"/>
  <c r="I1642"/>
  <c r="K1642"/>
  <c r="S1641"/>
  <c r="R1641"/>
  <c r="Q1641"/>
  <c r="O1641"/>
  <c r="J1641"/>
  <c r="I1641"/>
  <c r="K1641"/>
  <c r="S1640"/>
  <c r="R1640"/>
  <c r="Q1640"/>
  <c r="P1640"/>
  <c r="Y1640" s="1"/>
  <c r="O1640"/>
  <c r="J1640"/>
  <c r="I1640"/>
  <c r="K1640"/>
  <c r="S1639"/>
  <c r="R1639"/>
  <c r="Q1639"/>
  <c r="O1639"/>
  <c r="J1639"/>
  <c r="I1639"/>
  <c r="K1639"/>
  <c r="S1638"/>
  <c r="R1638"/>
  <c r="Q1638"/>
  <c r="P1638"/>
  <c r="Y1638" s="1"/>
  <c r="O1638"/>
  <c r="J1638"/>
  <c r="I1638"/>
  <c r="K1638"/>
  <c r="S1637"/>
  <c r="R1637"/>
  <c r="Q1637"/>
  <c r="O1637"/>
  <c r="J1637"/>
  <c r="I1637"/>
  <c r="K1637"/>
  <c r="S1636"/>
  <c r="R1636"/>
  <c r="Q1636"/>
  <c r="P1636"/>
  <c r="Y1636" s="1"/>
  <c r="O1636"/>
  <c r="J1636"/>
  <c r="I1636"/>
  <c r="K1636"/>
  <c r="S1635"/>
  <c r="R1635"/>
  <c r="Q1635"/>
  <c r="O1635"/>
  <c r="J1635"/>
  <c r="I1635"/>
  <c r="K1635"/>
  <c r="S1634"/>
  <c r="R1634"/>
  <c r="Q1634"/>
  <c r="P1634"/>
  <c r="Y1634" s="1"/>
  <c r="O1634"/>
  <c r="J1634"/>
  <c r="I1634"/>
  <c r="S1633"/>
  <c r="R1633"/>
  <c r="Q1633"/>
  <c r="O1633"/>
  <c r="J1633"/>
  <c r="I1633"/>
  <c r="K1633"/>
  <c r="S1632"/>
  <c r="R1632"/>
  <c r="Q1632"/>
  <c r="O1632"/>
  <c r="P1632" s="1"/>
  <c r="Y1632" s="1"/>
  <c r="J1632"/>
  <c r="I1632"/>
  <c r="K1632"/>
  <c r="S1631"/>
  <c r="R1631"/>
  <c r="Q1631"/>
  <c r="O1631"/>
  <c r="J1631"/>
  <c r="I1631"/>
  <c r="K1631"/>
  <c r="S1630"/>
  <c r="R1630"/>
  <c r="Q1630"/>
  <c r="O1630"/>
  <c r="P1630" s="1"/>
  <c r="Y1630" s="1"/>
  <c r="J1630"/>
  <c r="I1630"/>
  <c r="K1630"/>
  <c r="S1629"/>
  <c r="R1629"/>
  <c r="Q1629"/>
  <c r="O1629"/>
  <c r="J1629"/>
  <c r="I1629"/>
  <c r="K1629"/>
  <c r="S1628"/>
  <c r="R1628"/>
  <c r="Q1628"/>
  <c r="O1628"/>
  <c r="P1628" s="1"/>
  <c r="Y1628" s="1"/>
  <c r="J1628"/>
  <c r="I1628"/>
  <c r="K1628"/>
  <c r="S1627"/>
  <c r="R1627"/>
  <c r="Q1627"/>
  <c r="O1627"/>
  <c r="J1627"/>
  <c r="I1627"/>
  <c r="S1626"/>
  <c r="R1626"/>
  <c r="Q1626"/>
  <c r="O1626"/>
  <c r="P1626" s="1"/>
  <c r="Y1626" s="1"/>
  <c r="J1626"/>
  <c r="I1626"/>
  <c r="K1626"/>
  <c r="S1625"/>
  <c r="R1625"/>
  <c r="Q1625"/>
  <c r="O1625"/>
  <c r="J1625"/>
  <c r="I1625"/>
  <c r="K1625"/>
  <c r="S1624"/>
  <c r="R1624"/>
  <c r="Q1624"/>
  <c r="O1624"/>
  <c r="P1624" s="1"/>
  <c r="Y1624" s="1"/>
  <c r="J1624"/>
  <c r="I1624"/>
  <c r="K1624"/>
  <c r="S1623"/>
  <c r="R1623"/>
  <c r="Q1623"/>
  <c r="O1623"/>
  <c r="J1623"/>
  <c r="I1623"/>
  <c r="K1623"/>
  <c r="S1622"/>
  <c r="R1622"/>
  <c r="Q1622"/>
  <c r="O1622"/>
  <c r="P1622" s="1"/>
  <c r="Y1622" s="1"/>
  <c r="J1622"/>
  <c r="I1622"/>
  <c r="K1622"/>
  <c r="S1621"/>
  <c r="R1621"/>
  <c r="Q1621"/>
  <c r="O1621"/>
  <c r="J1621"/>
  <c r="I1621"/>
  <c r="K1621"/>
  <c r="S1620"/>
  <c r="R1620"/>
  <c r="Q1620"/>
  <c r="O1620"/>
  <c r="P1620" s="1"/>
  <c r="Y1620" s="1"/>
  <c r="J1620"/>
  <c r="I1620"/>
  <c r="K1620"/>
  <c r="S1619"/>
  <c r="R1619"/>
  <c r="Q1619"/>
  <c r="O1619"/>
  <c r="J1619"/>
  <c r="I1619"/>
  <c r="K1619"/>
  <c r="S1618"/>
  <c r="R1618"/>
  <c r="Q1618"/>
  <c r="O1618"/>
  <c r="P1618" s="1"/>
  <c r="Y1618" s="1"/>
  <c r="J1618"/>
  <c r="I1618"/>
  <c r="K1618"/>
  <c r="S1617"/>
  <c r="R1617"/>
  <c r="Q1617"/>
  <c r="O1617"/>
  <c r="J1617"/>
  <c r="I1617"/>
  <c r="K1617"/>
  <c r="S1616"/>
  <c r="R1616"/>
  <c r="Q1616"/>
  <c r="O1616"/>
  <c r="P1616" s="1"/>
  <c r="Y1616" s="1"/>
  <c r="J1616"/>
  <c r="I1616"/>
  <c r="K1616"/>
  <c r="S1615"/>
  <c r="R1615"/>
  <c r="Q1615"/>
  <c r="O1615"/>
  <c r="J1615"/>
  <c r="I1615"/>
  <c r="K1615"/>
  <c r="S1614"/>
  <c r="R1614"/>
  <c r="Q1614"/>
  <c r="O1614"/>
  <c r="P1614" s="1"/>
  <c r="Y1614" s="1"/>
  <c r="J1614"/>
  <c r="I1614"/>
  <c r="K1614"/>
  <c r="S1613"/>
  <c r="R1613"/>
  <c r="Q1613"/>
  <c r="O1613"/>
  <c r="J1613"/>
  <c r="I1613"/>
  <c r="K1613"/>
  <c r="S1612"/>
  <c r="R1612"/>
  <c r="Q1612"/>
  <c r="O1612"/>
  <c r="P1612" s="1"/>
  <c r="Y1612" s="1"/>
  <c r="J1612"/>
  <c r="I1612"/>
  <c r="K1612"/>
  <c r="S1611"/>
  <c r="R1611"/>
  <c r="Q1611"/>
  <c r="O1611"/>
  <c r="J1611"/>
  <c r="I1611"/>
  <c r="K1611"/>
  <c r="S1610"/>
  <c r="R1610"/>
  <c r="Q1610"/>
  <c r="O1610"/>
  <c r="P1610" s="1"/>
  <c r="Y1610" s="1"/>
  <c r="J1610"/>
  <c r="I1610"/>
  <c r="K1610"/>
  <c r="S1609"/>
  <c r="R1609"/>
  <c r="Q1609"/>
  <c r="O1609"/>
  <c r="J1609"/>
  <c r="I1609"/>
  <c r="K1609"/>
  <c r="S1608"/>
  <c r="R1608"/>
  <c r="Q1608"/>
  <c r="O1608"/>
  <c r="P1608" s="1"/>
  <c r="Y1608" s="1"/>
  <c r="J1608"/>
  <c r="I1608"/>
  <c r="K1608"/>
  <c r="S1607"/>
  <c r="R1607"/>
  <c r="Q1607"/>
  <c r="O1607"/>
  <c r="J1607"/>
  <c r="I1607"/>
  <c r="K1607"/>
  <c r="S1606"/>
  <c r="R1606"/>
  <c r="Q1606"/>
  <c r="O1606"/>
  <c r="P1606" s="1"/>
  <c r="Y1606" s="1"/>
  <c r="J1606"/>
  <c r="I1606"/>
  <c r="K1606"/>
  <c r="S1605"/>
  <c r="R1605"/>
  <c r="Q1605"/>
  <c r="O1605"/>
  <c r="J1605"/>
  <c r="I1605"/>
  <c r="K1605"/>
  <c r="S1604"/>
  <c r="R1604"/>
  <c r="Q1604"/>
  <c r="O1604"/>
  <c r="P1604" s="1"/>
  <c r="Y1604" s="1"/>
  <c r="J1604"/>
  <c r="I1604"/>
  <c r="K1604"/>
  <c r="S1603"/>
  <c r="R1603"/>
  <c r="Q1603"/>
  <c r="O1603"/>
  <c r="J1603"/>
  <c r="I1603"/>
  <c r="K1603"/>
  <c r="S1602"/>
  <c r="R1602"/>
  <c r="Q1602"/>
  <c r="O1602"/>
  <c r="P1602" s="1"/>
  <c r="Y1602" s="1"/>
  <c r="J1602"/>
  <c r="I1602"/>
  <c r="K1602"/>
  <c r="S1601"/>
  <c r="R1601"/>
  <c r="Q1601"/>
  <c r="O1601"/>
  <c r="J1601"/>
  <c r="I1601"/>
  <c r="K1601"/>
  <c r="S1600"/>
  <c r="R1600"/>
  <c r="Q1600"/>
  <c r="O1600"/>
  <c r="P1600" s="1"/>
  <c r="Y1600" s="1"/>
  <c r="J1600"/>
  <c r="I1600"/>
  <c r="K1600"/>
  <c r="S1599"/>
  <c r="R1599"/>
  <c r="Q1599"/>
  <c r="O1599"/>
  <c r="J1599"/>
  <c r="I1599"/>
  <c r="K1599"/>
  <c r="S1598"/>
  <c r="R1598"/>
  <c r="Q1598"/>
  <c r="O1598"/>
  <c r="P1598" s="1"/>
  <c r="Y1598" s="1"/>
  <c r="J1598"/>
  <c r="I1598"/>
  <c r="K1598"/>
  <c r="S1597"/>
  <c r="R1597"/>
  <c r="Q1597"/>
  <c r="O1597"/>
  <c r="J1597"/>
  <c r="I1597"/>
  <c r="K1597"/>
  <c r="S1596"/>
  <c r="R1596"/>
  <c r="Q1596"/>
  <c r="O1596"/>
  <c r="P1596" s="1"/>
  <c r="Y1596" s="1"/>
  <c r="J1596"/>
  <c r="I1596"/>
  <c r="K1596"/>
  <c r="S1595"/>
  <c r="R1595"/>
  <c r="Q1595"/>
  <c r="O1595"/>
  <c r="J1595"/>
  <c r="I1595"/>
  <c r="K1595"/>
  <c r="S1594"/>
  <c r="R1594"/>
  <c r="Q1594"/>
  <c r="O1594"/>
  <c r="P1594" s="1"/>
  <c r="Y1594" s="1"/>
  <c r="J1594"/>
  <c r="I1594"/>
  <c r="K1594"/>
  <c r="S1593"/>
  <c r="R1593"/>
  <c r="Q1593"/>
  <c r="O1593"/>
  <c r="J1593"/>
  <c r="I1593"/>
  <c r="K1593"/>
  <c r="S1592"/>
  <c r="R1592"/>
  <c r="Q1592"/>
  <c r="O1592"/>
  <c r="P1592" s="1"/>
  <c r="Y1592" s="1"/>
  <c r="J1592"/>
  <c r="I1592"/>
  <c r="K1592"/>
  <c r="S1591"/>
  <c r="R1591"/>
  <c r="Q1591"/>
  <c r="O1591"/>
  <c r="J1591"/>
  <c r="I1591"/>
  <c r="K1591"/>
  <c r="S1590"/>
  <c r="R1590"/>
  <c r="Q1590"/>
  <c r="O1590"/>
  <c r="P1590" s="1"/>
  <c r="Y1590" s="1"/>
  <c r="J1590"/>
  <c r="I1590"/>
  <c r="S1589"/>
  <c r="R1589"/>
  <c r="Q1589"/>
  <c r="O1589"/>
  <c r="J1589"/>
  <c r="I1589"/>
  <c r="K1589"/>
  <c r="S1588"/>
  <c r="R1588"/>
  <c r="Q1588"/>
  <c r="O1588"/>
  <c r="P1588" s="1"/>
  <c r="Y1588" s="1"/>
  <c r="J1588"/>
  <c r="I1588"/>
  <c r="S1587"/>
  <c r="R1587"/>
  <c r="Q1587"/>
  <c r="O1587"/>
  <c r="J1587"/>
  <c r="I1587"/>
  <c r="K1587"/>
  <c r="S1586"/>
  <c r="R1586"/>
  <c r="Q1586"/>
  <c r="O1586"/>
  <c r="P1586" s="1"/>
  <c r="Y1586" s="1"/>
  <c r="J1586"/>
  <c r="I1586"/>
  <c r="K1586"/>
  <c r="S1585"/>
  <c r="R1585"/>
  <c r="Q1585"/>
  <c r="O1585"/>
  <c r="J1585"/>
  <c r="I1585"/>
  <c r="K1585"/>
  <c r="S1584"/>
  <c r="R1584"/>
  <c r="Q1584"/>
  <c r="O1584"/>
  <c r="P1584" s="1"/>
  <c r="Y1584" s="1"/>
  <c r="J1584"/>
  <c r="I1584"/>
  <c r="K1584"/>
  <c r="S1583"/>
  <c r="R1583"/>
  <c r="Q1583"/>
  <c r="O1583"/>
  <c r="J1583"/>
  <c r="I1583"/>
  <c r="K1583"/>
  <c r="S1582"/>
  <c r="R1582"/>
  <c r="Q1582"/>
  <c r="O1582"/>
  <c r="P1582" s="1"/>
  <c r="Y1582" s="1"/>
  <c r="J1582"/>
  <c r="I1582"/>
  <c r="K1582"/>
  <c r="S1581"/>
  <c r="R1581"/>
  <c r="Q1581"/>
  <c r="O1581"/>
  <c r="J1581"/>
  <c r="I1581"/>
  <c r="K1581"/>
  <c r="S1580"/>
  <c r="R1580"/>
  <c r="Q1580"/>
  <c r="O1580"/>
  <c r="P1580" s="1"/>
  <c r="Y1580" s="1"/>
  <c r="J1580"/>
  <c r="I1580"/>
  <c r="K1580"/>
  <c r="S1579"/>
  <c r="R1579"/>
  <c r="Q1579"/>
  <c r="O1579"/>
  <c r="J1579"/>
  <c r="I1579"/>
  <c r="K1579"/>
  <c r="S1578"/>
  <c r="R1578"/>
  <c r="Q1578"/>
  <c r="O1578"/>
  <c r="P1578" s="1"/>
  <c r="Y1578" s="1"/>
  <c r="J1578"/>
  <c r="I1578"/>
  <c r="K1578"/>
  <c r="S1577"/>
  <c r="R1577"/>
  <c r="Q1577"/>
  <c r="O1577"/>
  <c r="J1577"/>
  <c r="I1577"/>
  <c r="K1577"/>
  <c r="S1576"/>
  <c r="R1576"/>
  <c r="Q1576"/>
  <c r="O1576"/>
  <c r="P1576" s="1"/>
  <c r="Y1576" s="1"/>
  <c r="J1576"/>
  <c r="I1576"/>
  <c r="K1576"/>
  <c r="S1575"/>
  <c r="R1575"/>
  <c r="Q1575"/>
  <c r="O1575"/>
  <c r="J1575"/>
  <c r="I1575"/>
  <c r="K1575"/>
  <c r="S1574"/>
  <c r="R1574"/>
  <c r="Q1574"/>
  <c r="O1574"/>
  <c r="P1574" s="1"/>
  <c r="Y1574" s="1"/>
  <c r="J1574"/>
  <c r="I1574"/>
  <c r="K1574"/>
  <c r="S1573"/>
  <c r="R1573"/>
  <c r="Q1573"/>
  <c r="O1573"/>
  <c r="J1573"/>
  <c r="I1573"/>
  <c r="K1573"/>
  <c r="S1572"/>
  <c r="R1572"/>
  <c r="Q1572"/>
  <c r="O1572"/>
  <c r="P1572" s="1"/>
  <c r="Y1572" s="1"/>
  <c r="J1572"/>
  <c r="I1572"/>
  <c r="K1572"/>
  <c r="S1571"/>
  <c r="R1571"/>
  <c r="Q1571"/>
  <c r="O1571"/>
  <c r="J1571"/>
  <c r="I1571"/>
  <c r="K1571"/>
  <c r="S1570"/>
  <c r="R1570"/>
  <c r="Q1570"/>
  <c r="O1570"/>
  <c r="P1570" s="1"/>
  <c r="Y1570" s="1"/>
  <c r="J1570"/>
  <c r="I1570"/>
  <c r="K1570"/>
  <c r="S1569"/>
  <c r="R1569"/>
  <c r="Q1569"/>
  <c r="O1569"/>
  <c r="J1569"/>
  <c r="I1569"/>
  <c r="K1569"/>
  <c r="S1568"/>
  <c r="R1568"/>
  <c r="Q1568"/>
  <c r="O1568"/>
  <c r="P1568" s="1"/>
  <c r="Y1568" s="1"/>
  <c r="J1568"/>
  <c r="I1568"/>
  <c r="K1568"/>
  <c r="S1567"/>
  <c r="R1567"/>
  <c r="Q1567"/>
  <c r="O1567"/>
  <c r="J1567"/>
  <c r="I1567"/>
  <c r="K1567"/>
  <c r="S1566"/>
  <c r="R1566"/>
  <c r="Q1566"/>
  <c r="O1566"/>
  <c r="P1566" s="1"/>
  <c r="Y1566" s="1"/>
  <c r="J1566"/>
  <c r="I1566"/>
  <c r="K1566"/>
  <c r="S1565"/>
  <c r="R1565"/>
  <c r="Q1565"/>
  <c r="O1565"/>
  <c r="J1565"/>
  <c r="I1565"/>
  <c r="K1565"/>
  <c r="S1564"/>
  <c r="R1564"/>
  <c r="Q1564"/>
  <c r="O1564"/>
  <c r="P1564" s="1"/>
  <c r="Y1564" s="1"/>
  <c r="J1564"/>
  <c r="I1564"/>
  <c r="K1564"/>
  <c r="S1563"/>
  <c r="R1563"/>
  <c r="Q1563"/>
  <c r="O1563"/>
  <c r="J1563"/>
  <c r="I1563"/>
  <c r="K1563"/>
  <c r="S1562"/>
  <c r="R1562"/>
  <c r="Q1562"/>
  <c r="O1562"/>
  <c r="P1562" s="1"/>
  <c r="Y1562" s="1"/>
  <c r="J1562"/>
  <c r="I1562"/>
  <c r="K1562"/>
  <c r="S1561"/>
  <c r="R1561"/>
  <c r="Q1561"/>
  <c r="O1561"/>
  <c r="J1561"/>
  <c r="I1561"/>
  <c r="K1561"/>
  <c r="S1560"/>
  <c r="R1560"/>
  <c r="Q1560"/>
  <c r="O1560"/>
  <c r="P1560" s="1"/>
  <c r="Y1560" s="1"/>
  <c r="J1560"/>
  <c r="I1560"/>
  <c r="K1560"/>
  <c r="S1559"/>
  <c r="R1559"/>
  <c r="Q1559"/>
  <c r="O1559"/>
  <c r="J1559"/>
  <c r="I1559"/>
  <c r="K1559"/>
  <c r="S1558"/>
  <c r="R1558"/>
  <c r="Q1558"/>
  <c r="O1558"/>
  <c r="P1558" s="1"/>
  <c r="Y1558" s="1"/>
  <c r="J1558"/>
  <c r="I1558"/>
  <c r="K1558"/>
  <c r="S1557"/>
  <c r="R1557"/>
  <c r="Q1557"/>
  <c r="O1557"/>
  <c r="J1557"/>
  <c r="I1557"/>
  <c r="K1557"/>
  <c r="S1556"/>
  <c r="R1556"/>
  <c r="Q1556"/>
  <c r="O1556"/>
  <c r="P1556" s="1"/>
  <c r="Y1556" s="1"/>
  <c r="J1556"/>
  <c r="I1556"/>
  <c r="K1556"/>
  <c r="S1555"/>
  <c r="R1555"/>
  <c r="Q1555"/>
  <c r="O1555"/>
  <c r="J1555"/>
  <c r="I1555"/>
  <c r="K1555"/>
  <c r="S1554"/>
  <c r="R1554"/>
  <c r="Q1554"/>
  <c r="O1554"/>
  <c r="P1554" s="1"/>
  <c r="Y1554" s="1"/>
  <c r="J1554"/>
  <c r="I1554"/>
  <c r="K1554"/>
  <c r="S1553"/>
  <c r="R1553"/>
  <c r="Q1553"/>
  <c r="O1553"/>
  <c r="J1553"/>
  <c r="I1553"/>
  <c r="K1553"/>
  <c r="S1552"/>
  <c r="R1552"/>
  <c r="Q1552"/>
  <c r="O1552"/>
  <c r="P1552" s="1"/>
  <c r="Y1552" s="1"/>
  <c r="J1552"/>
  <c r="I1552"/>
  <c r="K1552"/>
  <c r="S1551"/>
  <c r="R1551"/>
  <c r="Q1551"/>
  <c r="O1551"/>
  <c r="J1551"/>
  <c r="I1551"/>
  <c r="K1551"/>
  <c r="S1550"/>
  <c r="R1550"/>
  <c r="Q1550"/>
  <c r="O1550"/>
  <c r="P1550" s="1"/>
  <c r="Y1550" s="1"/>
  <c r="J1550"/>
  <c r="I1550"/>
  <c r="K1550"/>
  <c r="S1549"/>
  <c r="R1549"/>
  <c r="Q1549"/>
  <c r="O1549"/>
  <c r="J1549"/>
  <c r="I1549"/>
  <c r="K1549"/>
  <c r="S1548"/>
  <c r="R1548"/>
  <c r="Q1548"/>
  <c r="O1548"/>
  <c r="P1548" s="1"/>
  <c r="Y1548" s="1"/>
  <c r="J1548"/>
  <c r="I1548"/>
  <c r="K1548"/>
  <c r="S1547"/>
  <c r="R1547"/>
  <c r="Q1547"/>
  <c r="O1547"/>
  <c r="J1547"/>
  <c r="I1547"/>
  <c r="K1547"/>
  <c r="S1546"/>
  <c r="R1546"/>
  <c r="Q1546"/>
  <c r="O1546"/>
  <c r="P1546" s="1"/>
  <c r="Y1546" s="1"/>
  <c r="J1546"/>
  <c r="I1546"/>
  <c r="K1546"/>
  <c r="S1545"/>
  <c r="R1545"/>
  <c r="Q1545"/>
  <c r="O1545"/>
  <c r="J1545"/>
  <c r="I1545"/>
  <c r="K1545"/>
  <c r="S1544"/>
  <c r="R1544"/>
  <c r="Q1544"/>
  <c r="O1544"/>
  <c r="P1544" s="1"/>
  <c r="Y1544" s="1"/>
  <c r="J1544"/>
  <c r="I1544"/>
  <c r="K1544"/>
  <c r="S1543"/>
  <c r="R1543"/>
  <c r="Q1543"/>
  <c r="O1543"/>
  <c r="J1543"/>
  <c r="I1543"/>
  <c r="K1543"/>
  <c r="S1542"/>
  <c r="R1542"/>
  <c r="Q1542"/>
  <c r="O1542"/>
  <c r="P1542" s="1"/>
  <c r="Y1542" s="1"/>
  <c r="J1542"/>
  <c r="I1542"/>
  <c r="K1542"/>
  <c r="S1541"/>
  <c r="R1541"/>
  <c r="Q1541"/>
  <c r="O1541"/>
  <c r="J1541"/>
  <c r="I1541"/>
  <c r="K1541"/>
  <c r="S1540"/>
  <c r="R1540"/>
  <c r="Q1540"/>
  <c r="O1540"/>
  <c r="P1540" s="1"/>
  <c r="Y1540" s="1"/>
  <c r="J1540"/>
  <c r="I1540"/>
  <c r="K1540"/>
  <c r="S1539"/>
  <c r="R1539"/>
  <c r="Q1539"/>
  <c r="O1539"/>
  <c r="J1539"/>
  <c r="I1539"/>
  <c r="K1539"/>
  <c r="S1538"/>
  <c r="R1538"/>
  <c r="Q1538"/>
  <c r="O1538"/>
  <c r="P1538" s="1"/>
  <c r="Y1538" s="1"/>
  <c r="J1538"/>
  <c r="I1538"/>
  <c r="K1538"/>
  <c r="S1537"/>
  <c r="R1537"/>
  <c r="Q1537"/>
  <c r="O1537"/>
  <c r="J1537"/>
  <c r="I1537"/>
  <c r="K1537"/>
  <c r="S1536"/>
  <c r="R1536"/>
  <c r="Q1536"/>
  <c r="O1536"/>
  <c r="P1536" s="1"/>
  <c r="Y1536" s="1"/>
  <c r="J1536"/>
  <c r="I1536"/>
  <c r="K1536"/>
  <c r="S1535"/>
  <c r="R1535"/>
  <c r="Q1535"/>
  <c r="O1535"/>
  <c r="J1535"/>
  <c r="I1535"/>
  <c r="K1535"/>
  <c r="S1534"/>
  <c r="R1534"/>
  <c r="Q1534"/>
  <c r="O1534"/>
  <c r="P1534" s="1"/>
  <c r="Y1534" s="1"/>
  <c r="J1534"/>
  <c r="I1534"/>
  <c r="K1534"/>
  <c r="S1533"/>
  <c r="R1533"/>
  <c r="Q1533"/>
  <c r="O1533"/>
  <c r="J1533"/>
  <c r="I1533"/>
  <c r="K1533"/>
  <c r="S1532"/>
  <c r="R1532"/>
  <c r="Q1532"/>
  <c r="O1532"/>
  <c r="P1532" s="1"/>
  <c r="Y1532" s="1"/>
  <c r="J1532"/>
  <c r="I1532"/>
  <c r="K1532"/>
  <c r="S1531"/>
  <c r="R1531"/>
  <c r="Q1531"/>
  <c r="O1531"/>
  <c r="J1531"/>
  <c r="I1531"/>
  <c r="K1531"/>
  <c r="S1530"/>
  <c r="R1530"/>
  <c r="Q1530"/>
  <c r="O1530"/>
  <c r="P1530" s="1"/>
  <c r="Y1530" s="1"/>
  <c r="J1530"/>
  <c r="I1530"/>
  <c r="K1530"/>
  <c r="S1529"/>
  <c r="R1529"/>
  <c r="Q1529"/>
  <c r="O1529"/>
  <c r="J1529"/>
  <c r="I1529"/>
  <c r="K1529"/>
  <c r="S1528"/>
  <c r="R1528"/>
  <c r="Q1528"/>
  <c r="P1528"/>
  <c r="Y1528" s="1"/>
  <c r="O1528"/>
  <c r="J1528"/>
  <c r="I1528"/>
  <c r="K1528"/>
  <c r="S1527"/>
  <c r="R1527"/>
  <c r="Q1527"/>
  <c r="O1527"/>
  <c r="J1527"/>
  <c r="I1527"/>
  <c r="K1527"/>
  <c r="S1526"/>
  <c r="R1526"/>
  <c r="Q1526"/>
  <c r="O1526"/>
  <c r="P1526" s="1"/>
  <c r="Y1526" s="1"/>
  <c r="J1526"/>
  <c r="I1526"/>
  <c r="K1526"/>
  <c r="S1525"/>
  <c r="R1525"/>
  <c r="Q1525"/>
  <c r="O1525"/>
  <c r="J1525"/>
  <c r="I1525"/>
  <c r="K1525"/>
  <c r="S1524"/>
  <c r="R1524"/>
  <c r="Q1524"/>
  <c r="O1524"/>
  <c r="P1524" s="1"/>
  <c r="Y1524" s="1"/>
  <c r="J1524"/>
  <c r="I1524"/>
  <c r="K1524"/>
  <c r="S1523"/>
  <c r="R1523"/>
  <c r="Q1523"/>
  <c r="O1523"/>
  <c r="J1523"/>
  <c r="I1523"/>
  <c r="K1523"/>
  <c r="S1522"/>
  <c r="R1522"/>
  <c r="Q1522"/>
  <c r="O1522"/>
  <c r="P1522" s="1"/>
  <c r="Y1522" s="1"/>
  <c r="J1522"/>
  <c r="I1522"/>
  <c r="K1522"/>
  <c r="S1521"/>
  <c r="R1521"/>
  <c r="Q1521"/>
  <c r="O1521"/>
  <c r="J1521"/>
  <c r="I1521"/>
  <c r="K1521"/>
  <c r="S1520"/>
  <c r="R1520"/>
  <c r="Q1520"/>
  <c r="P1520"/>
  <c r="Y1520" s="1"/>
  <c r="O1520"/>
  <c r="J1520"/>
  <c r="I1520"/>
  <c r="K1520"/>
  <c r="S1519"/>
  <c r="R1519"/>
  <c r="Q1519"/>
  <c r="O1519"/>
  <c r="J1519"/>
  <c r="I1519"/>
  <c r="K1519"/>
  <c r="S1518"/>
  <c r="R1518"/>
  <c r="Q1518"/>
  <c r="O1518"/>
  <c r="P1518" s="1"/>
  <c r="Y1518" s="1"/>
  <c r="J1518"/>
  <c r="I1518"/>
  <c r="K1518"/>
  <c r="S1517"/>
  <c r="R1517"/>
  <c r="Q1517"/>
  <c r="O1517"/>
  <c r="J1517"/>
  <c r="I1517"/>
  <c r="K1517"/>
  <c r="S1516"/>
  <c r="R1516"/>
  <c r="Q1516"/>
  <c r="O1516"/>
  <c r="P1516" s="1"/>
  <c r="Y1516" s="1"/>
  <c r="J1516"/>
  <c r="I1516"/>
  <c r="K1516"/>
  <c r="S1515"/>
  <c r="R1515"/>
  <c r="Q1515"/>
  <c r="O1515"/>
  <c r="J1515"/>
  <c r="I1515"/>
  <c r="K1515"/>
  <c r="S1514"/>
  <c r="R1514"/>
  <c r="Q1514"/>
  <c r="O1514"/>
  <c r="P1514" s="1"/>
  <c r="Y1514" s="1"/>
  <c r="J1514"/>
  <c r="I1514"/>
  <c r="K1514"/>
  <c r="S1513"/>
  <c r="R1513"/>
  <c r="Q1513"/>
  <c r="O1513"/>
  <c r="J1513"/>
  <c r="I1513"/>
  <c r="K1513"/>
  <c r="S1512"/>
  <c r="R1512"/>
  <c r="Q1512"/>
  <c r="P1512"/>
  <c r="Y1512" s="1"/>
  <c r="O1512"/>
  <c r="J1512"/>
  <c r="I1512"/>
  <c r="K1512"/>
  <c r="S1511"/>
  <c r="R1511"/>
  <c r="Q1511"/>
  <c r="O1511"/>
  <c r="J1511"/>
  <c r="I1511"/>
  <c r="K1511"/>
  <c r="S1510"/>
  <c r="R1510"/>
  <c r="Q1510"/>
  <c r="O1510"/>
  <c r="P1510" s="1"/>
  <c r="Y1510" s="1"/>
  <c r="J1510"/>
  <c r="I1510"/>
  <c r="K1510"/>
  <c r="S1509"/>
  <c r="R1509"/>
  <c r="Q1509"/>
  <c r="O1509"/>
  <c r="J1509"/>
  <c r="I1509"/>
  <c r="K1509"/>
  <c r="S1508"/>
  <c r="R1508"/>
  <c r="Q1508"/>
  <c r="O1508"/>
  <c r="P1508" s="1"/>
  <c r="Y1508" s="1"/>
  <c r="J1508"/>
  <c r="I1508"/>
  <c r="K1508"/>
  <c r="S1507"/>
  <c r="R1507"/>
  <c r="Q1507"/>
  <c r="O1507"/>
  <c r="J1507"/>
  <c r="I1507"/>
  <c r="K1507"/>
  <c r="S1506"/>
  <c r="R1506"/>
  <c r="Q1506"/>
  <c r="O1506"/>
  <c r="P1506" s="1"/>
  <c r="Y1506" s="1"/>
  <c r="J1506"/>
  <c r="I1506"/>
  <c r="K1506"/>
  <c r="S1505"/>
  <c r="R1505"/>
  <c r="Q1505"/>
  <c r="O1505"/>
  <c r="J1505"/>
  <c r="I1505"/>
  <c r="K1505"/>
  <c r="S1504"/>
  <c r="R1504"/>
  <c r="Q1504"/>
  <c r="P1504"/>
  <c r="Y1504" s="1"/>
  <c r="O1504"/>
  <c r="J1504"/>
  <c r="I1504"/>
  <c r="K1504"/>
  <c r="S1503"/>
  <c r="R1503"/>
  <c r="Q1503"/>
  <c r="O1503"/>
  <c r="J1503"/>
  <c r="I1503"/>
  <c r="K1503"/>
  <c r="S1502"/>
  <c r="R1502"/>
  <c r="Q1502"/>
  <c r="O1502"/>
  <c r="P1502" s="1"/>
  <c r="Y1502" s="1"/>
  <c r="J1502"/>
  <c r="I1502"/>
  <c r="K1502"/>
  <c r="S1501"/>
  <c r="R1501"/>
  <c r="Q1501"/>
  <c r="O1501"/>
  <c r="J1501"/>
  <c r="I1501"/>
  <c r="K1501"/>
  <c r="S1500"/>
  <c r="R1500"/>
  <c r="Q1500"/>
  <c r="O1500"/>
  <c r="P1500" s="1"/>
  <c r="Y1500" s="1"/>
  <c r="J1500"/>
  <c r="I1500"/>
  <c r="K1500"/>
  <c r="S1499"/>
  <c r="R1499"/>
  <c r="Q1499"/>
  <c r="O1499"/>
  <c r="J1499"/>
  <c r="I1499"/>
  <c r="K1499"/>
  <c r="S1498"/>
  <c r="R1498"/>
  <c r="Q1498"/>
  <c r="O1498"/>
  <c r="P1498" s="1"/>
  <c r="Y1498" s="1"/>
  <c r="J1498"/>
  <c r="I1498"/>
  <c r="K1498"/>
  <c r="S1497"/>
  <c r="R1497"/>
  <c r="Q1497"/>
  <c r="O1497"/>
  <c r="J1497"/>
  <c r="I1497"/>
  <c r="K1497"/>
  <c r="S1496"/>
  <c r="R1496"/>
  <c r="Q1496"/>
  <c r="O1496"/>
  <c r="P1496" s="1"/>
  <c r="Y1496" s="1"/>
  <c r="J1496"/>
  <c r="I1496"/>
  <c r="K1496"/>
  <c r="S1495"/>
  <c r="R1495"/>
  <c r="Q1495"/>
  <c r="O1495"/>
  <c r="J1495"/>
  <c r="I1495"/>
  <c r="K1495"/>
  <c r="S1494"/>
  <c r="R1494"/>
  <c r="Q1494"/>
  <c r="O1494"/>
  <c r="P1494" s="1"/>
  <c r="Y1494" s="1"/>
  <c r="J1494"/>
  <c r="I1494"/>
  <c r="K1494"/>
  <c r="S1493"/>
  <c r="R1493"/>
  <c r="Q1493"/>
  <c r="O1493"/>
  <c r="J1493"/>
  <c r="I1493"/>
  <c r="K1493"/>
  <c r="S1492"/>
  <c r="R1492"/>
  <c r="Q1492"/>
  <c r="P1492"/>
  <c r="Y1492" s="1"/>
  <c r="O1492"/>
  <c r="J1492"/>
  <c r="I1492"/>
  <c r="K1492"/>
  <c r="S1491"/>
  <c r="R1491"/>
  <c r="Q1491"/>
  <c r="O1491"/>
  <c r="J1491"/>
  <c r="I1491"/>
  <c r="K1491"/>
  <c r="S1490"/>
  <c r="R1490"/>
  <c r="Q1490"/>
  <c r="O1490"/>
  <c r="P1490" s="1"/>
  <c r="Y1490" s="1"/>
  <c r="J1490"/>
  <c r="I1490"/>
  <c r="K1490"/>
  <c r="S1489"/>
  <c r="R1489"/>
  <c r="Q1489"/>
  <c r="O1489"/>
  <c r="J1489"/>
  <c r="I1489"/>
  <c r="K1489"/>
  <c r="S1488"/>
  <c r="R1488"/>
  <c r="Q1488"/>
  <c r="O1488"/>
  <c r="P1488" s="1"/>
  <c r="Y1488" s="1"/>
  <c r="J1488"/>
  <c r="I1488"/>
  <c r="K1488"/>
  <c r="S1487"/>
  <c r="R1487"/>
  <c r="Q1487"/>
  <c r="O1487"/>
  <c r="J1487"/>
  <c r="I1487"/>
  <c r="K1487"/>
  <c r="S1486"/>
  <c r="R1486"/>
  <c r="Q1486"/>
  <c r="O1486"/>
  <c r="P1486" s="1"/>
  <c r="Y1486" s="1"/>
  <c r="J1486"/>
  <c r="I1486"/>
  <c r="K1486"/>
  <c r="S1485"/>
  <c r="R1485"/>
  <c r="Q1485"/>
  <c r="O1485"/>
  <c r="J1485"/>
  <c r="I1485"/>
  <c r="K1485"/>
  <c r="S1484"/>
  <c r="R1484"/>
  <c r="Q1484"/>
  <c r="P1484"/>
  <c r="Y1484" s="1"/>
  <c r="O1484"/>
  <c r="J1484"/>
  <c r="I1484"/>
  <c r="K1484"/>
  <c r="S1483"/>
  <c r="R1483"/>
  <c r="Q1483"/>
  <c r="O1483"/>
  <c r="J1483"/>
  <c r="I1483"/>
  <c r="K1483"/>
  <c r="S1482"/>
  <c r="R1482"/>
  <c r="Q1482"/>
  <c r="O1482"/>
  <c r="P1482" s="1"/>
  <c r="Y1482" s="1"/>
  <c r="J1482"/>
  <c r="I1482"/>
  <c r="K1482"/>
  <c r="S1481"/>
  <c r="R1481"/>
  <c r="Q1481"/>
  <c r="O1481"/>
  <c r="J1481"/>
  <c r="I1481"/>
  <c r="K1481"/>
  <c r="S1480"/>
  <c r="R1480"/>
  <c r="Q1480"/>
  <c r="O1480"/>
  <c r="P1480" s="1"/>
  <c r="Y1480" s="1"/>
  <c r="J1480"/>
  <c r="I1480"/>
  <c r="S1479"/>
  <c r="R1479"/>
  <c r="Q1479"/>
  <c r="O1479"/>
  <c r="J1479"/>
  <c r="I1479"/>
  <c r="K1479"/>
  <c r="S1478"/>
  <c r="R1478"/>
  <c r="Q1478"/>
  <c r="O1478"/>
  <c r="P1478" s="1"/>
  <c r="Y1478" s="1"/>
  <c r="J1478"/>
  <c r="I1478"/>
  <c r="K1478"/>
  <c r="S1477"/>
  <c r="R1477"/>
  <c r="Q1477"/>
  <c r="O1477"/>
  <c r="J1477"/>
  <c r="I1477"/>
  <c r="K1477"/>
  <c r="S1476"/>
  <c r="R1476"/>
  <c r="Q1476"/>
  <c r="P1476"/>
  <c r="Y1476" s="1"/>
  <c r="O1476"/>
  <c r="J1476"/>
  <c r="I1476"/>
  <c r="K1476"/>
  <c r="S1475"/>
  <c r="R1475"/>
  <c r="Q1475"/>
  <c r="O1475"/>
  <c r="J1475"/>
  <c r="I1475"/>
  <c r="K1475"/>
  <c r="S1474"/>
  <c r="R1474"/>
  <c r="Q1474"/>
  <c r="O1474"/>
  <c r="P1474" s="1"/>
  <c r="Y1474" s="1"/>
  <c r="J1474"/>
  <c r="I1474"/>
  <c r="K1474"/>
  <c r="S1473"/>
  <c r="R1473"/>
  <c r="Q1473"/>
  <c r="O1473"/>
  <c r="J1473"/>
  <c r="I1473"/>
  <c r="K1473"/>
  <c r="S1472"/>
  <c r="R1472"/>
  <c r="Q1472"/>
  <c r="O1472"/>
  <c r="P1472" s="1"/>
  <c r="Y1472" s="1"/>
  <c r="J1472"/>
  <c r="I1472"/>
  <c r="K1472"/>
  <c r="S1471"/>
  <c r="R1471"/>
  <c r="Q1471"/>
  <c r="O1471"/>
  <c r="J1471"/>
  <c r="I1471"/>
  <c r="K1471"/>
  <c r="S1470"/>
  <c r="R1470"/>
  <c r="Q1470"/>
  <c r="O1470"/>
  <c r="P1470" s="1"/>
  <c r="Y1470" s="1"/>
  <c r="J1470"/>
  <c r="I1470"/>
  <c r="K1470"/>
  <c r="S1469"/>
  <c r="R1469"/>
  <c r="Q1469"/>
  <c r="O1469"/>
  <c r="J1469"/>
  <c r="I1469"/>
  <c r="K1469"/>
  <c r="S1468"/>
  <c r="R1468"/>
  <c r="Q1468"/>
  <c r="P1468"/>
  <c r="Y1468" s="1"/>
  <c r="O1468"/>
  <c r="J1468"/>
  <c r="I1468"/>
  <c r="K1468"/>
  <c r="S1467"/>
  <c r="R1467"/>
  <c r="Q1467"/>
  <c r="O1467"/>
  <c r="J1467"/>
  <c r="I1467"/>
  <c r="S1466"/>
  <c r="R1466"/>
  <c r="Q1466"/>
  <c r="O1466"/>
  <c r="P1466" s="1"/>
  <c r="Y1466" s="1"/>
  <c r="J1466"/>
  <c r="I1466"/>
  <c r="K1466"/>
  <c r="S1465"/>
  <c r="R1465"/>
  <c r="Q1465"/>
  <c r="O1465"/>
  <c r="J1465"/>
  <c r="I1465"/>
  <c r="S1464"/>
  <c r="R1464"/>
  <c r="Q1464"/>
  <c r="O1464"/>
  <c r="P1464" s="1"/>
  <c r="Y1464" s="1"/>
  <c r="J1464"/>
  <c r="I1464"/>
  <c r="S1463"/>
  <c r="R1463"/>
  <c r="Q1463"/>
  <c r="O1463"/>
  <c r="J1463"/>
  <c r="I1463"/>
  <c r="K1463"/>
  <c r="S1462"/>
  <c r="R1462"/>
  <c r="Q1462"/>
  <c r="O1462"/>
  <c r="P1462" s="1"/>
  <c r="Y1462" s="1"/>
  <c r="J1462"/>
  <c r="I1462"/>
  <c r="K1462"/>
  <c r="S1461"/>
  <c r="R1461"/>
  <c r="Q1461"/>
  <c r="O1461"/>
  <c r="J1461"/>
  <c r="I1461"/>
  <c r="K1461"/>
  <c r="S1460"/>
  <c r="R1460"/>
  <c r="Q1460"/>
  <c r="P1460"/>
  <c r="Y1460" s="1"/>
  <c r="O1460"/>
  <c r="J1460"/>
  <c r="I1460"/>
  <c r="K1460"/>
  <c r="S1459"/>
  <c r="R1459"/>
  <c r="Q1459"/>
  <c r="O1459"/>
  <c r="J1459"/>
  <c r="I1459"/>
  <c r="K1459"/>
  <c r="S1458"/>
  <c r="R1458"/>
  <c r="Q1458"/>
  <c r="O1458"/>
  <c r="P1458" s="1"/>
  <c r="Y1458" s="1"/>
  <c r="J1458"/>
  <c r="I1458"/>
  <c r="K1458"/>
  <c r="S1457"/>
  <c r="R1457"/>
  <c r="Q1457"/>
  <c r="O1457"/>
  <c r="P1457" s="1"/>
  <c r="Y1457" s="1"/>
  <c r="J1457"/>
  <c r="I1457"/>
  <c r="S1456"/>
  <c r="R1456"/>
  <c r="Q1456"/>
  <c r="O1456"/>
  <c r="J1456"/>
  <c r="I1456"/>
  <c r="K1456"/>
  <c r="S1455"/>
  <c r="R1455"/>
  <c r="Q1455"/>
  <c r="O1455"/>
  <c r="P1455" s="1"/>
  <c r="Y1455" s="1"/>
  <c r="J1455"/>
  <c r="I1455"/>
  <c r="S1454"/>
  <c r="R1454"/>
  <c r="Q1454"/>
  <c r="O1454"/>
  <c r="J1454"/>
  <c r="I1454"/>
  <c r="K1454"/>
  <c r="S1453"/>
  <c r="R1453"/>
  <c r="Q1453"/>
  <c r="P1453"/>
  <c r="Y1453" s="1"/>
  <c r="O1453"/>
  <c r="J1453"/>
  <c r="I1453"/>
  <c r="K1453"/>
  <c r="S1452"/>
  <c r="R1452"/>
  <c r="Q1452"/>
  <c r="O1452"/>
  <c r="J1452"/>
  <c r="I1452"/>
  <c r="K1452"/>
  <c r="S1451"/>
  <c r="R1451"/>
  <c r="Q1451"/>
  <c r="O1451"/>
  <c r="P1451" s="1"/>
  <c r="Y1451" s="1"/>
  <c r="J1451"/>
  <c r="I1451"/>
  <c r="K1451"/>
  <c r="S1450"/>
  <c r="R1450"/>
  <c r="Q1450"/>
  <c r="O1450"/>
  <c r="J1450"/>
  <c r="I1450"/>
  <c r="K1450"/>
  <c r="S1449"/>
  <c r="R1449"/>
  <c r="Q1449"/>
  <c r="O1449"/>
  <c r="P1449" s="1"/>
  <c r="Y1449" s="1"/>
  <c r="J1449"/>
  <c r="I1449"/>
  <c r="K1449"/>
  <c r="S1448"/>
  <c r="R1448"/>
  <c r="Q1448"/>
  <c r="O1448"/>
  <c r="J1448"/>
  <c r="I1448"/>
  <c r="K1448"/>
  <c r="S1447"/>
  <c r="R1447"/>
  <c r="Q1447"/>
  <c r="O1447"/>
  <c r="P1447" s="1"/>
  <c r="Y1447" s="1"/>
  <c r="J1447"/>
  <c r="I1447"/>
  <c r="K1447"/>
  <c r="S1446"/>
  <c r="R1446"/>
  <c r="Q1446"/>
  <c r="O1446"/>
  <c r="J1446"/>
  <c r="I1446"/>
  <c r="K1446"/>
  <c r="S1445"/>
  <c r="R1445"/>
  <c r="Q1445"/>
  <c r="P1445"/>
  <c r="Y1445" s="1"/>
  <c r="O1445"/>
  <c r="J1445"/>
  <c r="I1445"/>
  <c r="K1445"/>
  <c r="S1444"/>
  <c r="R1444"/>
  <c r="Q1444"/>
  <c r="O1444"/>
  <c r="J1444"/>
  <c r="I1444"/>
  <c r="K1444"/>
  <c r="S1443"/>
  <c r="R1443"/>
  <c r="Q1443"/>
  <c r="O1443"/>
  <c r="P1443" s="1"/>
  <c r="Y1443" s="1"/>
  <c r="J1443"/>
  <c r="I1443"/>
  <c r="K1443"/>
  <c r="S1442"/>
  <c r="R1442"/>
  <c r="Q1442"/>
  <c r="O1442"/>
  <c r="J1442"/>
  <c r="I1442"/>
  <c r="K1442"/>
  <c r="S1441"/>
  <c r="R1441"/>
  <c r="Q1441"/>
  <c r="O1441"/>
  <c r="P1441" s="1"/>
  <c r="Y1441" s="1"/>
  <c r="J1441"/>
  <c r="I1441"/>
  <c r="K1441"/>
  <c r="S1440"/>
  <c r="R1440"/>
  <c r="Q1440"/>
  <c r="O1440"/>
  <c r="J1440"/>
  <c r="I1440"/>
  <c r="K1440"/>
  <c r="S1439"/>
  <c r="R1439"/>
  <c r="Q1439"/>
  <c r="O1439"/>
  <c r="P1439" s="1"/>
  <c r="Y1439" s="1"/>
  <c r="J1439"/>
  <c r="I1439"/>
  <c r="K1439"/>
  <c r="S1438"/>
  <c r="R1438"/>
  <c r="Q1438"/>
  <c r="O1438"/>
  <c r="J1438"/>
  <c r="I1438"/>
  <c r="K1438"/>
  <c r="S1437"/>
  <c r="R1437"/>
  <c r="Q1437"/>
  <c r="P1437"/>
  <c r="Y1437" s="1"/>
  <c r="O1437"/>
  <c r="J1437"/>
  <c r="I1437"/>
  <c r="K1437"/>
  <c r="S1436"/>
  <c r="R1436"/>
  <c r="Q1436"/>
  <c r="O1436"/>
  <c r="J1436"/>
  <c r="I1436"/>
  <c r="K1436"/>
  <c r="S1435"/>
  <c r="R1435"/>
  <c r="Q1435"/>
  <c r="O1435"/>
  <c r="P1435" s="1"/>
  <c r="Y1435" s="1"/>
  <c r="J1435"/>
  <c r="I1435"/>
  <c r="K1435"/>
  <c r="S1434"/>
  <c r="R1434"/>
  <c r="Q1434"/>
  <c r="O1434"/>
  <c r="J1434"/>
  <c r="I1434"/>
  <c r="K1434"/>
  <c r="S1433"/>
  <c r="R1433"/>
  <c r="Q1433"/>
  <c r="O1433"/>
  <c r="P1433" s="1"/>
  <c r="Y1433" s="1"/>
  <c r="J1433"/>
  <c r="I1433"/>
  <c r="K1433"/>
  <c r="S1432"/>
  <c r="R1432"/>
  <c r="Q1432"/>
  <c r="O1432"/>
  <c r="J1432"/>
  <c r="I1432"/>
  <c r="K1432"/>
  <c r="S1431"/>
  <c r="R1431"/>
  <c r="Q1431"/>
  <c r="O1431"/>
  <c r="P1431" s="1"/>
  <c r="Y1431" s="1"/>
  <c r="J1431"/>
  <c r="I1431"/>
  <c r="K1431"/>
  <c r="S1430"/>
  <c r="R1430"/>
  <c r="Q1430"/>
  <c r="O1430"/>
  <c r="J1430"/>
  <c r="I1430"/>
  <c r="K1430"/>
  <c r="S1429"/>
  <c r="R1429"/>
  <c r="Q1429"/>
  <c r="P1429"/>
  <c r="Y1429" s="1"/>
  <c r="O1429"/>
  <c r="J1429"/>
  <c r="I1429"/>
  <c r="K1429"/>
  <c r="S1428"/>
  <c r="R1428"/>
  <c r="Q1428"/>
  <c r="O1428"/>
  <c r="J1428"/>
  <c r="I1428"/>
  <c r="K1428"/>
  <c r="S1427"/>
  <c r="R1427"/>
  <c r="Q1427"/>
  <c r="O1427"/>
  <c r="P1427" s="1"/>
  <c r="Y1427" s="1"/>
  <c r="J1427"/>
  <c r="I1427"/>
  <c r="K1427"/>
  <c r="S1426"/>
  <c r="R1426"/>
  <c r="Q1426"/>
  <c r="O1426"/>
  <c r="J1426"/>
  <c r="I1426"/>
  <c r="K1426"/>
  <c r="S1425"/>
  <c r="R1425"/>
  <c r="Q1425"/>
  <c r="O1425"/>
  <c r="J1425"/>
  <c r="I1425"/>
  <c r="K1425"/>
  <c r="S1424"/>
  <c r="R1424"/>
  <c r="Q1424"/>
  <c r="O1424"/>
  <c r="J1424"/>
  <c r="I1424"/>
  <c r="K1424"/>
  <c r="S1423"/>
  <c r="R1423"/>
  <c r="Q1423"/>
  <c r="O1423"/>
  <c r="P1423" s="1"/>
  <c r="Y1423" s="1"/>
  <c r="J1423"/>
  <c r="I1423"/>
  <c r="K1423"/>
  <c r="S1422"/>
  <c r="R1422"/>
  <c r="Q1422"/>
  <c r="O1422"/>
  <c r="J1422"/>
  <c r="I1422"/>
  <c r="K1422"/>
  <c r="S1421"/>
  <c r="R1421"/>
  <c r="Q1421"/>
  <c r="O1421"/>
  <c r="P1421" s="1"/>
  <c r="Y1421" s="1"/>
  <c r="J1421"/>
  <c r="I1421"/>
  <c r="K1421"/>
  <c r="S1420"/>
  <c r="R1420"/>
  <c r="Q1420"/>
  <c r="O1420"/>
  <c r="J1420"/>
  <c r="I1420"/>
  <c r="K1420"/>
  <c r="S1419"/>
  <c r="R1419"/>
  <c r="Q1419"/>
  <c r="P1419"/>
  <c r="Y1419" s="1"/>
  <c r="O1419"/>
  <c r="J1419"/>
  <c r="I1419"/>
  <c r="K1419"/>
  <c r="S1418"/>
  <c r="R1418"/>
  <c r="Q1418"/>
  <c r="O1418"/>
  <c r="J1418"/>
  <c r="I1418"/>
  <c r="K1418"/>
  <c r="S1417"/>
  <c r="R1417"/>
  <c r="Q1417"/>
  <c r="O1417"/>
  <c r="P1417" s="1"/>
  <c r="Y1417" s="1"/>
  <c r="J1417"/>
  <c r="I1417"/>
  <c r="K1417"/>
  <c r="S1416"/>
  <c r="R1416"/>
  <c r="Q1416"/>
  <c r="O1416"/>
  <c r="J1416"/>
  <c r="I1416"/>
  <c r="K1416"/>
  <c r="S1415"/>
  <c r="R1415"/>
  <c r="Q1415"/>
  <c r="O1415"/>
  <c r="P1415" s="1"/>
  <c r="Y1415" s="1"/>
  <c r="J1415"/>
  <c r="I1415"/>
  <c r="K1415"/>
  <c r="S1414"/>
  <c r="R1414"/>
  <c r="Q1414"/>
  <c r="O1414"/>
  <c r="J1414"/>
  <c r="I1414"/>
  <c r="K1414"/>
  <c r="S1413"/>
  <c r="R1413"/>
  <c r="Q1413"/>
  <c r="O1413"/>
  <c r="P1413" s="1"/>
  <c r="Y1413" s="1"/>
  <c r="J1413"/>
  <c r="I1413"/>
  <c r="K1413"/>
  <c r="S1412"/>
  <c r="R1412"/>
  <c r="Q1412"/>
  <c r="O1412"/>
  <c r="J1412"/>
  <c r="I1412"/>
  <c r="K1412"/>
  <c r="S1411"/>
  <c r="R1411"/>
  <c r="Q1411"/>
  <c r="P1411"/>
  <c r="Y1411" s="1"/>
  <c r="O1411"/>
  <c r="J1411"/>
  <c r="I1411"/>
  <c r="K1411"/>
  <c r="S1410"/>
  <c r="R1410"/>
  <c r="Q1410"/>
  <c r="O1410"/>
  <c r="J1410"/>
  <c r="I1410"/>
  <c r="K1410"/>
  <c r="S1409"/>
  <c r="R1409"/>
  <c r="Q1409"/>
  <c r="O1409"/>
  <c r="P1409" s="1"/>
  <c r="Y1409" s="1"/>
  <c r="J1409"/>
  <c r="I1409"/>
  <c r="S1408"/>
  <c r="R1408"/>
  <c r="Q1408"/>
  <c r="O1408"/>
  <c r="J1408"/>
  <c r="I1408"/>
  <c r="S1407"/>
  <c r="R1407"/>
  <c r="Q1407"/>
  <c r="O1407"/>
  <c r="P1407" s="1"/>
  <c r="Y1407" s="1"/>
  <c r="J1407"/>
  <c r="I1407"/>
  <c r="K1407"/>
  <c r="S1406"/>
  <c r="R1406"/>
  <c r="Q1406"/>
  <c r="O1406"/>
  <c r="J1406"/>
  <c r="I1406"/>
  <c r="K1406"/>
  <c r="S1405"/>
  <c r="R1405"/>
  <c r="Q1405"/>
  <c r="O1405"/>
  <c r="P1405" s="1"/>
  <c r="Y1405" s="1"/>
  <c r="J1405"/>
  <c r="I1405"/>
  <c r="K1405"/>
  <c r="S1404"/>
  <c r="R1404"/>
  <c r="Q1404"/>
  <c r="O1404"/>
  <c r="J1404"/>
  <c r="I1404"/>
  <c r="K1404"/>
  <c r="S1403"/>
  <c r="R1403"/>
  <c r="Q1403"/>
  <c r="O1403"/>
  <c r="P1403" s="1"/>
  <c r="Y1403" s="1"/>
  <c r="J1403"/>
  <c r="I1403"/>
  <c r="K1403"/>
  <c r="S1402"/>
  <c r="R1402"/>
  <c r="Q1402"/>
  <c r="O1402"/>
  <c r="J1402"/>
  <c r="I1402"/>
  <c r="K1402"/>
  <c r="S1401"/>
  <c r="R1401"/>
  <c r="Q1401"/>
  <c r="O1401"/>
  <c r="P1401" s="1"/>
  <c r="Y1401" s="1"/>
  <c r="J1401"/>
  <c r="I1401"/>
  <c r="K1401"/>
  <c r="S1400"/>
  <c r="R1400"/>
  <c r="Q1400"/>
  <c r="O1400"/>
  <c r="J1400"/>
  <c r="I1400"/>
  <c r="K1400"/>
  <c r="S1399"/>
  <c r="R1399"/>
  <c r="Q1399"/>
  <c r="P1399"/>
  <c r="Y1399" s="1"/>
  <c r="O1399"/>
  <c r="J1399"/>
  <c r="I1399"/>
  <c r="K1399"/>
  <c r="S1398"/>
  <c r="R1398"/>
  <c r="Q1398"/>
  <c r="O1398"/>
  <c r="J1398"/>
  <c r="I1398"/>
  <c r="K1398"/>
  <c r="S1397"/>
  <c r="R1397"/>
  <c r="Q1397"/>
  <c r="O1397"/>
  <c r="P1397" s="1"/>
  <c r="Y1397" s="1"/>
  <c r="J1397"/>
  <c r="I1397"/>
  <c r="K1397"/>
  <c r="S1396"/>
  <c r="R1396"/>
  <c r="Q1396"/>
  <c r="O1396"/>
  <c r="J1396"/>
  <c r="I1396"/>
  <c r="K1396"/>
  <c r="S1395"/>
  <c r="R1395"/>
  <c r="Q1395"/>
  <c r="O1395"/>
  <c r="P1395" s="1"/>
  <c r="Y1395" s="1"/>
  <c r="J1395"/>
  <c r="I1395"/>
  <c r="S1394"/>
  <c r="R1394"/>
  <c r="Q1394"/>
  <c r="O1394"/>
  <c r="J1394"/>
  <c r="I1394"/>
  <c r="S1393"/>
  <c r="R1393"/>
  <c r="Q1393"/>
  <c r="O1393"/>
  <c r="P1393" s="1"/>
  <c r="Y1393" s="1"/>
  <c r="J1393"/>
  <c r="I1393"/>
  <c r="K1393"/>
  <c r="S1392"/>
  <c r="R1392"/>
  <c r="Q1392"/>
  <c r="O1392"/>
  <c r="J1392"/>
  <c r="I1392"/>
  <c r="K1392"/>
  <c r="S1391"/>
  <c r="R1391"/>
  <c r="Q1391"/>
  <c r="P1391"/>
  <c r="Y1391" s="1"/>
  <c r="O1391"/>
  <c r="J1391"/>
  <c r="I1391"/>
  <c r="K1391"/>
  <c r="S1390"/>
  <c r="R1390"/>
  <c r="Q1390"/>
  <c r="O1390"/>
  <c r="J1390"/>
  <c r="I1390"/>
  <c r="K1390"/>
  <c r="S1389"/>
  <c r="R1389"/>
  <c r="Q1389"/>
  <c r="O1389"/>
  <c r="P1389" s="1"/>
  <c r="Y1389" s="1"/>
  <c r="J1389"/>
  <c r="I1389"/>
  <c r="K1389"/>
  <c r="S1388"/>
  <c r="R1388"/>
  <c r="Q1388"/>
  <c r="O1388"/>
  <c r="J1388"/>
  <c r="I1388"/>
  <c r="S1387"/>
  <c r="R1387"/>
  <c r="Q1387"/>
  <c r="O1387"/>
  <c r="P1387" s="1"/>
  <c r="Y1387" s="1"/>
  <c r="J1387"/>
  <c r="I1387"/>
  <c r="K1387"/>
  <c r="S1386"/>
  <c r="R1386"/>
  <c r="Q1386"/>
  <c r="O1386"/>
  <c r="J1386"/>
  <c r="I1386"/>
  <c r="K1386"/>
  <c r="S1385"/>
  <c r="R1385"/>
  <c r="Q1385"/>
  <c r="O1385"/>
  <c r="P1385" s="1"/>
  <c r="Y1385" s="1"/>
  <c r="J1385"/>
  <c r="I1385"/>
  <c r="K1385"/>
  <c r="S1384"/>
  <c r="R1384"/>
  <c r="Q1384"/>
  <c r="O1384"/>
  <c r="J1384"/>
  <c r="I1384"/>
  <c r="S1383"/>
  <c r="R1383"/>
  <c r="Q1383"/>
  <c r="P1383"/>
  <c r="Y1383" s="1"/>
  <c r="O1383"/>
  <c r="J1383"/>
  <c r="I1383"/>
  <c r="S1382"/>
  <c r="R1382"/>
  <c r="Q1382"/>
  <c r="O1382"/>
  <c r="J1382"/>
  <c r="I1382"/>
  <c r="K1382"/>
  <c r="S1381"/>
  <c r="R1381"/>
  <c r="Q1381"/>
  <c r="O1381"/>
  <c r="P1381" s="1"/>
  <c r="Y1381" s="1"/>
  <c r="J1381"/>
  <c r="I1381"/>
  <c r="S1380"/>
  <c r="R1380"/>
  <c r="Q1380"/>
  <c r="O1380"/>
  <c r="J1380"/>
  <c r="I1380"/>
  <c r="S1379"/>
  <c r="R1379"/>
  <c r="Q1379"/>
  <c r="O1379"/>
  <c r="P1379" s="1"/>
  <c r="Y1379" s="1"/>
  <c r="J1379"/>
  <c r="I1379"/>
  <c r="K1379"/>
  <c r="S1378"/>
  <c r="R1378"/>
  <c r="Q1378"/>
  <c r="O1378"/>
  <c r="J1378"/>
  <c r="I1378"/>
  <c r="S1377"/>
  <c r="R1377"/>
  <c r="Q1377"/>
  <c r="O1377"/>
  <c r="P1377" s="1"/>
  <c r="Y1377" s="1"/>
  <c r="J1377"/>
  <c r="I1377"/>
  <c r="K1377"/>
  <c r="S1376"/>
  <c r="R1376"/>
  <c r="Q1376"/>
  <c r="O1376"/>
  <c r="J1376"/>
  <c r="I1376"/>
  <c r="S1375"/>
  <c r="R1375"/>
  <c r="Q1375"/>
  <c r="P1375"/>
  <c r="Y1375" s="1"/>
  <c r="O1375"/>
  <c r="J1375"/>
  <c r="I1375"/>
  <c r="S1374"/>
  <c r="R1374"/>
  <c r="Q1374"/>
  <c r="O1374"/>
  <c r="J1374"/>
  <c r="I1374"/>
  <c r="S1373"/>
  <c r="R1373"/>
  <c r="Q1373"/>
  <c r="O1373"/>
  <c r="P1373" s="1"/>
  <c r="Y1373" s="1"/>
  <c r="J1373"/>
  <c r="I1373"/>
  <c r="K1373"/>
  <c r="S1372"/>
  <c r="R1372"/>
  <c r="Q1372"/>
  <c r="O1372"/>
  <c r="J1372"/>
  <c r="I1372"/>
  <c r="K1372"/>
  <c r="S1371"/>
  <c r="R1371"/>
  <c r="Q1371"/>
  <c r="P1371"/>
  <c r="Y1371" s="1"/>
  <c r="O1371"/>
  <c r="J1371"/>
  <c r="I1371"/>
  <c r="S1370"/>
  <c r="R1370"/>
  <c r="Q1370"/>
  <c r="O1370"/>
  <c r="J1370"/>
  <c r="I1370"/>
  <c r="K1370"/>
  <c r="S1369"/>
  <c r="R1369"/>
  <c r="Q1369"/>
  <c r="O1369"/>
  <c r="P1369" s="1"/>
  <c r="Y1369" s="1"/>
  <c r="J1369"/>
  <c r="I1369"/>
  <c r="K1369"/>
  <c r="S1368"/>
  <c r="R1368"/>
  <c r="Q1368"/>
  <c r="O1368"/>
  <c r="J1368"/>
  <c r="I1368"/>
  <c r="K1368"/>
  <c r="S1367"/>
  <c r="R1367"/>
  <c r="Q1367"/>
  <c r="O1367"/>
  <c r="P1367" s="1"/>
  <c r="Y1367" s="1"/>
  <c r="J1367"/>
  <c r="I1367"/>
  <c r="K1367"/>
  <c r="S1366"/>
  <c r="R1366"/>
  <c r="Q1366"/>
  <c r="O1366"/>
  <c r="J1366"/>
  <c r="I1366"/>
  <c r="K1366"/>
  <c r="S1365"/>
  <c r="R1365"/>
  <c r="Q1365"/>
  <c r="O1365"/>
  <c r="P1365" s="1"/>
  <c r="Y1365" s="1"/>
  <c r="J1365"/>
  <c r="I1365"/>
  <c r="S1364"/>
  <c r="R1364"/>
  <c r="Q1364"/>
  <c r="O1364"/>
  <c r="J1364"/>
  <c r="I1364"/>
  <c r="K1364"/>
  <c r="S1363"/>
  <c r="R1363"/>
  <c r="Q1363"/>
  <c r="P1363"/>
  <c r="Y1363" s="1"/>
  <c r="O1363"/>
  <c r="J1363"/>
  <c r="I1363"/>
  <c r="S1362"/>
  <c r="R1362"/>
  <c r="Q1362"/>
  <c r="O1362"/>
  <c r="J1362"/>
  <c r="I1362"/>
  <c r="K1362"/>
  <c r="S1361"/>
  <c r="R1361"/>
  <c r="Q1361"/>
  <c r="O1361"/>
  <c r="P1361" s="1"/>
  <c r="Y1361" s="1"/>
  <c r="J1361"/>
  <c r="I1361"/>
  <c r="S1360"/>
  <c r="R1360"/>
  <c r="Q1360"/>
  <c r="O1360"/>
  <c r="J1360"/>
  <c r="I1360"/>
  <c r="S1359"/>
  <c r="R1359"/>
  <c r="Q1359"/>
  <c r="O1359"/>
  <c r="P1359" s="1"/>
  <c r="Y1359" s="1"/>
  <c r="J1359"/>
  <c r="I1359"/>
  <c r="S1358"/>
  <c r="R1358"/>
  <c r="Q1358"/>
  <c r="O1358"/>
  <c r="J1358"/>
  <c r="I1358"/>
  <c r="S1357"/>
  <c r="R1357"/>
  <c r="Q1357"/>
  <c r="O1357"/>
  <c r="P1357" s="1"/>
  <c r="Y1357" s="1"/>
  <c r="J1357"/>
  <c r="I1357"/>
  <c r="S1356"/>
  <c r="R1356"/>
  <c r="Q1356"/>
  <c r="O1356"/>
  <c r="J1356"/>
  <c r="I1356"/>
  <c r="K1356"/>
  <c r="S1355"/>
  <c r="R1355"/>
  <c r="Q1355"/>
  <c r="P1355"/>
  <c r="Y1355" s="1"/>
  <c r="O1355"/>
  <c r="J1355"/>
  <c r="I1355"/>
  <c r="K1355"/>
  <c r="S1354"/>
  <c r="R1354"/>
  <c r="Q1354"/>
  <c r="O1354"/>
  <c r="J1354"/>
  <c r="I1354"/>
  <c r="K1354"/>
  <c r="S1353"/>
  <c r="R1353"/>
  <c r="Q1353"/>
  <c r="O1353"/>
  <c r="P1353" s="1"/>
  <c r="Y1353" s="1"/>
  <c r="J1353"/>
  <c r="I1353"/>
  <c r="K1353"/>
  <c r="S1352"/>
  <c r="R1352"/>
  <c r="Q1352"/>
  <c r="O1352"/>
  <c r="J1352"/>
  <c r="I1352"/>
  <c r="S1351"/>
  <c r="R1351"/>
  <c r="Q1351"/>
  <c r="O1351"/>
  <c r="P1351" s="1"/>
  <c r="Y1351" s="1"/>
  <c r="J1351"/>
  <c r="I1351"/>
  <c r="K1351"/>
  <c r="S1350"/>
  <c r="R1350"/>
  <c r="Q1350"/>
  <c r="O1350"/>
  <c r="J1350"/>
  <c r="I1350"/>
  <c r="K1350"/>
  <c r="S1349"/>
  <c r="R1349"/>
  <c r="Q1349"/>
  <c r="O1349"/>
  <c r="P1349" s="1"/>
  <c r="Y1349" s="1"/>
  <c r="J1349"/>
  <c r="I1349"/>
  <c r="K1349"/>
  <c r="S1348"/>
  <c r="R1348"/>
  <c r="Q1348"/>
  <c r="O1348"/>
  <c r="J1348"/>
  <c r="I1348"/>
  <c r="S1347"/>
  <c r="R1347"/>
  <c r="Q1347"/>
  <c r="P1347"/>
  <c r="Y1347" s="1"/>
  <c r="O1347"/>
  <c r="J1347"/>
  <c r="I1347"/>
  <c r="S1346"/>
  <c r="R1346"/>
  <c r="Q1346"/>
  <c r="O1346"/>
  <c r="J1346"/>
  <c r="I1346"/>
  <c r="K1346"/>
  <c r="S1345"/>
  <c r="R1345"/>
  <c r="Q1345"/>
  <c r="O1345"/>
  <c r="P1345" s="1"/>
  <c r="Y1345" s="1"/>
  <c r="J1345"/>
  <c r="I1345"/>
  <c r="K1345"/>
  <c r="S1344"/>
  <c r="R1344"/>
  <c r="Q1344"/>
  <c r="O1344"/>
  <c r="J1344"/>
  <c r="I1344"/>
  <c r="K1344"/>
  <c r="S1343"/>
  <c r="R1343"/>
  <c r="Q1343"/>
  <c r="O1343"/>
  <c r="P1343" s="1"/>
  <c r="Y1343" s="1"/>
  <c r="J1343"/>
  <c r="I1343"/>
  <c r="K1343"/>
  <c r="S1342"/>
  <c r="R1342"/>
  <c r="Q1342"/>
  <c r="O1342"/>
  <c r="J1342"/>
  <c r="I1342"/>
  <c r="K1342"/>
  <c r="S1341"/>
  <c r="R1341"/>
  <c r="Q1341"/>
  <c r="O1341"/>
  <c r="P1341" s="1"/>
  <c r="Y1341" s="1"/>
  <c r="J1341"/>
  <c r="I1341"/>
  <c r="S1340"/>
  <c r="R1340"/>
  <c r="Q1340"/>
  <c r="O1340"/>
  <c r="J1340"/>
  <c r="I1340"/>
  <c r="K1340"/>
  <c r="S1339"/>
  <c r="R1339"/>
  <c r="Q1339"/>
  <c r="P1339"/>
  <c r="Y1339" s="1"/>
  <c r="O1339"/>
  <c r="J1339"/>
  <c r="I1339"/>
  <c r="K1339"/>
  <c r="S1338"/>
  <c r="R1338"/>
  <c r="Q1338"/>
  <c r="O1338"/>
  <c r="J1338"/>
  <c r="I1338"/>
  <c r="K1338"/>
  <c r="S1337"/>
  <c r="R1337"/>
  <c r="Q1337"/>
  <c r="O1337"/>
  <c r="P1337" s="1"/>
  <c r="Y1337" s="1"/>
  <c r="J1337"/>
  <c r="I1337"/>
  <c r="K1337"/>
  <c r="S1336"/>
  <c r="R1336"/>
  <c r="Q1336"/>
  <c r="O1336"/>
  <c r="J1336"/>
  <c r="I1336"/>
  <c r="K1336"/>
  <c r="S1335"/>
  <c r="R1335"/>
  <c r="Q1335"/>
  <c r="O1335"/>
  <c r="P1335" s="1"/>
  <c r="Y1335" s="1"/>
  <c r="J1335"/>
  <c r="I1335"/>
  <c r="K1335"/>
  <c r="S1334"/>
  <c r="R1334"/>
  <c r="Q1334"/>
  <c r="O1334"/>
  <c r="J1334"/>
  <c r="I1334"/>
  <c r="K1334"/>
  <c r="S1333"/>
  <c r="R1333"/>
  <c r="Q1333"/>
  <c r="O1333"/>
  <c r="P1333" s="1"/>
  <c r="Y1333" s="1"/>
  <c r="J1333"/>
  <c r="I1333"/>
  <c r="K1333"/>
  <c r="S1332"/>
  <c r="R1332"/>
  <c r="Q1332"/>
  <c r="O1332"/>
  <c r="J1332"/>
  <c r="I1332"/>
  <c r="K1332"/>
  <c r="S1331"/>
  <c r="R1331"/>
  <c r="Q1331"/>
  <c r="P1331"/>
  <c r="Y1331" s="1"/>
  <c r="O1331"/>
  <c r="J1331"/>
  <c r="I1331"/>
  <c r="K1331"/>
  <c r="S1330"/>
  <c r="R1330"/>
  <c r="Q1330"/>
  <c r="O1330"/>
  <c r="J1330"/>
  <c r="I1330"/>
  <c r="K1330"/>
  <c r="S1329"/>
  <c r="R1329"/>
  <c r="Q1329"/>
  <c r="O1329"/>
  <c r="P1329" s="1"/>
  <c r="Y1329" s="1"/>
  <c r="J1329"/>
  <c r="I1329"/>
  <c r="K1329"/>
  <c r="S1328"/>
  <c r="R1328"/>
  <c r="Q1328"/>
  <c r="O1328"/>
  <c r="J1328"/>
  <c r="I1328"/>
  <c r="K1328"/>
  <c r="S1327"/>
  <c r="R1327"/>
  <c r="Q1327"/>
  <c r="O1327"/>
  <c r="P1327" s="1"/>
  <c r="Y1327" s="1"/>
  <c r="J1327"/>
  <c r="I1327"/>
  <c r="K1327"/>
  <c r="S1326"/>
  <c r="R1326"/>
  <c r="Q1326"/>
  <c r="O1326"/>
  <c r="J1326"/>
  <c r="I1326"/>
  <c r="K1326"/>
  <c r="S1325"/>
  <c r="R1325"/>
  <c r="Q1325"/>
  <c r="O1325"/>
  <c r="P1325" s="1"/>
  <c r="Y1325" s="1"/>
  <c r="J1325"/>
  <c r="I1325"/>
  <c r="K1325"/>
  <c r="S1324"/>
  <c r="R1324"/>
  <c r="Q1324"/>
  <c r="O1324"/>
  <c r="J1324"/>
  <c r="I1324"/>
  <c r="K1324"/>
  <c r="S1323"/>
  <c r="R1323"/>
  <c r="Q1323"/>
  <c r="P1323"/>
  <c r="Y1323" s="1"/>
  <c r="O1323"/>
  <c r="J1323"/>
  <c r="I1323"/>
  <c r="K1323"/>
  <c r="S1322"/>
  <c r="R1322"/>
  <c r="Q1322"/>
  <c r="O1322"/>
  <c r="J1322"/>
  <c r="I1322"/>
  <c r="K1322"/>
  <c r="S1321"/>
  <c r="R1321"/>
  <c r="Q1321"/>
  <c r="O1321"/>
  <c r="P1321" s="1"/>
  <c r="Y1321" s="1"/>
  <c r="J1321"/>
  <c r="I1321"/>
  <c r="K1321"/>
  <c r="S1320"/>
  <c r="R1320"/>
  <c r="Q1320"/>
  <c r="O1320"/>
  <c r="J1320"/>
  <c r="I1320"/>
  <c r="K1320"/>
  <c r="S1319"/>
  <c r="R1319"/>
  <c r="Q1319"/>
  <c r="O1319"/>
  <c r="P1319" s="1"/>
  <c r="Y1319" s="1"/>
  <c r="J1319"/>
  <c r="I1319"/>
  <c r="S1318"/>
  <c r="R1318"/>
  <c r="Q1318"/>
  <c r="O1318"/>
  <c r="J1318"/>
  <c r="I1318"/>
  <c r="K1318"/>
  <c r="S1317"/>
  <c r="R1317"/>
  <c r="Q1317"/>
  <c r="O1317"/>
  <c r="P1317" s="1"/>
  <c r="Y1317" s="1"/>
  <c r="J1317"/>
  <c r="I1317"/>
  <c r="K1317"/>
  <c r="S1316"/>
  <c r="R1316"/>
  <c r="Q1316"/>
  <c r="O1316"/>
  <c r="J1316"/>
  <c r="I1316"/>
  <c r="K1316"/>
  <c r="S1315"/>
  <c r="R1315"/>
  <c r="Q1315"/>
  <c r="P1315"/>
  <c r="Y1315" s="1"/>
  <c r="O1315"/>
  <c r="J1315"/>
  <c r="I1315"/>
  <c r="K1315"/>
  <c r="S1314"/>
  <c r="R1314"/>
  <c r="Q1314"/>
  <c r="O1314"/>
  <c r="J1314"/>
  <c r="I1314"/>
  <c r="K1314"/>
  <c r="S1313"/>
  <c r="R1313"/>
  <c r="Q1313"/>
  <c r="O1313"/>
  <c r="P1313" s="1"/>
  <c r="Y1313" s="1"/>
  <c r="J1313"/>
  <c r="I1313"/>
  <c r="K1313"/>
  <c r="S1312"/>
  <c r="R1312"/>
  <c r="Q1312"/>
  <c r="O1312"/>
  <c r="J1312"/>
  <c r="I1312"/>
  <c r="K1312"/>
  <c r="S1311"/>
  <c r="R1311"/>
  <c r="Q1311"/>
  <c r="O1311"/>
  <c r="P1311" s="1"/>
  <c r="Y1311" s="1"/>
  <c r="J1311"/>
  <c r="I1311"/>
  <c r="K1311"/>
  <c r="S1310"/>
  <c r="R1310"/>
  <c r="Q1310"/>
  <c r="O1310"/>
  <c r="J1310"/>
  <c r="I1310"/>
  <c r="K1310"/>
  <c r="S1309"/>
  <c r="R1309"/>
  <c r="Q1309"/>
  <c r="O1309"/>
  <c r="P1309" s="1"/>
  <c r="Y1309" s="1"/>
  <c r="J1309"/>
  <c r="I1309"/>
  <c r="K1309"/>
  <c r="S1308"/>
  <c r="R1308"/>
  <c r="Q1308"/>
  <c r="O1308"/>
  <c r="J1308"/>
  <c r="I1308"/>
  <c r="K1308"/>
  <c r="S1307"/>
  <c r="R1307"/>
  <c r="Q1307"/>
  <c r="O1307"/>
  <c r="P1307" s="1"/>
  <c r="Y1307" s="1"/>
  <c r="J1307"/>
  <c r="I1307"/>
  <c r="K1307"/>
  <c r="S1306"/>
  <c r="R1306"/>
  <c r="Q1306"/>
  <c r="O1306"/>
  <c r="J1306"/>
  <c r="I1306"/>
  <c r="K1306"/>
  <c r="S1305"/>
  <c r="R1305"/>
  <c r="Q1305"/>
  <c r="O1305"/>
  <c r="P1305" s="1"/>
  <c r="Y1305" s="1"/>
  <c r="J1305"/>
  <c r="I1305"/>
  <c r="K1305"/>
  <c r="S1304"/>
  <c r="R1304"/>
  <c r="Q1304"/>
  <c r="O1304"/>
  <c r="J1304"/>
  <c r="I1304"/>
  <c r="K1304"/>
  <c r="S1303"/>
  <c r="R1303"/>
  <c r="Q1303"/>
  <c r="P1303"/>
  <c r="Y1303" s="1"/>
  <c r="O1303"/>
  <c r="J1303"/>
  <c r="I1303"/>
  <c r="K1303"/>
  <c r="S1302"/>
  <c r="R1302"/>
  <c r="Q1302"/>
  <c r="O1302"/>
  <c r="J1302"/>
  <c r="I1302"/>
  <c r="K1302"/>
  <c r="S1301"/>
  <c r="R1301"/>
  <c r="Q1301"/>
  <c r="O1301"/>
  <c r="P1301" s="1"/>
  <c r="Y1301" s="1"/>
  <c r="J1301"/>
  <c r="I1301"/>
  <c r="K1301"/>
  <c r="S1300"/>
  <c r="R1300"/>
  <c r="Q1300"/>
  <c r="O1300"/>
  <c r="J1300"/>
  <c r="I1300"/>
  <c r="K1300"/>
  <c r="S1299"/>
  <c r="R1299"/>
  <c r="Q1299"/>
  <c r="O1299"/>
  <c r="P1299" s="1"/>
  <c r="Y1299" s="1"/>
  <c r="J1299"/>
  <c r="I1299"/>
  <c r="K1299"/>
  <c r="S1298"/>
  <c r="R1298"/>
  <c r="Q1298"/>
  <c r="O1298"/>
  <c r="J1298"/>
  <c r="I1298"/>
  <c r="K1298"/>
  <c r="S1297"/>
  <c r="R1297"/>
  <c r="Q1297"/>
  <c r="O1297"/>
  <c r="P1297" s="1"/>
  <c r="Y1297" s="1"/>
  <c r="J1297"/>
  <c r="I1297"/>
  <c r="K1297"/>
  <c r="S1296"/>
  <c r="R1296"/>
  <c r="Q1296"/>
  <c r="O1296"/>
  <c r="J1296"/>
  <c r="I1296"/>
  <c r="S1295"/>
  <c r="R1295"/>
  <c r="Q1295"/>
  <c r="P1295"/>
  <c r="Y1295" s="1"/>
  <c r="O1295"/>
  <c r="J1295"/>
  <c r="I1295"/>
  <c r="K1295"/>
  <c r="S1294"/>
  <c r="R1294"/>
  <c r="Q1294"/>
  <c r="O1294"/>
  <c r="J1294"/>
  <c r="I1294"/>
  <c r="K1294"/>
  <c r="S1293"/>
  <c r="R1293"/>
  <c r="Q1293"/>
  <c r="O1293"/>
  <c r="P1293" s="1"/>
  <c r="Y1293" s="1"/>
  <c r="J1293"/>
  <c r="I1293"/>
  <c r="K1293"/>
  <c r="S1292"/>
  <c r="R1292"/>
  <c r="Q1292"/>
  <c r="O1292"/>
  <c r="J1292"/>
  <c r="I1292"/>
  <c r="K1292"/>
  <c r="S1291"/>
  <c r="R1291"/>
  <c r="Q1291"/>
  <c r="O1291"/>
  <c r="P1291" s="1"/>
  <c r="Y1291" s="1"/>
  <c r="J1291"/>
  <c r="I1291"/>
  <c r="K1291"/>
  <c r="S1290"/>
  <c r="R1290"/>
  <c r="Q1290"/>
  <c r="O1290"/>
  <c r="J1290"/>
  <c r="I1290"/>
  <c r="K1290"/>
  <c r="S1289"/>
  <c r="R1289"/>
  <c r="Q1289"/>
  <c r="O1289"/>
  <c r="P1289" s="1"/>
  <c r="Y1289" s="1"/>
  <c r="J1289"/>
  <c r="I1289"/>
  <c r="K1289"/>
  <c r="S1288"/>
  <c r="R1288"/>
  <c r="Q1288"/>
  <c r="O1288"/>
  <c r="J1288"/>
  <c r="I1288"/>
  <c r="S1287"/>
  <c r="R1287"/>
  <c r="Q1287"/>
  <c r="P1287"/>
  <c r="Y1287" s="1"/>
  <c r="O1287"/>
  <c r="J1287"/>
  <c r="I1287"/>
  <c r="K1287"/>
  <c r="S1286"/>
  <c r="R1286"/>
  <c r="Q1286"/>
  <c r="O1286"/>
  <c r="J1286"/>
  <c r="I1286"/>
  <c r="K1286"/>
  <c r="S1285"/>
  <c r="R1285"/>
  <c r="Q1285"/>
  <c r="O1285"/>
  <c r="P1285" s="1"/>
  <c r="Y1285" s="1"/>
  <c r="J1285"/>
  <c r="I1285"/>
  <c r="S1284"/>
  <c r="R1284"/>
  <c r="Q1284"/>
  <c r="O1284"/>
  <c r="J1284"/>
  <c r="I1284"/>
  <c r="S1283"/>
  <c r="R1283"/>
  <c r="Q1283"/>
  <c r="O1283"/>
  <c r="P1283" s="1"/>
  <c r="Y1283" s="1"/>
  <c r="J1283"/>
  <c r="I1283"/>
  <c r="S1282"/>
  <c r="R1282"/>
  <c r="Q1282"/>
  <c r="O1282"/>
  <c r="J1282"/>
  <c r="I1282"/>
  <c r="K1282"/>
  <c r="S1281"/>
  <c r="R1281"/>
  <c r="Q1281"/>
  <c r="O1281"/>
  <c r="P1281" s="1"/>
  <c r="Y1281" s="1"/>
  <c r="J1281"/>
  <c r="I1281"/>
  <c r="K1281"/>
  <c r="S1280"/>
  <c r="R1280"/>
  <c r="Q1280"/>
  <c r="O1280"/>
  <c r="J1280"/>
  <c r="I1280"/>
  <c r="K1280"/>
  <c r="S1279"/>
  <c r="R1279"/>
  <c r="Q1279"/>
  <c r="P1279"/>
  <c r="Y1279" s="1"/>
  <c r="O1279"/>
  <c r="J1279"/>
  <c r="I1279"/>
  <c r="K1279"/>
  <c r="S1278"/>
  <c r="R1278"/>
  <c r="Q1278"/>
  <c r="O1278"/>
  <c r="J1278"/>
  <c r="I1278"/>
  <c r="S1277"/>
  <c r="R1277"/>
  <c r="Q1277"/>
  <c r="O1277"/>
  <c r="P1277" s="1"/>
  <c r="Y1277" s="1"/>
  <c r="J1277"/>
  <c r="I1277"/>
  <c r="K1277"/>
  <c r="S1276"/>
  <c r="R1276"/>
  <c r="Q1276"/>
  <c r="O1276"/>
  <c r="J1276"/>
  <c r="I1276"/>
  <c r="S1275"/>
  <c r="R1275"/>
  <c r="Q1275"/>
  <c r="O1275"/>
  <c r="P1275" s="1"/>
  <c r="Y1275" s="1"/>
  <c r="J1275"/>
  <c r="I1275"/>
  <c r="S1274"/>
  <c r="R1274"/>
  <c r="Q1274"/>
  <c r="O1274"/>
  <c r="J1274"/>
  <c r="I1274"/>
  <c r="K1274"/>
  <c r="S1273"/>
  <c r="R1273"/>
  <c r="Q1273"/>
  <c r="O1273"/>
  <c r="P1273" s="1"/>
  <c r="Y1273" s="1"/>
  <c r="J1273"/>
  <c r="I1273"/>
  <c r="K1273"/>
  <c r="S1272"/>
  <c r="R1272"/>
  <c r="Q1272"/>
  <c r="O1272"/>
  <c r="J1272"/>
  <c r="I1272"/>
  <c r="K1272"/>
  <c r="S1271"/>
  <c r="R1271"/>
  <c r="Q1271"/>
  <c r="P1271"/>
  <c r="Y1271" s="1"/>
  <c r="O1271"/>
  <c r="J1271"/>
  <c r="I1271"/>
  <c r="K1271"/>
  <c r="S1270"/>
  <c r="R1270"/>
  <c r="Q1270"/>
  <c r="O1270"/>
  <c r="J1270"/>
  <c r="I1270"/>
  <c r="K1270"/>
  <c r="S1269"/>
  <c r="R1269"/>
  <c r="Q1269"/>
  <c r="O1269"/>
  <c r="P1269" s="1"/>
  <c r="Y1269" s="1"/>
  <c r="J1269"/>
  <c r="I1269"/>
  <c r="K1269"/>
  <c r="S1268"/>
  <c r="R1268"/>
  <c r="Q1268"/>
  <c r="O1268"/>
  <c r="J1268"/>
  <c r="I1268"/>
  <c r="K1268"/>
  <c r="S1267"/>
  <c r="R1267"/>
  <c r="Q1267"/>
  <c r="O1267"/>
  <c r="P1267" s="1"/>
  <c r="Y1267" s="1"/>
  <c r="J1267"/>
  <c r="I1267"/>
  <c r="K1267"/>
  <c r="S1266"/>
  <c r="R1266"/>
  <c r="Q1266"/>
  <c r="O1266"/>
  <c r="J1266"/>
  <c r="I1266"/>
  <c r="K1266"/>
  <c r="S1265"/>
  <c r="R1265"/>
  <c r="Q1265"/>
  <c r="O1265"/>
  <c r="P1265" s="1"/>
  <c r="Y1265" s="1"/>
  <c r="J1265"/>
  <c r="I1265"/>
  <c r="K1265"/>
  <c r="S1264"/>
  <c r="R1264"/>
  <c r="Q1264"/>
  <c r="O1264"/>
  <c r="J1264"/>
  <c r="I1264"/>
  <c r="K1264"/>
  <c r="S1263"/>
  <c r="R1263"/>
  <c r="Q1263"/>
  <c r="P1263"/>
  <c r="Y1263" s="1"/>
  <c r="O1263"/>
  <c r="J1263"/>
  <c r="I1263"/>
  <c r="K1263"/>
  <c r="S1262"/>
  <c r="R1262"/>
  <c r="Q1262"/>
  <c r="O1262"/>
  <c r="J1262"/>
  <c r="I1262"/>
  <c r="K1262"/>
  <c r="S1261"/>
  <c r="R1261"/>
  <c r="Q1261"/>
  <c r="O1261"/>
  <c r="P1261" s="1"/>
  <c r="Y1261" s="1"/>
  <c r="J1261"/>
  <c r="I1261"/>
  <c r="S1260"/>
  <c r="R1260"/>
  <c r="Q1260"/>
  <c r="O1260"/>
  <c r="J1260"/>
  <c r="I1260"/>
  <c r="S1259"/>
  <c r="R1259"/>
  <c r="Q1259"/>
  <c r="O1259"/>
  <c r="P1259" s="1"/>
  <c r="Y1259" s="1"/>
  <c r="J1259"/>
  <c r="I1259"/>
  <c r="K1259"/>
  <c r="S1258"/>
  <c r="R1258"/>
  <c r="Q1258"/>
  <c r="O1258"/>
  <c r="J1258"/>
  <c r="I1258"/>
  <c r="K1258"/>
  <c r="S1257"/>
  <c r="R1257"/>
  <c r="Q1257"/>
  <c r="O1257"/>
  <c r="P1257" s="1"/>
  <c r="Y1257" s="1"/>
  <c r="J1257"/>
  <c r="I1257"/>
  <c r="S1256"/>
  <c r="R1256"/>
  <c r="Q1256"/>
  <c r="O1256"/>
  <c r="J1256"/>
  <c r="I1256"/>
  <c r="K1256"/>
  <c r="S1255"/>
  <c r="R1255"/>
  <c r="Q1255"/>
  <c r="P1255"/>
  <c r="Y1255" s="1"/>
  <c r="O1255"/>
  <c r="J1255"/>
  <c r="I1255"/>
  <c r="K1255"/>
  <c r="S1254"/>
  <c r="R1254"/>
  <c r="Q1254"/>
  <c r="O1254"/>
  <c r="J1254"/>
  <c r="I1254"/>
  <c r="K1254"/>
  <c r="S1253"/>
  <c r="R1253"/>
  <c r="Q1253"/>
  <c r="O1253"/>
  <c r="P1253" s="1"/>
  <c r="Y1253" s="1"/>
  <c r="J1253"/>
  <c r="I1253"/>
  <c r="K1253"/>
  <c r="S1252"/>
  <c r="R1252"/>
  <c r="Q1252"/>
  <c r="O1252"/>
  <c r="J1252"/>
  <c r="I1252"/>
  <c r="S1251"/>
  <c r="R1251"/>
  <c r="Q1251"/>
  <c r="O1251"/>
  <c r="P1251" s="1"/>
  <c r="Y1251" s="1"/>
  <c r="J1251"/>
  <c r="I1251"/>
  <c r="K1251"/>
  <c r="S1250"/>
  <c r="R1250"/>
  <c r="Q1250"/>
  <c r="O1250"/>
  <c r="J1250"/>
  <c r="I1250"/>
  <c r="K1250"/>
  <c r="S1249"/>
  <c r="R1249"/>
  <c r="Q1249"/>
  <c r="O1249"/>
  <c r="P1249" s="1"/>
  <c r="Y1249" s="1"/>
  <c r="J1249"/>
  <c r="I1249"/>
  <c r="K1249"/>
  <c r="S1248"/>
  <c r="R1248"/>
  <c r="Q1248"/>
  <c r="O1248"/>
  <c r="J1248"/>
  <c r="I1248"/>
  <c r="K1248"/>
  <c r="S1247"/>
  <c r="R1247"/>
  <c r="Q1247"/>
  <c r="P1247"/>
  <c r="Y1247" s="1"/>
  <c r="O1247"/>
  <c r="J1247"/>
  <c r="I1247"/>
  <c r="K1247"/>
  <c r="S1246"/>
  <c r="R1246"/>
  <c r="Q1246"/>
  <c r="O1246"/>
  <c r="J1246"/>
  <c r="I1246"/>
  <c r="S1245"/>
  <c r="R1245"/>
  <c r="Q1245"/>
  <c r="O1245"/>
  <c r="P1245" s="1"/>
  <c r="Y1245" s="1"/>
  <c r="J1245"/>
  <c r="I1245"/>
  <c r="K1245"/>
  <c r="S1244"/>
  <c r="R1244"/>
  <c r="Q1244"/>
  <c r="O1244"/>
  <c r="J1244"/>
  <c r="I1244"/>
  <c r="K1244"/>
  <c r="S1243"/>
  <c r="R1243"/>
  <c r="Q1243"/>
  <c r="O1243"/>
  <c r="P1243" s="1"/>
  <c r="Y1243" s="1"/>
  <c r="J1243"/>
  <c r="I1243"/>
  <c r="S1242"/>
  <c r="R1242"/>
  <c r="Q1242"/>
  <c r="O1242"/>
  <c r="J1242"/>
  <c r="I1242"/>
  <c r="K1242"/>
  <c r="S1241"/>
  <c r="R1241"/>
  <c r="Q1241"/>
  <c r="O1241"/>
  <c r="P1241" s="1"/>
  <c r="Y1241" s="1"/>
  <c r="J1241"/>
  <c r="I1241"/>
  <c r="K1241"/>
  <c r="S1240"/>
  <c r="R1240"/>
  <c r="Q1240"/>
  <c r="O1240"/>
  <c r="J1240"/>
  <c r="I1240"/>
  <c r="K1240"/>
  <c r="S1239"/>
  <c r="R1239"/>
  <c r="Q1239"/>
  <c r="P1239"/>
  <c r="Y1239" s="1"/>
  <c r="O1239"/>
  <c r="J1239"/>
  <c r="I1239"/>
  <c r="K1239"/>
  <c r="S1238"/>
  <c r="R1238"/>
  <c r="Q1238"/>
  <c r="O1238"/>
  <c r="J1238"/>
  <c r="I1238"/>
  <c r="S1237"/>
  <c r="R1237"/>
  <c r="Q1237"/>
  <c r="O1237"/>
  <c r="P1237" s="1"/>
  <c r="Y1237" s="1"/>
  <c r="J1237"/>
  <c r="I1237"/>
  <c r="K1237"/>
  <c r="S1236"/>
  <c r="R1236"/>
  <c r="Q1236"/>
  <c r="O1236"/>
  <c r="J1236"/>
  <c r="I1236"/>
  <c r="K1236"/>
  <c r="S1235"/>
  <c r="R1235"/>
  <c r="Q1235"/>
  <c r="O1235"/>
  <c r="P1235" s="1"/>
  <c r="Y1235" s="1"/>
  <c r="J1235"/>
  <c r="I1235"/>
  <c r="K1235"/>
  <c r="S1234"/>
  <c r="R1234"/>
  <c r="Q1234"/>
  <c r="O1234"/>
  <c r="J1234"/>
  <c r="I1234"/>
  <c r="S1233"/>
  <c r="R1233"/>
  <c r="Q1233"/>
  <c r="O1233"/>
  <c r="P1233" s="1"/>
  <c r="Y1233" s="1"/>
  <c r="J1233"/>
  <c r="I1233"/>
  <c r="K1233"/>
  <c r="S1232"/>
  <c r="R1232"/>
  <c r="Q1232"/>
  <c r="O1232"/>
  <c r="J1232"/>
  <c r="I1232"/>
  <c r="S1231"/>
  <c r="R1231"/>
  <c r="Q1231"/>
  <c r="P1231"/>
  <c r="Y1231" s="1"/>
  <c r="O1231"/>
  <c r="J1231"/>
  <c r="I1231"/>
  <c r="K1231"/>
  <c r="S1230"/>
  <c r="R1230"/>
  <c r="Q1230"/>
  <c r="O1230"/>
  <c r="J1230"/>
  <c r="I1230"/>
  <c r="K1230"/>
  <c r="S1229"/>
  <c r="R1229"/>
  <c r="Q1229"/>
  <c r="O1229"/>
  <c r="P1229" s="1"/>
  <c r="Y1229" s="1"/>
  <c r="J1229"/>
  <c r="I1229"/>
  <c r="S1228"/>
  <c r="R1228"/>
  <c r="Q1228"/>
  <c r="O1228"/>
  <c r="J1228"/>
  <c r="I1228"/>
  <c r="K1228"/>
  <c r="S1227"/>
  <c r="R1227"/>
  <c r="Q1227"/>
  <c r="O1227"/>
  <c r="P1227" s="1"/>
  <c r="Y1227" s="1"/>
  <c r="J1227"/>
  <c r="I1227"/>
  <c r="K1227"/>
  <c r="S1226"/>
  <c r="R1226"/>
  <c r="Q1226"/>
  <c r="O1226"/>
  <c r="J1226"/>
  <c r="I1226"/>
  <c r="K1226"/>
  <c r="S1225"/>
  <c r="R1225"/>
  <c r="Q1225"/>
  <c r="O1225"/>
  <c r="P1225" s="1"/>
  <c r="Y1225" s="1"/>
  <c r="J1225"/>
  <c r="I1225"/>
  <c r="K1225"/>
  <c r="S1224"/>
  <c r="R1224"/>
  <c r="Q1224"/>
  <c r="O1224"/>
  <c r="J1224"/>
  <c r="I1224"/>
  <c r="K1224"/>
  <c r="S1223"/>
  <c r="R1223"/>
  <c r="Q1223"/>
  <c r="P1223"/>
  <c r="Y1223" s="1"/>
  <c r="O1223"/>
  <c r="J1223"/>
  <c r="I1223"/>
  <c r="K1223"/>
  <c r="S1222"/>
  <c r="R1222"/>
  <c r="Q1222"/>
  <c r="O1222"/>
  <c r="J1222"/>
  <c r="I1222"/>
  <c r="S1221"/>
  <c r="R1221"/>
  <c r="Q1221"/>
  <c r="P1221"/>
  <c r="Y1221" s="1"/>
  <c r="O1221"/>
  <c r="J1221"/>
  <c r="I1221"/>
  <c r="K1221"/>
  <c r="S1220"/>
  <c r="R1220"/>
  <c r="Q1220"/>
  <c r="O1220"/>
  <c r="J1220"/>
  <c r="I1220"/>
  <c r="K1220"/>
  <c r="S1219"/>
  <c r="R1219"/>
  <c r="Q1219"/>
  <c r="P1219"/>
  <c r="Y1219" s="1"/>
  <c r="O1219"/>
  <c r="J1219"/>
  <c r="I1219"/>
  <c r="K1219"/>
  <c r="S1218"/>
  <c r="R1218"/>
  <c r="Q1218"/>
  <c r="O1218"/>
  <c r="J1218"/>
  <c r="I1218"/>
  <c r="K1218"/>
  <c r="S1217"/>
  <c r="R1217"/>
  <c r="Q1217"/>
  <c r="P1217"/>
  <c r="Y1217" s="1"/>
  <c r="O1217"/>
  <c r="J1217"/>
  <c r="I1217"/>
  <c r="K1217"/>
  <c r="S1216"/>
  <c r="R1216"/>
  <c r="Q1216"/>
  <c r="O1216"/>
  <c r="J1216"/>
  <c r="I1216"/>
  <c r="K1216"/>
  <c r="S1215"/>
  <c r="R1215"/>
  <c r="Q1215"/>
  <c r="P1215"/>
  <c r="Y1215" s="1"/>
  <c r="O1215"/>
  <c r="J1215"/>
  <c r="I1215"/>
  <c r="K1215"/>
  <c r="S1214"/>
  <c r="R1214"/>
  <c r="Q1214"/>
  <c r="O1214"/>
  <c r="J1214"/>
  <c r="I1214"/>
  <c r="K1214"/>
  <c r="S1213"/>
  <c r="R1213"/>
  <c r="Q1213"/>
  <c r="P1213"/>
  <c r="Y1213" s="1"/>
  <c r="O1213"/>
  <c r="J1213"/>
  <c r="I1213"/>
  <c r="K1213"/>
  <c r="S1212"/>
  <c r="R1212"/>
  <c r="Q1212"/>
  <c r="O1212"/>
  <c r="J1212"/>
  <c r="I1212"/>
  <c r="K1212"/>
  <c r="S1211"/>
  <c r="R1211"/>
  <c r="Q1211"/>
  <c r="P1211"/>
  <c r="Y1211" s="1"/>
  <c r="O1211"/>
  <c r="J1211"/>
  <c r="I1211"/>
  <c r="K1211"/>
  <c r="S1210"/>
  <c r="R1210"/>
  <c r="Q1210"/>
  <c r="O1210"/>
  <c r="J1210"/>
  <c r="I1210"/>
  <c r="K1210"/>
  <c r="S1209"/>
  <c r="R1209"/>
  <c r="Q1209"/>
  <c r="P1209"/>
  <c r="Y1209" s="1"/>
  <c r="O1209"/>
  <c r="J1209"/>
  <c r="I1209"/>
  <c r="K1209"/>
  <c r="S1208"/>
  <c r="R1208"/>
  <c r="Q1208"/>
  <c r="O1208"/>
  <c r="J1208"/>
  <c r="I1208"/>
  <c r="K1208"/>
  <c r="S1207"/>
  <c r="R1207"/>
  <c r="Q1207"/>
  <c r="P1207"/>
  <c r="Y1207" s="1"/>
  <c r="O1207"/>
  <c r="J1207"/>
  <c r="I1207"/>
  <c r="K1207"/>
  <c r="S1206"/>
  <c r="R1206"/>
  <c r="Q1206"/>
  <c r="O1206"/>
  <c r="J1206"/>
  <c r="I1206"/>
  <c r="K1206"/>
  <c r="S1205"/>
  <c r="R1205"/>
  <c r="Q1205"/>
  <c r="P1205"/>
  <c r="Y1205" s="1"/>
  <c r="O1205"/>
  <c r="J1205"/>
  <c r="I1205"/>
  <c r="K1205"/>
  <c r="S1204"/>
  <c r="R1204"/>
  <c r="Q1204"/>
  <c r="O1204"/>
  <c r="J1204"/>
  <c r="I1204"/>
  <c r="K1204"/>
  <c r="S1203"/>
  <c r="R1203"/>
  <c r="Q1203"/>
  <c r="P1203"/>
  <c r="Y1203" s="1"/>
  <c r="O1203"/>
  <c r="J1203"/>
  <c r="I1203"/>
  <c r="K1203"/>
  <c r="S1202"/>
  <c r="R1202"/>
  <c r="Q1202"/>
  <c r="O1202"/>
  <c r="J1202"/>
  <c r="I1202"/>
  <c r="K1202"/>
  <c r="S1201"/>
  <c r="R1201"/>
  <c r="Q1201"/>
  <c r="P1201"/>
  <c r="Y1201" s="1"/>
  <c r="O1201"/>
  <c r="J1201"/>
  <c r="I1201"/>
  <c r="K1201"/>
  <c r="S1200"/>
  <c r="R1200"/>
  <c r="Q1200"/>
  <c r="O1200"/>
  <c r="J1200"/>
  <c r="I1200"/>
  <c r="K1200"/>
  <c r="S1199"/>
  <c r="R1199"/>
  <c r="Q1199"/>
  <c r="O1199"/>
  <c r="P1199" s="1"/>
  <c r="Y1199" s="1"/>
  <c r="J1199"/>
  <c r="I1199"/>
  <c r="K1199"/>
  <c r="S1198"/>
  <c r="R1198"/>
  <c r="Q1198"/>
  <c r="O1198"/>
  <c r="J1198"/>
  <c r="I1198"/>
  <c r="K1198"/>
  <c r="S1197"/>
  <c r="R1197"/>
  <c r="Q1197"/>
  <c r="O1197"/>
  <c r="P1197" s="1"/>
  <c r="Y1197" s="1"/>
  <c r="J1197"/>
  <c r="I1197"/>
  <c r="K1197"/>
  <c r="S1196"/>
  <c r="R1196"/>
  <c r="Q1196"/>
  <c r="O1196"/>
  <c r="J1196"/>
  <c r="I1196"/>
  <c r="K1196"/>
  <c r="S1195"/>
  <c r="R1195"/>
  <c r="Q1195"/>
  <c r="O1195"/>
  <c r="P1195" s="1"/>
  <c r="Y1195" s="1"/>
  <c r="J1195"/>
  <c r="I1195"/>
  <c r="K1195"/>
  <c r="S1194"/>
  <c r="R1194"/>
  <c r="Q1194"/>
  <c r="O1194"/>
  <c r="J1194"/>
  <c r="I1194"/>
  <c r="K1194"/>
  <c r="S1193"/>
  <c r="R1193"/>
  <c r="Q1193"/>
  <c r="P1193"/>
  <c r="Y1193" s="1"/>
  <c r="O1193"/>
  <c r="J1193"/>
  <c r="I1193"/>
  <c r="K1193"/>
  <c r="S1192"/>
  <c r="R1192"/>
  <c r="Q1192"/>
  <c r="O1192"/>
  <c r="J1192"/>
  <c r="I1192"/>
  <c r="K1192"/>
  <c r="S1191"/>
  <c r="R1191"/>
  <c r="Q1191"/>
  <c r="O1191"/>
  <c r="P1191" s="1"/>
  <c r="Y1191" s="1"/>
  <c r="J1191"/>
  <c r="I1191"/>
  <c r="K1191"/>
  <c r="S1190"/>
  <c r="R1190"/>
  <c r="Q1190"/>
  <c r="O1190"/>
  <c r="J1190"/>
  <c r="I1190"/>
  <c r="K1190"/>
  <c r="S1189"/>
  <c r="R1189"/>
  <c r="Q1189"/>
  <c r="O1189"/>
  <c r="P1189" s="1"/>
  <c r="Y1189" s="1"/>
  <c r="J1189"/>
  <c r="I1189"/>
  <c r="K1189"/>
  <c r="S1188"/>
  <c r="R1188"/>
  <c r="Q1188"/>
  <c r="O1188"/>
  <c r="J1188"/>
  <c r="I1188"/>
  <c r="K1188"/>
  <c r="S1187"/>
  <c r="R1187"/>
  <c r="Q1187"/>
  <c r="O1187"/>
  <c r="P1187" s="1"/>
  <c r="Y1187" s="1"/>
  <c r="J1187"/>
  <c r="I1187"/>
  <c r="K1187"/>
  <c r="S1186"/>
  <c r="R1186"/>
  <c r="Q1186"/>
  <c r="O1186"/>
  <c r="J1186"/>
  <c r="I1186"/>
  <c r="K1186"/>
  <c r="S1185"/>
  <c r="R1185"/>
  <c r="Q1185"/>
  <c r="P1185"/>
  <c r="Y1185" s="1"/>
  <c r="O1185"/>
  <c r="J1185"/>
  <c r="I1185"/>
  <c r="K1185"/>
  <c r="S1184"/>
  <c r="R1184"/>
  <c r="Q1184"/>
  <c r="O1184"/>
  <c r="J1184"/>
  <c r="I1184"/>
  <c r="K1184"/>
  <c r="S1183"/>
  <c r="R1183"/>
  <c r="Q1183"/>
  <c r="O1183"/>
  <c r="P1183" s="1"/>
  <c r="Y1183" s="1"/>
  <c r="J1183"/>
  <c r="I1183"/>
  <c r="S1182"/>
  <c r="R1182"/>
  <c r="Q1182"/>
  <c r="O1182"/>
  <c r="J1182"/>
  <c r="I1182"/>
  <c r="S1181"/>
  <c r="R1181"/>
  <c r="Q1181"/>
  <c r="O1181"/>
  <c r="P1181" s="1"/>
  <c r="Y1181" s="1"/>
  <c r="J1181"/>
  <c r="I1181"/>
  <c r="S1180"/>
  <c r="R1180"/>
  <c r="Q1180"/>
  <c r="O1180"/>
  <c r="J1180"/>
  <c r="I1180"/>
  <c r="S1179"/>
  <c r="R1179"/>
  <c r="Q1179"/>
  <c r="O1179"/>
  <c r="P1179" s="1"/>
  <c r="Y1179" s="1"/>
  <c r="J1179"/>
  <c r="I1179"/>
  <c r="K1179"/>
  <c r="S1178"/>
  <c r="R1178"/>
  <c r="Q1178"/>
  <c r="O1178"/>
  <c r="J1178"/>
  <c r="I1178"/>
  <c r="K1178"/>
  <c r="S1177"/>
  <c r="R1177"/>
  <c r="Q1177"/>
  <c r="P1177"/>
  <c r="Y1177" s="1"/>
  <c r="O1177"/>
  <c r="J1177"/>
  <c r="I1177"/>
  <c r="K1177"/>
  <c r="S1176"/>
  <c r="R1176"/>
  <c r="Q1176"/>
  <c r="O1176"/>
  <c r="J1176"/>
  <c r="I1176"/>
  <c r="K1176"/>
  <c r="S1175"/>
  <c r="R1175"/>
  <c r="Q1175"/>
  <c r="O1175"/>
  <c r="P1175" s="1"/>
  <c r="Y1175" s="1"/>
  <c r="J1175"/>
  <c r="I1175"/>
  <c r="K1175"/>
  <c r="S1174"/>
  <c r="R1174"/>
  <c r="Q1174"/>
  <c r="O1174"/>
  <c r="J1174"/>
  <c r="I1174"/>
  <c r="K1174"/>
  <c r="S1173"/>
  <c r="R1173"/>
  <c r="Q1173"/>
  <c r="O1173"/>
  <c r="P1173" s="1"/>
  <c r="Y1173" s="1"/>
  <c r="J1173"/>
  <c r="I1173"/>
  <c r="K1173"/>
  <c r="S1172"/>
  <c r="R1172"/>
  <c r="Q1172"/>
  <c r="O1172"/>
  <c r="J1172"/>
  <c r="I1172"/>
  <c r="K1172"/>
  <c r="S1171"/>
  <c r="R1171"/>
  <c r="Q1171"/>
  <c r="O1171"/>
  <c r="P1171" s="1"/>
  <c r="Y1171" s="1"/>
  <c r="J1171"/>
  <c r="I1171"/>
  <c r="K1171"/>
  <c r="S1170"/>
  <c r="R1170"/>
  <c r="Q1170"/>
  <c r="O1170"/>
  <c r="J1170"/>
  <c r="I1170"/>
  <c r="K1170"/>
  <c r="S1169"/>
  <c r="R1169"/>
  <c r="Q1169"/>
  <c r="P1169"/>
  <c r="Y1169" s="1"/>
  <c r="O1169"/>
  <c r="J1169"/>
  <c r="I1169"/>
  <c r="K1169"/>
  <c r="S1168"/>
  <c r="R1168"/>
  <c r="Q1168"/>
  <c r="O1168"/>
  <c r="J1168"/>
  <c r="I1168"/>
  <c r="K1168"/>
  <c r="S1167"/>
  <c r="R1167"/>
  <c r="Q1167"/>
  <c r="O1167"/>
  <c r="P1167" s="1"/>
  <c r="Y1167" s="1"/>
  <c r="J1167"/>
  <c r="I1167"/>
  <c r="K1167"/>
  <c r="S1166"/>
  <c r="R1166"/>
  <c r="Q1166"/>
  <c r="O1166"/>
  <c r="J1166"/>
  <c r="I1166"/>
  <c r="K1166"/>
  <c r="S1165"/>
  <c r="R1165"/>
  <c r="Q1165"/>
  <c r="O1165"/>
  <c r="P1165" s="1"/>
  <c r="Y1165" s="1"/>
  <c r="J1165"/>
  <c r="I1165"/>
  <c r="S1164"/>
  <c r="R1164"/>
  <c r="Q1164"/>
  <c r="O1164"/>
  <c r="J1164"/>
  <c r="I1164"/>
  <c r="S1163"/>
  <c r="R1163"/>
  <c r="Q1163"/>
  <c r="O1163"/>
  <c r="P1163" s="1"/>
  <c r="Y1163" s="1"/>
  <c r="J1163"/>
  <c r="I1163"/>
  <c r="S1162"/>
  <c r="R1162"/>
  <c r="Q1162"/>
  <c r="O1162"/>
  <c r="J1162"/>
  <c r="I1162"/>
  <c r="S1161"/>
  <c r="R1161"/>
  <c r="Q1161"/>
  <c r="P1161"/>
  <c r="Y1161" s="1"/>
  <c r="O1161"/>
  <c r="J1161"/>
  <c r="I1161"/>
  <c r="S1160"/>
  <c r="R1160"/>
  <c r="Q1160"/>
  <c r="O1160"/>
  <c r="J1160"/>
  <c r="I1160"/>
  <c r="S1159"/>
  <c r="R1159"/>
  <c r="Q1159"/>
  <c r="O1159"/>
  <c r="P1159" s="1"/>
  <c r="Y1159" s="1"/>
  <c r="J1159"/>
  <c r="I1159"/>
  <c r="K1159"/>
  <c r="S1158"/>
  <c r="R1158"/>
  <c r="Q1158"/>
  <c r="O1158"/>
  <c r="J1158"/>
  <c r="I1158"/>
  <c r="S1157"/>
  <c r="R1157"/>
  <c r="Q1157"/>
  <c r="O1157"/>
  <c r="P1157" s="1"/>
  <c r="Y1157" s="1"/>
  <c r="J1157"/>
  <c r="I1157"/>
  <c r="K1157"/>
  <c r="S1156"/>
  <c r="R1156"/>
  <c r="Q1156"/>
  <c r="O1156"/>
  <c r="J1156"/>
  <c r="I1156"/>
  <c r="K1156"/>
  <c r="S1155"/>
  <c r="R1155"/>
  <c r="Q1155"/>
  <c r="O1155"/>
  <c r="P1155" s="1"/>
  <c r="Y1155" s="1"/>
  <c r="J1155"/>
  <c r="I1155"/>
  <c r="K1155"/>
  <c r="S1154"/>
  <c r="R1154"/>
  <c r="Q1154"/>
  <c r="O1154"/>
  <c r="J1154"/>
  <c r="I1154"/>
  <c r="S1153"/>
  <c r="R1153"/>
  <c r="Q1153"/>
  <c r="P1153"/>
  <c r="Y1153" s="1"/>
  <c r="O1153"/>
  <c r="J1153"/>
  <c r="I1153"/>
  <c r="K1153"/>
  <c r="S1152"/>
  <c r="R1152"/>
  <c r="Q1152"/>
  <c r="O1152"/>
  <c r="J1152"/>
  <c r="I1152"/>
  <c r="K1152"/>
  <c r="S1151"/>
  <c r="R1151"/>
  <c r="Q1151"/>
  <c r="O1151"/>
  <c r="P1151" s="1"/>
  <c r="Y1151" s="1"/>
  <c r="J1151"/>
  <c r="I1151"/>
  <c r="K1151"/>
  <c r="S1150"/>
  <c r="R1150"/>
  <c r="Q1150"/>
  <c r="O1150"/>
  <c r="J1150"/>
  <c r="I1150"/>
  <c r="K1150"/>
  <c r="S1149"/>
  <c r="R1149"/>
  <c r="Q1149"/>
  <c r="O1149"/>
  <c r="P1149" s="1"/>
  <c r="Y1149" s="1"/>
  <c r="J1149"/>
  <c r="I1149"/>
  <c r="K1149"/>
  <c r="S1148"/>
  <c r="R1148"/>
  <c r="Q1148"/>
  <c r="O1148"/>
  <c r="J1148"/>
  <c r="I1148"/>
  <c r="K1148"/>
  <c r="S1147"/>
  <c r="R1147"/>
  <c r="Q1147"/>
  <c r="O1147"/>
  <c r="P1147" s="1"/>
  <c r="Y1147" s="1"/>
  <c r="J1147"/>
  <c r="I1147"/>
  <c r="K1147"/>
  <c r="S1146"/>
  <c r="R1146"/>
  <c r="Q1146"/>
  <c r="O1146"/>
  <c r="J1146"/>
  <c r="I1146"/>
  <c r="S1145"/>
  <c r="R1145"/>
  <c r="Q1145"/>
  <c r="P1145"/>
  <c r="Y1145" s="1"/>
  <c r="O1145"/>
  <c r="J1145"/>
  <c r="I1145"/>
  <c r="S1144"/>
  <c r="R1144"/>
  <c r="Q1144"/>
  <c r="O1144"/>
  <c r="J1144"/>
  <c r="I1144"/>
  <c r="K1144"/>
  <c r="S1143"/>
  <c r="R1143"/>
  <c r="Q1143"/>
  <c r="O1143"/>
  <c r="P1143" s="1"/>
  <c r="Y1143" s="1"/>
  <c r="J1143"/>
  <c r="I1143"/>
  <c r="K1143"/>
  <c r="S1142"/>
  <c r="R1142"/>
  <c r="Q1142"/>
  <c r="O1142"/>
  <c r="J1142"/>
  <c r="I1142"/>
  <c r="S1141"/>
  <c r="R1141"/>
  <c r="Q1141"/>
  <c r="O1141"/>
  <c r="P1141" s="1"/>
  <c r="Y1141" s="1"/>
  <c r="J1141"/>
  <c r="I1141"/>
  <c r="S1140"/>
  <c r="R1140"/>
  <c r="Q1140"/>
  <c r="O1140"/>
  <c r="J1140"/>
  <c r="I1140"/>
  <c r="S1139"/>
  <c r="R1139"/>
  <c r="Q1139"/>
  <c r="O1139"/>
  <c r="P1139" s="1"/>
  <c r="Y1139" s="1"/>
  <c r="J1139"/>
  <c r="I1139"/>
  <c r="S1138"/>
  <c r="R1138"/>
  <c r="Q1138"/>
  <c r="O1138"/>
  <c r="J1138"/>
  <c r="I1138"/>
  <c r="S1137"/>
  <c r="R1137"/>
  <c r="Q1137"/>
  <c r="P1137"/>
  <c r="Y1137" s="1"/>
  <c r="O1137"/>
  <c r="J1137"/>
  <c r="I1137"/>
  <c r="S1136"/>
  <c r="R1136"/>
  <c r="Q1136"/>
  <c r="O1136"/>
  <c r="J1136"/>
  <c r="I1136"/>
  <c r="S1135"/>
  <c r="R1135"/>
  <c r="Q1135"/>
  <c r="O1135"/>
  <c r="P1135" s="1"/>
  <c r="Y1135" s="1"/>
  <c r="J1135"/>
  <c r="I1135"/>
  <c r="S1134"/>
  <c r="R1134"/>
  <c r="Q1134"/>
  <c r="O1134"/>
  <c r="J1134"/>
  <c r="I1134"/>
  <c r="S1133"/>
  <c r="R1133"/>
  <c r="Q1133"/>
  <c r="O1133"/>
  <c r="P1133" s="1"/>
  <c r="Y1133" s="1"/>
  <c r="J1133"/>
  <c r="I1133"/>
  <c r="S1132"/>
  <c r="R1132"/>
  <c r="Q1132"/>
  <c r="O1132"/>
  <c r="J1132"/>
  <c r="I1132"/>
  <c r="S1131"/>
  <c r="R1131"/>
  <c r="Q1131"/>
  <c r="O1131"/>
  <c r="P1131" s="1"/>
  <c r="Y1131" s="1"/>
  <c r="J1131"/>
  <c r="I1131"/>
  <c r="S1130"/>
  <c r="R1130"/>
  <c r="Q1130"/>
  <c r="O1130"/>
  <c r="J1130"/>
  <c r="I1130"/>
  <c r="S1129"/>
  <c r="R1129"/>
  <c r="Q1129"/>
  <c r="P1129"/>
  <c r="Y1129" s="1"/>
  <c r="O1129"/>
  <c r="J1129"/>
  <c r="I1129"/>
  <c r="S1128"/>
  <c r="R1128"/>
  <c r="Q1128"/>
  <c r="O1128"/>
  <c r="J1128"/>
  <c r="I1128"/>
  <c r="K1128"/>
  <c r="S1127"/>
  <c r="R1127"/>
  <c r="Q1127"/>
  <c r="O1127"/>
  <c r="P1127" s="1"/>
  <c r="Y1127" s="1"/>
  <c r="J1127"/>
  <c r="I1127"/>
  <c r="K1127"/>
  <c r="S1126"/>
  <c r="R1126"/>
  <c r="Q1126"/>
  <c r="O1126"/>
  <c r="J1126"/>
  <c r="I1126"/>
  <c r="S1125"/>
  <c r="R1125"/>
  <c r="Q1125"/>
  <c r="O1125"/>
  <c r="P1125" s="1"/>
  <c r="Y1125" s="1"/>
  <c r="J1125"/>
  <c r="I1125"/>
  <c r="S1124"/>
  <c r="R1124"/>
  <c r="Q1124"/>
  <c r="O1124"/>
  <c r="J1124"/>
  <c r="I1124"/>
  <c r="S1123"/>
  <c r="R1123"/>
  <c r="Q1123"/>
  <c r="O1123"/>
  <c r="P1123" s="1"/>
  <c r="Y1123" s="1"/>
  <c r="J1123"/>
  <c r="I1123"/>
  <c r="S1122"/>
  <c r="R1122"/>
  <c r="Q1122"/>
  <c r="O1122"/>
  <c r="J1122"/>
  <c r="I1122"/>
  <c r="K1122"/>
  <c r="S1121"/>
  <c r="R1121"/>
  <c r="Q1121"/>
  <c r="P1121"/>
  <c r="Y1121" s="1"/>
  <c r="O1121"/>
  <c r="J1121"/>
  <c r="I1121"/>
  <c r="K1121"/>
  <c r="S1120"/>
  <c r="R1120"/>
  <c r="Q1120"/>
  <c r="O1120"/>
  <c r="J1120"/>
  <c r="I1120"/>
  <c r="K1120"/>
  <c r="S1119"/>
  <c r="R1119"/>
  <c r="Q1119"/>
  <c r="O1119"/>
  <c r="P1119" s="1"/>
  <c r="Y1119" s="1"/>
  <c r="J1119"/>
  <c r="I1119"/>
  <c r="K1119"/>
  <c r="S1118"/>
  <c r="R1118"/>
  <c r="Q1118"/>
  <c r="O1118"/>
  <c r="J1118"/>
  <c r="I1118"/>
  <c r="K1118"/>
  <c r="S1117"/>
  <c r="R1117"/>
  <c r="Q1117"/>
  <c r="O1117"/>
  <c r="P1117" s="1"/>
  <c r="Y1117" s="1"/>
  <c r="J1117"/>
  <c r="I1117"/>
  <c r="K1117"/>
  <c r="S1116"/>
  <c r="R1116"/>
  <c r="Q1116"/>
  <c r="O1116"/>
  <c r="J1116"/>
  <c r="I1116"/>
  <c r="K1116"/>
  <c r="S1115"/>
  <c r="R1115"/>
  <c r="Q1115"/>
  <c r="O1115"/>
  <c r="P1115" s="1"/>
  <c r="Y1115" s="1"/>
  <c r="J1115"/>
  <c r="I1115"/>
  <c r="K1115"/>
  <c r="S1114"/>
  <c r="R1114"/>
  <c r="Q1114"/>
  <c r="O1114"/>
  <c r="J1114"/>
  <c r="I1114"/>
  <c r="K1114"/>
  <c r="S1113"/>
  <c r="R1113"/>
  <c r="Q1113"/>
  <c r="P1113"/>
  <c r="Y1113" s="1"/>
  <c r="O1113"/>
  <c r="J1113"/>
  <c r="I1113"/>
  <c r="K1113"/>
  <c r="S1112"/>
  <c r="R1112"/>
  <c r="Q1112"/>
  <c r="O1112"/>
  <c r="J1112"/>
  <c r="I1112"/>
  <c r="S1111"/>
  <c r="R1111"/>
  <c r="Q1111"/>
  <c r="O1111"/>
  <c r="P1111" s="1"/>
  <c r="Y1111" s="1"/>
  <c r="J1111"/>
  <c r="I1111"/>
  <c r="K1111"/>
  <c r="S1110"/>
  <c r="R1110"/>
  <c r="Q1110"/>
  <c r="O1110"/>
  <c r="J1110"/>
  <c r="I1110"/>
  <c r="K1110"/>
  <c r="S1109"/>
  <c r="R1109"/>
  <c r="Q1109"/>
  <c r="O1109"/>
  <c r="P1109" s="1"/>
  <c r="Y1109" s="1"/>
  <c r="J1109"/>
  <c r="I1109"/>
  <c r="K1109"/>
  <c r="S1108"/>
  <c r="R1108"/>
  <c r="Q1108"/>
  <c r="O1108"/>
  <c r="J1108"/>
  <c r="I1108"/>
  <c r="K1108"/>
  <c r="S1107"/>
  <c r="R1107"/>
  <c r="Q1107"/>
  <c r="O1107"/>
  <c r="P1107" s="1"/>
  <c r="Y1107" s="1"/>
  <c r="J1107"/>
  <c r="I1107"/>
  <c r="K1107"/>
  <c r="S1106"/>
  <c r="R1106"/>
  <c r="Q1106"/>
  <c r="O1106"/>
  <c r="J1106"/>
  <c r="I1106"/>
  <c r="K1106"/>
  <c r="S1105"/>
  <c r="R1105"/>
  <c r="Q1105"/>
  <c r="O1105"/>
  <c r="P1105" s="1"/>
  <c r="Y1105" s="1"/>
  <c r="J1105"/>
  <c r="I1105"/>
  <c r="K1105"/>
  <c r="S1104"/>
  <c r="R1104"/>
  <c r="Q1104"/>
  <c r="O1104"/>
  <c r="J1104"/>
  <c r="I1104"/>
  <c r="K1104"/>
  <c r="S1103"/>
  <c r="R1103"/>
  <c r="Q1103"/>
  <c r="O1103"/>
  <c r="P1103" s="1"/>
  <c r="Y1103" s="1"/>
  <c r="J1103"/>
  <c r="I1103"/>
  <c r="K1103"/>
  <c r="S1102"/>
  <c r="R1102"/>
  <c r="Q1102"/>
  <c r="O1102"/>
  <c r="J1102"/>
  <c r="I1102"/>
  <c r="K1102"/>
  <c r="S1101"/>
  <c r="R1101"/>
  <c r="Q1101"/>
  <c r="P1101"/>
  <c r="Y1101" s="1"/>
  <c r="O1101"/>
  <c r="J1101"/>
  <c r="I1101"/>
  <c r="K1101"/>
  <c r="S1100"/>
  <c r="R1100"/>
  <c r="Q1100"/>
  <c r="O1100"/>
  <c r="J1100"/>
  <c r="I1100"/>
  <c r="K1100"/>
  <c r="S1099"/>
  <c r="R1099"/>
  <c r="Q1099"/>
  <c r="O1099"/>
  <c r="P1099" s="1"/>
  <c r="Y1099" s="1"/>
  <c r="J1099"/>
  <c r="I1099"/>
  <c r="K1099"/>
  <c r="S1098"/>
  <c r="R1098"/>
  <c r="Q1098"/>
  <c r="O1098"/>
  <c r="J1098"/>
  <c r="I1098"/>
  <c r="S1097"/>
  <c r="R1097"/>
  <c r="Q1097"/>
  <c r="O1097"/>
  <c r="P1097" s="1"/>
  <c r="Y1097" s="1"/>
  <c r="J1097"/>
  <c r="I1097"/>
  <c r="K1097"/>
  <c r="S1096"/>
  <c r="R1096"/>
  <c r="Q1096"/>
  <c r="O1096"/>
  <c r="J1096"/>
  <c r="I1096"/>
  <c r="K1096"/>
  <c r="S1095"/>
  <c r="R1095"/>
  <c r="Q1095"/>
  <c r="O1095"/>
  <c r="P1095" s="1"/>
  <c r="Y1095" s="1"/>
  <c r="J1095"/>
  <c r="I1095"/>
  <c r="K1095"/>
  <c r="S1094"/>
  <c r="R1094"/>
  <c r="Q1094"/>
  <c r="O1094"/>
  <c r="J1094"/>
  <c r="I1094"/>
  <c r="K1094"/>
  <c r="S1093"/>
  <c r="R1093"/>
  <c r="Q1093"/>
  <c r="P1093"/>
  <c r="Y1093" s="1"/>
  <c r="O1093"/>
  <c r="J1093"/>
  <c r="I1093"/>
  <c r="K1093"/>
  <c r="S1092"/>
  <c r="R1092"/>
  <c r="Q1092"/>
  <c r="O1092"/>
  <c r="J1092"/>
  <c r="I1092"/>
  <c r="K1092"/>
  <c r="S1091"/>
  <c r="R1091"/>
  <c r="Q1091"/>
  <c r="O1091"/>
  <c r="P1091" s="1"/>
  <c r="Y1091" s="1"/>
  <c r="J1091"/>
  <c r="I1091"/>
  <c r="K1091"/>
  <c r="S1090"/>
  <c r="R1090"/>
  <c r="Q1090"/>
  <c r="O1090"/>
  <c r="J1090"/>
  <c r="I1090"/>
  <c r="K1090"/>
  <c r="S1089"/>
  <c r="R1089"/>
  <c r="Q1089"/>
  <c r="O1089"/>
  <c r="P1089" s="1"/>
  <c r="Y1089" s="1"/>
  <c r="J1089"/>
  <c r="I1089"/>
  <c r="K1089"/>
  <c r="S1088"/>
  <c r="R1088"/>
  <c r="Q1088"/>
  <c r="O1088"/>
  <c r="J1088"/>
  <c r="I1088"/>
  <c r="K1088"/>
  <c r="S1087"/>
  <c r="R1087"/>
  <c r="Q1087"/>
  <c r="O1087"/>
  <c r="P1087" s="1"/>
  <c r="Y1087" s="1"/>
  <c r="J1087"/>
  <c r="I1087"/>
  <c r="K1087"/>
  <c r="S1086"/>
  <c r="R1086"/>
  <c r="Q1086"/>
  <c r="O1086"/>
  <c r="J1086"/>
  <c r="I1086"/>
  <c r="K1086"/>
  <c r="S1085"/>
  <c r="R1085"/>
  <c r="Q1085"/>
  <c r="P1085"/>
  <c r="Y1085" s="1"/>
  <c r="O1085"/>
  <c r="J1085"/>
  <c r="I1085"/>
  <c r="K1085"/>
  <c r="S1084"/>
  <c r="R1084"/>
  <c r="Q1084"/>
  <c r="O1084"/>
  <c r="J1084"/>
  <c r="I1084"/>
  <c r="S1083"/>
  <c r="R1083"/>
  <c r="Q1083"/>
  <c r="O1083"/>
  <c r="P1083" s="1"/>
  <c r="Y1083" s="1"/>
  <c r="J1083"/>
  <c r="I1083"/>
  <c r="S1082"/>
  <c r="R1082"/>
  <c r="Q1082"/>
  <c r="O1082"/>
  <c r="J1082"/>
  <c r="I1082"/>
  <c r="K1082"/>
  <c r="S1081"/>
  <c r="R1081"/>
  <c r="Q1081"/>
  <c r="O1081"/>
  <c r="P1081" s="1"/>
  <c r="Y1081" s="1"/>
  <c r="J1081"/>
  <c r="I1081"/>
  <c r="K1081"/>
  <c r="S1080"/>
  <c r="R1080"/>
  <c r="Q1080"/>
  <c r="O1080"/>
  <c r="J1080"/>
  <c r="I1080"/>
  <c r="K1080"/>
  <c r="S1079"/>
  <c r="R1079"/>
  <c r="Q1079"/>
  <c r="O1079"/>
  <c r="P1079" s="1"/>
  <c r="Y1079" s="1"/>
  <c r="J1079"/>
  <c r="I1079"/>
  <c r="K1079"/>
  <c r="S1078"/>
  <c r="R1078"/>
  <c r="Q1078"/>
  <c r="O1078"/>
  <c r="J1078"/>
  <c r="I1078"/>
  <c r="K1078"/>
  <c r="S1077"/>
  <c r="R1077"/>
  <c r="Q1077"/>
  <c r="O1077"/>
  <c r="P1077" s="1"/>
  <c r="Y1077" s="1"/>
  <c r="J1077"/>
  <c r="I1077"/>
  <c r="S1076"/>
  <c r="R1076"/>
  <c r="Q1076"/>
  <c r="O1076"/>
  <c r="J1076"/>
  <c r="I1076"/>
  <c r="K1076"/>
  <c r="S1075"/>
  <c r="R1075"/>
  <c r="Q1075"/>
  <c r="P1075"/>
  <c r="Y1075" s="1"/>
  <c r="O1075"/>
  <c r="K1075"/>
  <c r="J1075"/>
  <c r="I1075"/>
  <c r="S1074"/>
  <c r="R1074"/>
  <c r="Q1074"/>
  <c r="O1074"/>
  <c r="J1074"/>
  <c r="I1074"/>
  <c r="K1074"/>
  <c r="S1073"/>
  <c r="R1073"/>
  <c r="Q1073"/>
  <c r="P1073"/>
  <c r="Y1073" s="1"/>
  <c r="O1073"/>
  <c r="J1073"/>
  <c r="I1073"/>
  <c r="K1073"/>
  <c r="S1072"/>
  <c r="R1072"/>
  <c r="Q1072"/>
  <c r="O1072"/>
  <c r="J1072"/>
  <c r="I1072"/>
  <c r="K1072"/>
  <c r="S1071"/>
  <c r="R1071"/>
  <c r="Q1071"/>
  <c r="O1071"/>
  <c r="P1071" s="1"/>
  <c r="Y1071" s="1"/>
  <c r="J1071"/>
  <c r="I1071"/>
  <c r="K1071"/>
  <c r="S1070"/>
  <c r="R1070"/>
  <c r="Q1070"/>
  <c r="O1070"/>
  <c r="J1070"/>
  <c r="I1070"/>
  <c r="S1069"/>
  <c r="R1069"/>
  <c r="Q1069"/>
  <c r="O1069"/>
  <c r="P1069" s="1"/>
  <c r="Y1069" s="1"/>
  <c r="J1069"/>
  <c r="I1069"/>
  <c r="K1069"/>
  <c r="S1068"/>
  <c r="R1068"/>
  <c r="Q1068"/>
  <c r="O1068"/>
  <c r="J1068"/>
  <c r="I1068"/>
  <c r="K1068"/>
  <c r="S1067"/>
  <c r="R1067"/>
  <c r="Q1067"/>
  <c r="O1067"/>
  <c r="P1067" s="1"/>
  <c r="Y1067" s="1"/>
  <c r="J1067"/>
  <c r="I1067"/>
  <c r="K1067"/>
  <c r="S1066"/>
  <c r="R1066"/>
  <c r="Q1066"/>
  <c r="O1066"/>
  <c r="J1066"/>
  <c r="I1066"/>
  <c r="K1066"/>
  <c r="S1065"/>
  <c r="R1065"/>
  <c r="Q1065"/>
  <c r="O1065"/>
  <c r="P1065" s="1"/>
  <c r="Y1065" s="1"/>
  <c r="J1065"/>
  <c r="I1065"/>
  <c r="K1065"/>
  <c r="S1064"/>
  <c r="R1064"/>
  <c r="Q1064"/>
  <c r="O1064"/>
  <c r="J1064"/>
  <c r="I1064"/>
  <c r="K1064"/>
  <c r="S1063"/>
  <c r="R1063"/>
  <c r="Q1063"/>
  <c r="O1063"/>
  <c r="P1063" s="1"/>
  <c r="Y1063" s="1"/>
  <c r="J1063"/>
  <c r="I1063"/>
  <c r="K1063"/>
  <c r="S1062"/>
  <c r="R1062"/>
  <c r="Q1062"/>
  <c r="O1062"/>
  <c r="J1062"/>
  <c r="I1062"/>
  <c r="K1062"/>
  <c r="S1061"/>
  <c r="R1061"/>
  <c r="Q1061"/>
  <c r="O1061"/>
  <c r="P1061" s="1"/>
  <c r="Y1061" s="1"/>
  <c r="J1061"/>
  <c r="I1061"/>
  <c r="K1061"/>
  <c r="S1060"/>
  <c r="R1060"/>
  <c r="Q1060"/>
  <c r="O1060"/>
  <c r="J1060"/>
  <c r="I1060"/>
  <c r="S1059"/>
  <c r="R1059"/>
  <c r="Q1059"/>
  <c r="O1059"/>
  <c r="P1059" s="1"/>
  <c r="Y1059" s="1"/>
  <c r="J1059"/>
  <c r="I1059"/>
  <c r="K1059"/>
  <c r="S1058"/>
  <c r="R1058"/>
  <c r="Q1058"/>
  <c r="O1058"/>
  <c r="J1058"/>
  <c r="I1058"/>
  <c r="K1058"/>
  <c r="S1057"/>
  <c r="R1057"/>
  <c r="Q1057"/>
  <c r="O1057"/>
  <c r="P1057" s="1"/>
  <c r="Y1057" s="1"/>
  <c r="J1057"/>
  <c r="I1057"/>
  <c r="K1057"/>
  <c r="S1056"/>
  <c r="R1056"/>
  <c r="Q1056"/>
  <c r="O1056"/>
  <c r="J1056"/>
  <c r="I1056"/>
  <c r="K1056"/>
  <c r="S1055"/>
  <c r="R1055"/>
  <c r="Q1055"/>
  <c r="O1055"/>
  <c r="P1055" s="1"/>
  <c r="Y1055" s="1"/>
  <c r="J1055"/>
  <c r="I1055"/>
  <c r="K1055"/>
  <c r="S1054"/>
  <c r="R1054"/>
  <c r="Q1054"/>
  <c r="O1054"/>
  <c r="J1054"/>
  <c r="I1054"/>
  <c r="K1054"/>
  <c r="S1053"/>
  <c r="R1053"/>
  <c r="Q1053"/>
  <c r="O1053"/>
  <c r="P1053" s="1"/>
  <c r="Y1053" s="1"/>
  <c r="J1053"/>
  <c r="I1053"/>
  <c r="K1053"/>
  <c r="S1052"/>
  <c r="R1052"/>
  <c r="Q1052"/>
  <c r="O1052"/>
  <c r="J1052"/>
  <c r="I1052"/>
  <c r="K1052"/>
  <c r="S1051"/>
  <c r="R1051"/>
  <c r="Q1051"/>
  <c r="O1051"/>
  <c r="P1051" s="1"/>
  <c r="Y1051" s="1"/>
  <c r="J1051"/>
  <c r="I1051"/>
  <c r="S1050"/>
  <c r="R1050"/>
  <c r="Q1050"/>
  <c r="O1050"/>
  <c r="J1050"/>
  <c r="I1050"/>
  <c r="S1049"/>
  <c r="R1049"/>
  <c r="Q1049"/>
  <c r="P1049"/>
  <c r="Y1049" s="1"/>
  <c r="O1049"/>
  <c r="K1049"/>
  <c r="J1049"/>
  <c r="I1049"/>
  <c r="S1048"/>
  <c r="R1048"/>
  <c r="Q1048"/>
  <c r="O1048"/>
  <c r="J1048"/>
  <c r="I1048"/>
  <c r="K1048"/>
  <c r="S1047"/>
  <c r="R1047"/>
  <c r="Q1047"/>
  <c r="P1047"/>
  <c r="Y1047" s="1"/>
  <c r="O1047"/>
  <c r="K1047"/>
  <c r="J1047"/>
  <c r="I1047"/>
  <c r="S1046"/>
  <c r="R1046"/>
  <c r="Q1046"/>
  <c r="O1046"/>
  <c r="J1046"/>
  <c r="I1046"/>
  <c r="K1046"/>
  <c r="S1045"/>
  <c r="R1045"/>
  <c r="Q1045"/>
  <c r="P1045"/>
  <c r="Y1045" s="1"/>
  <c r="O1045"/>
  <c r="K1045"/>
  <c r="J1045"/>
  <c r="I1045"/>
  <c r="S1044"/>
  <c r="R1044"/>
  <c r="Q1044"/>
  <c r="O1044"/>
  <c r="J1044"/>
  <c r="I1044"/>
  <c r="S1043"/>
  <c r="R1043"/>
  <c r="Q1043"/>
  <c r="P1043"/>
  <c r="Y1043" s="1"/>
  <c r="O1043"/>
  <c r="J1043"/>
  <c r="I1043"/>
  <c r="S1042"/>
  <c r="R1042"/>
  <c r="Q1042"/>
  <c r="O1042"/>
  <c r="J1042"/>
  <c r="I1042"/>
  <c r="K1042"/>
  <c r="S1041"/>
  <c r="R1041"/>
  <c r="Q1041"/>
  <c r="O1041"/>
  <c r="P1041" s="1"/>
  <c r="Y1041" s="1"/>
  <c r="J1041"/>
  <c r="I1041"/>
  <c r="K1041"/>
  <c r="S1040"/>
  <c r="R1040"/>
  <c r="Q1040"/>
  <c r="O1040"/>
  <c r="J1040"/>
  <c r="I1040"/>
  <c r="K1040"/>
  <c r="S1039"/>
  <c r="R1039"/>
  <c r="Q1039"/>
  <c r="O1039"/>
  <c r="P1039" s="1"/>
  <c r="Y1039" s="1"/>
  <c r="J1039"/>
  <c r="I1039"/>
  <c r="K1039"/>
  <c r="S1038"/>
  <c r="R1038"/>
  <c r="Q1038"/>
  <c r="O1038"/>
  <c r="J1038"/>
  <c r="I1038"/>
  <c r="K1038"/>
  <c r="S1037"/>
  <c r="R1037"/>
  <c r="Q1037"/>
  <c r="O1037"/>
  <c r="P1037" s="1"/>
  <c r="Y1037" s="1"/>
  <c r="J1037"/>
  <c r="I1037"/>
  <c r="K1037"/>
  <c r="S1036"/>
  <c r="R1036"/>
  <c r="Q1036"/>
  <c r="O1036"/>
  <c r="J1036"/>
  <c r="I1036"/>
  <c r="K1036"/>
  <c r="S1035"/>
  <c r="R1035"/>
  <c r="Q1035"/>
  <c r="O1035"/>
  <c r="P1035" s="1"/>
  <c r="Y1035" s="1"/>
  <c r="J1035"/>
  <c r="I1035"/>
  <c r="K1035"/>
  <c r="S1034"/>
  <c r="R1034"/>
  <c r="Q1034"/>
  <c r="O1034"/>
  <c r="J1034"/>
  <c r="I1034"/>
  <c r="K1034"/>
  <c r="S1033"/>
  <c r="R1033"/>
  <c r="Q1033"/>
  <c r="O1033"/>
  <c r="P1033" s="1"/>
  <c r="Y1033" s="1"/>
  <c r="J1033"/>
  <c r="I1033"/>
  <c r="K1033"/>
  <c r="S1032"/>
  <c r="R1032"/>
  <c r="Q1032"/>
  <c r="O1032"/>
  <c r="J1032"/>
  <c r="I1032"/>
  <c r="K1032"/>
  <c r="S1031"/>
  <c r="R1031"/>
  <c r="Q1031"/>
  <c r="O1031"/>
  <c r="P1031" s="1"/>
  <c r="Y1031" s="1"/>
  <c r="J1031"/>
  <c r="I1031"/>
  <c r="K1031"/>
  <c r="S1030"/>
  <c r="R1030"/>
  <c r="Q1030"/>
  <c r="O1030"/>
  <c r="J1030"/>
  <c r="I1030"/>
  <c r="K1030"/>
  <c r="S1029"/>
  <c r="R1029"/>
  <c r="Q1029"/>
  <c r="O1029"/>
  <c r="P1029" s="1"/>
  <c r="Y1029" s="1"/>
  <c r="J1029"/>
  <c r="I1029"/>
  <c r="K1029"/>
  <c r="S1028"/>
  <c r="R1028"/>
  <c r="Q1028"/>
  <c r="O1028"/>
  <c r="J1028"/>
  <c r="I1028"/>
  <c r="K1028"/>
  <c r="S1027"/>
  <c r="R1027"/>
  <c r="Q1027"/>
  <c r="O1027"/>
  <c r="P1027" s="1"/>
  <c r="Y1027" s="1"/>
  <c r="J1027"/>
  <c r="I1027"/>
  <c r="K1027"/>
  <c r="S1026"/>
  <c r="R1026"/>
  <c r="Q1026"/>
  <c r="O1026"/>
  <c r="J1026"/>
  <c r="I1026"/>
  <c r="K1026"/>
  <c r="S1025"/>
  <c r="R1025"/>
  <c r="Q1025"/>
  <c r="O1025"/>
  <c r="P1025" s="1"/>
  <c r="Y1025" s="1"/>
  <c r="J1025"/>
  <c r="I1025"/>
  <c r="S1024"/>
  <c r="R1024"/>
  <c r="Q1024"/>
  <c r="O1024"/>
  <c r="J1024"/>
  <c r="I1024"/>
  <c r="K1024"/>
  <c r="S1023"/>
  <c r="R1023"/>
  <c r="Q1023"/>
  <c r="O1023"/>
  <c r="P1023" s="1"/>
  <c r="Y1023" s="1"/>
  <c r="J1023"/>
  <c r="I1023"/>
  <c r="S1022"/>
  <c r="R1022"/>
  <c r="Q1022"/>
  <c r="O1022"/>
  <c r="J1022"/>
  <c r="I1022"/>
  <c r="K1022"/>
  <c r="S1021"/>
  <c r="R1021"/>
  <c r="Q1021"/>
  <c r="O1021"/>
  <c r="P1021" s="1"/>
  <c r="Y1021" s="1"/>
  <c r="J1021"/>
  <c r="I1021"/>
  <c r="K1021"/>
  <c r="S1020"/>
  <c r="R1020"/>
  <c r="Q1020"/>
  <c r="O1020"/>
  <c r="J1020"/>
  <c r="I1020"/>
  <c r="K1020"/>
  <c r="S1019"/>
  <c r="R1019"/>
  <c r="Q1019"/>
  <c r="O1019"/>
  <c r="P1019" s="1"/>
  <c r="Y1019" s="1"/>
  <c r="J1019"/>
  <c r="I1019"/>
  <c r="K1019"/>
  <c r="S1018"/>
  <c r="R1018"/>
  <c r="Q1018"/>
  <c r="O1018"/>
  <c r="J1018"/>
  <c r="I1018"/>
  <c r="K1018"/>
  <c r="S1017"/>
  <c r="R1017"/>
  <c r="Q1017"/>
  <c r="O1017"/>
  <c r="P1017" s="1"/>
  <c r="Y1017" s="1"/>
  <c r="J1017"/>
  <c r="I1017"/>
  <c r="K1017"/>
  <c r="S1016"/>
  <c r="R1016"/>
  <c r="Q1016"/>
  <c r="O1016"/>
  <c r="J1016"/>
  <c r="I1016"/>
  <c r="K1016"/>
  <c r="S1015"/>
  <c r="R1015"/>
  <c r="Q1015"/>
  <c r="O1015"/>
  <c r="P1015" s="1"/>
  <c r="Y1015" s="1"/>
  <c r="J1015"/>
  <c r="I1015"/>
  <c r="K1015"/>
  <c r="S1014"/>
  <c r="R1014"/>
  <c r="Q1014"/>
  <c r="O1014"/>
  <c r="J1014"/>
  <c r="I1014"/>
  <c r="K1014"/>
  <c r="S1013"/>
  <c r="R1013"/>
  <c r="Q1013"/>
  <c r="O1013"/>
  <c r="P1013" s="1"/>
  <c r="Y1013" s="1"/>
  <c r="J1013"/>
  <c r="I1013"/>
  <c r="K1013"/>
  <c r="S1012"/>
  <c r="R1012"/>
  <c r="Q1012"/>
  <c r="O1012"/>
  <c r="J1012"/>
  <c r="I1012"/>
  <c r="K1012"/>
  <c r="S1011"/>
  <c r="R1011"/>
  <c r="Q1011"/>
  <c r="O1011"/>
  <c r="P1011" s="1"/>
  <c r="Y1011" s="1"/>
  <c r="J1011"/>
  <c r="I1011"/>
  <c r="K1011"/>
  <c r="S1010"/>
  <c r="R1010"/>
  <c r="Q1010"/>
  <c r="O1010"/>
  <c r="J1010"/>
  <c r="I1010"/>
  <c r="K1010"/>
  <c r="S1009"/>
  <c r="R1009"/>
  <c r="Q1009"/>
  <c r="O1009"/>
  <c r="P1009" s="1"/>
  <c r="Y1009" s="1"/>
  <c r="J1009"/>
  <c r="I1009"/>
  <c r="K1009"/>
  <c r="S1008"/>
  <c r="R1008"/>
  <c r="Q1008"/>
  <c r="O1008"/>
  <c r="J1008"/>
  <c r="I1008"/>
  <c r="S1007"/>
  <c r="R1007"/>
  <c r="Q1007"/>
  <c r="O1007"/>
  <c r="P1007" s="1"/>
  <c r="Y1007" s="1"/>
  <c r="J1007"/>
  <c r="I1007"/>
  <c r="S1006"/>
  <c r="R1006"/>
  <c r="Q1006"/>
  <c r="O1006"/>
  <c r="J1006"/>
  <c r="I1006"/>
  <c r="K1006"/>
  <c r="S1005"/>
  <c r="R1005"/>
  <c r="Q1005"/>
  <c r="P1005"/>
  <c r="Y1005" s="1"/>
  <c r="O1005"/>
  <c r="J1005"/>
  <c r="I1005"/>
  <c r="S1004"/>
  <c r="R1004"/>
  <c r="Q1004"/>
  <c r="O1004"/>
  <c r="J1004"/>
  <c r="I1004"/>
  <c r="K1004"/>
  <c r="S1003"/>
  <c r="R1003"/>
  <c r="Q1003"/>
  <c r="O1003"/>
  <c r="P1003" s="1"/>
  <c r="Y1003" s="1"/>
  <c r="J1003"/>
  <c r="I1003"/>
  <c r="K1003"/>
  <c r="S1002"/>
  <c r="R1002"/>
  <c r="Q1002"/>
  <c r="O1002"/>
  <c r="J1002"/>
  <c r="I1002"/>
  <c r="K1002"/>
  <c r="S1001"/>
  <c r="R1001"/>
  <c r="Q1001"/>
  <c r="O1001"/>
  <c r="P1001" s="1"/>
  <c r="Y1001" s="1"/>
  <c r="J1001"/>
  <c r="I1001"/>
  <c r="K1001"/>
  <c r="S1000"/>
  <c r="R1000"/>
  <c r="Q1000"/>
  <c r="O1000"/>
  <c r="J1000"/>
  <c r="I1000"/>
  <c r="K1000"/>
  <c r="S999"/>
  <c r="R999"/>
  <c r="Q999"/>
  <c r="O999"/>
  <c r="P999" s="1"/>
  <c r="Y999" s="1"/>
  <c r="J999"/>
  <c r="I999"/>
  <c r="K999"/>
  <c r="S998"/>
  <c r="R998"/>
  <c r="Q998"/>
  <c r="O998"/>
  <c r="J998"/>
  <c r="I998"/>
  <c r="K998"/>
  <c r="S997"/>
  <c r="R997"/>
  <c r="Q997"/>
  <c r="O997"/>
  <c r="P997" s="1"/>
  <c r="Y997" s="1"/>
  <c r="J997"/>
  <c r="I997"/>
  <c r="K997"/>
  <c r="S996"/>
  <c r="R996"/>
  <c r="Q996"/>
  <c r="O996"/>
  <c r="J996"/>
  <c r="I996"/>
  <c r="K996"/>
  <c r="S995"/>
  <c r="R995"/>
  <c r="Q995"/>
  <c r="O995"/>
  <c r="P995" s="1"/>
  <c r="Y995" s="1"/>
  <c r="J995"/>
  <c r="I995"/>
  <c r="K995"/>
  <c r="S994"/>
  <c r="R994"/>
  <c r="Q994"/>
  <c r="O994"/>
  <c r="J994"/>
  <c r="I994"/>
  <c r="K994"/>
  <c r="S993"/>
  <c r="R993"/>
  <c r="Q993"/>
  <c r="O993"/>
  <c r="P993" s="1"/>
  <c r="Y993" s="1"/>
  <c r="J993"/>
  <c r="I993"/>
  <c r="K993"/>
  <c r="S992"/>
  <c r="R992"/>
  <c r="Q992"/>
  <c r="O992"/>
  <c r="J992"/>
  <c r="I992"/>
  <c r="S991"/>
  <c r="R991"/>
  <c r="Q991"/>
  <c r="O991"/>
  <c r="P991" s="1"/>
  <c r="Y991" s="1"/>
  <c r="J991"/>
  <c r="I991"/>
  <c r="K991"/>
  <c r="S990"/>
  <c r="R990"/>
  <c r="Q990"/>
  <c r="O990"/>
  <c r="J990"/>
  <c r="I990"/>
  <c r="K990"/>
  <c r="S989"/>
  <c r="R989"/>
  <c r="Q989"/>
  <c r="O989"/>
  <c r="P989" s="1"/>
  <c r="Y989" s="1"/>
  <c r="J989"/>
  <c r="I989"/>
  <c r="K989"/>
  <c r="S988"/>
  <c r="R988"/>
  <c r="Q988"/>
  <c r="O988"/>
  <c r="J988"/>
  <c r="I988"/>
  <c r="K988"/>
  <c r="S987"/>
  <c r="R987"/>
  <c r="Q987"/>
  <c r="O987"/>
  <c r="P987" s="1"/>
  <c r="Y987" s="1"/>
  <c r="J987"/>
  <c r="I987"/>
  <c r="K987"/>
  <c r="S986"/>
  <c r="R986"/>
  <c r="Q986"/>
  <c r="O986"/>
  <c r="J986"/>
  <c r="I986"/>
  <c r="K986"/>
  <c r="S985"/>
  <c r="R985"/>
  <c r="Q985"/>
  <c r="O985"/>
  <c r="P985" s="1"/>
  <c r="Y985" s="1"/>
  <c r="J985"/>
  <c r="I985"/>
  <c r="K985"/>
  <c r="S984"/>
  <c r="R984"/>
  <c r="Q984"/>
  <c r="O984"/>
  <c r="J984"/>
  <c r="I984"/>
  <c r="K984"/>
  <c r="S983"/>
  <c r="R983"/>
  <c r="Q983"/>
  <c r="O983"/>
  <c r="P983" s="1"/>
  <c r="Y983" s="1"/>
  <c r="J983"/>
  <c r="I983"/>
  <c r="K983"/>
  <c r="S982"/>
  <c r="R982"/>
  <c r="Q982"/>
  <c r="O982"/>
  <c r="J982"/>
  <c r="I982"/>
  <c r="K982"/>
  <c r="S981"/>
  <c r="R981"/>
  <c r="Q981"/>
  <c r="O981"/>
  <c r="P981" s="1"/>
  <c r="Y981" s="1"/>
  <c r="J981"/>
  <c r="I981"/>
  <c r="S980"/>
  <c r="R980"/>
  <c r="Q980"/>
  <c r="O980"/>
  <c r="J980"/>
  <c r="I980"/>
  <c r="K980"/>
  <c r="S979"/>
  <c r="R979"/>
  <c r="Q979"/>
  <c r="P979"/>
  <c r="Y979" s="1"/>
  <c r="O979"/>
  <c r="J979"/>
  <c r="I979"/>
  <c r="K979"/>
  <c r="S978"/>
  <c r="R978"/>
  <c r="Q978"/>
  <c r="O978"/>
  <c r="J978"/>
  <c r="I978"/>
  <c r="K978"/>
  <c r="S977"/>
  <c r="R977"/>
  <c r="Q977"/>
  <c r="P977"/>
  <c r="Y977" s="1"/>
  <c r="O977"/>
  <c r="J977"/>
  <c r="I977"/>
  <c r="K977"/>
  <c r="S976"/>
  <c r="R976"/>
  <c r="Q976"/>
  <c r="O976"/>
  <c r="J976"/>
  <c r="I976"/>
  <c r="K976"/>
  <c r="S975"/>
  <c r="R975"/>
  <c r="Q975"/>
  <c r="P975"/>
  <c r="Y975" s="1"/>
  <c r="O975"/>
  <c r="J975"/>
  <c r="I975"/>
  <c r="K975"/>
  <c r="S974"/>
  <c r="R974"/>
  <c r="Q974"/>
  <c r="O974"/>
  <c r="J974"/>
  <c r="I974"/>
  <c r="K974"/>
  <c r="S973"/>
  <c r="R973"/>
  <c r="Q973"/>
  <c r="P973"/>
  <c r="Y973" s="1"/>
  <c r="O973"/>
  <c r="J973"/>
  <c r="I973"/>
  <c r="S972"/>
  <c r="R972"/>
  <c r="Q972"/>
  <c r="O972"/>
  <c r="J972"/>
  <c r="I972"/>
  <c r="S971"/>
  <c r="R971"/>
  <c r="Q971"/>
  <c r="O971"/>
  <c r="P971" s="1"/>
  <c r="Y971" s="1"/>
  <c r="J971"/>
  <c r="I971"/>
  <c r="S970"/>
  <c r="R970"/>
  <c r="Q970"/>
  <c r="O970"/>
  <c r="J970"/>
  <c r="I970"/>
  <c r="K970"/>
  <c r="S969"/>
  <c r="R969"/>
  <c r="Q969"/>
  <c r="O969"/>
  <c r="P969" s="1"/>
  <c r="Y969" s="1"/>
  <c r="J969"/>
  <c r="I969"/>
  <c r="S968"/>
  <c r="R968"/>
  <c r="Q968"/>
  <c r="O968"/>
  <c r="J968"/>
  <c r="I968"/>
  <c r="S967"/>
  <c r="R967"/>
  <c r="Q967"/>
  <c r="O967"/>
  <c r="P967" s="1"/>
  <c r="Y967" s="1"/>
  <c r="J967"/>
  <c r="I967"/>
  <c r="K967"/>
  <c r="S966"/>
  <c r="R966"/>
  <c r="Q966"/>
  <c r="O966"/>
  <c r="J966"/>
  <c r="I966"/>
  <c r="S965"/>
  <c r="R965"/>
  <c r="Q965"/>
  <c r="O965"/>
  <c r="P965" s="1"/>
  <c r="Y965" s="1"/>
  <c r="J965"/>
  <c r="I965"/>
  <c r="K965"/>
  <c r="S964"/>
  <c r="R964"/>
  <c r="Q964"/>
  <c r="O964"/>
  <c r="J964"/>
  <c r="I964"/>
  <c r="K964"/>
  <c r="S963"/>
  <c r="R963"/>
  <c r="Q963"/>
  <c r="O963"/>
  <c r="P963" s="1"/>
  <c r="Y963" s="1"/>
  <c r="J963"/>
  <c r="I963"/>
  <c r="K963"/>
  <c r="S962"/>
  <c r="R962"/>
  <c r="Q962"/>
  <c r="O962"/>
  <c r="J962"/>
  <c r="I962"/>
  <c r="K962"/>
  <c r="S961"/>
  <c r="R961"/>
  <c r="Q961"/>
  <c r="O961"/>
  <c r="P961" s="1"/>
  <c r="Y961" s="1"/>
  <c r="J961"/>
  <c r="I961"/>
  <c r="K961"/>
  <c r="S960"/>
  <c r="R960"/>
  <c r="Q960"/>
  <c r="O960"/>
  <c r="J960"/>
  <c r="I960"/>
  <c r="K960"/>
  <c r="S959"/>
  <c r="R959"/>
  <c r="Q959"/>
  <c r="O959"/>
  <c r="P959" s="1"/>
  <c r="Y959" s="1"/>
  <c r="J959"/>
  <c r="I959"/>
  <c r="K959"/>
  <c r="S958"/>
  <c r="R958"/>
  <c r="Q958"/>
  <c r="O958"/>
  <c r="J958"/>
  <c r="I958"/>
  <c r="K958"/>
  <c r="S957"/>
  <c r="R957"/>
  <c r="Q957"/>
  <c r="O957"/>
  <c r="P957" s="1"/>
  <c r="Y957" s="1"/>
  <c r="J957"/>
  <c r="I957"/>
  <c r="K957"/>
  <c r="S956"/>
  <c r="R956"/>
  <c r="Q956"/>
  <c r="O956"/>
  <c r="J956"/>
  <c r="I956"/>
  <c r="K956"/>
  <c r="S955"/>
  <c r="R955"/>
  <c r="Q955"/>
  <c r="O955"/>
  <c r="P955" s="1"/>
  <c r="Y955" s="1"/>
  <c r="J955"/>
  <c r="I955"/>
  <c r="S954"/>
  <c r="R954"/>
  <c r="Q954"/>
  <c r="O954"/>
  <c r="J954"/>
  <c r="I954"/>
  <c r="S953"/>
  <c r="R953"/>
  <c r="Q953"/>
  <c r="P953"/>
  <c r="Y953" s="1"/>
  <c r="O953"/>
  <c r="J953"/>
  <c r="I953"/>
  <c r="S952"/>
  <c r="R952"/>
  <c r="Q952"/>
  <c r="O952"/>
  <c r="J952"/>
  <c r="I952"/>
  <c r="S951"/>
  <c r="R951"/>
  <c r="Q951"/>
  <c r="O951"/>
  <c r="P951" s="1"/>
  <c r="Y951" s="1"/>
  <c r="J951"/>
  <c r="I951"/>
  <c r="S950"/>
  <c r="R950"/>
  <c r="Q950"/>
  <c r="O950"/>
  <c r="J950"/>
  <c r="I950"/>
  <c r="S949"/>
  <c r="R949"/>
  <c r="Q949"/>
  <c r="P949"/>
  <c r="Y949" s="1"/>
  <c r="O949"/>
  <c r="J949"/>
  <c r="I949"/>
  <c r="S948"/>
  <c r="R948"/>
  <c r="Q948"/>
  <c r="O948"/>
  <c r="J948"/>
  <c r="I948"/>
  <c r="S947"/>
  <c r="R947"/>
  <c r="Q947"/>
  <c r="O947"/>
  <c r="P947" s="1"/>
  <c r="Y947" s="1"/>
  <c r="J947"/>
  <c r="I947"/>
  <c r="S946"/>
  <c r="R946"/>
  <c r="Q946"/>
  <c r="O946"/>
  <c r="J946"/>
  <c r="I946"/>
  <c r="S945"/>
  <c r="R945"/>
  <c r="Q945"/>
  <c r="P945"/>
  <c r="Y945" s="1"/>
  <c r="O945"/>
  <c r="J945"/>
  <c r="I945"/>
  <c r="S944"/>
  <c r="R944"/>
  <c r="Q944"/>
  <c r="O944"/>
  <c r="J944"/>
  <c r="I944"/>
  <c r="S943"/>
  <c r="R943"/>
  <c r="Q943"/>
  <c r="O943"/>
  <c r="P943" s="1"/>
  <c r="Y943" s="1"/>
  <c r="J943"/>
  <c r="I943"/>
  <c r="S942"/>
  <c r="R942"/>
  <c r="Q942"/>
  <c r="O942"/>
  <c r="J942"/>
  <c r="I942"/>
  <c r="S941"/>
  <c r="R941"/>
  <c r="Q941"/>
  <c r="P941"/>
  <c r="Y941" s="1"/>
  <c r="O941"/>
  <c r="J941"/>
  <c r="I941"/>
  <c r="S940"/>
  <c r="R940"/>
  <c r="Q940"/>
  <c r="O940"/>
  <c r="J940"/>
  <c r="I940"/>
  <c r="S939"/>
  <c r="R939"/>
  <c r="Q939"/>
  <c r="O939"/>
  <c r="P939" s="1"/>
  <c r="Y939" s="1"/>
  <c r="J939"/>
  <c r="I939"/>
  <c r="S938"/>
  <c r="R938"/>
  <c r="Q938"/>
  <c r="O938"/>
  <c r="J938"/>
  <c r="I938"/>
  <c r="S937"/>
  <c r="R937"/>
  <c r="Q937"/>
  <c r="P937"/>
  <c r="Y937" s="1"/>
  <c r="O937"/>
  <c r="J937"/>
  <c r="I937"/>
  <c r="S936"/>
  <c r="R936"/>
  <c r="Q936"/>
  <c r="O936"/>
  <c r="J936"/>
  <c r="I936"/>
  <c r="S935"/>
  <c r="R935"/>
  <c r="Q935"/>
  <c r="O935"/>
  <c r="P935" s="1"/>
  <c r="Y935" s="1"/>
  <c r="J935"/>
  <c r="I935"/>
  <c r="S934"/>
  <c r="R934"/>
  <c r="Q934"/>
  <c r="O934"/>
  <c r="J934"/>
  <c r="I934"/>
  <c r="S933"/>
  <c r="R933"/>
  <c r="Q933"/>
  <c r="P933"/>
  <c r="Y933" s="1"/>
  <c r="O933"/>
  <c r="J933"/>
  <c r="I933"/>
  <c r="S932"/>
  <c r="R932"/>
  <c r="Q932"/>
  <c r="O932"/>
  <c r="J932"/>
  <c r="I932"/>
  <c r="S931"/>
  <c r="R931"/>
  <c r="Q931"/>
  <c r="O931"/>
  <c r="P931" s="1"/>
  <c r="Y931" s="1"/>
  <c r="J931"/>
  <c r="I931"/>
  <c r="S930"/>
  <c r="R930"/>
  <c r="Q930"/>
  <c r="O930"/>
  <c r="J930"/>
  <c r="I930"/>
  <c r="S929"/>
  <c r="R929"/>
  <c r="Q929"/>
  <c r="P929"/>
  <c r="Y929" s="1"/>
  <c r="O929"/>
  <c r="J929"/>
  <c r="I929"/>
  <c r="S928"/>
  <c r="R928"/>
  <c r="Q928"/>
  <c r="O928"/>
  <c r="J928"/>
  <c r="I928"/>
  <c r="S927"/>
  <c r="R927"/>
  <c r="Q927"/>
  <c r="O927"/>
  <c r="P927" s="1"/>
  <c r="Y927" s="1"/>
  <c r="J927"/>
  <c r="I927"/>
  <c r="S926"/>
  <c r="R926"/>
  <c r="Q926"/>
  <c r="O926"/>
  <c r="J926"/>
  <c r="I926"/>
  <c r="S925"/>
  <c r="R925"/>
  <c r="Q925"/>
  <c r="P925"/>
  <c r="Y925" s="1"/>
  <c r="O925"/>
  <c r="J925"/>
  <c r="I925"/>
  <c r="S924"/>
  <c r="R924"/>
  <c r="Q924"/>
  <c r="O924"/>
  <c r="J924"/>
  <c r="I924"/>
  <c r="S923"/>
  <c r="R923"/>
  <c r="Q923"/>
  <c r="O923"/>
  <c r="P923" s="1"/>
  <c r="Y923" s="1"/>
  <c r="J923"/>
  <c r="I923"/>
  <c r="K923"/>
  <c r="S922"/>
  <c r="R922"/>
  <c r="Q922"/>
  <c r="O922"/>
  <c r="J922"/>
  <c r="I922"/>
  <c r="K922"/>
  <c r="S921"/>
  <c r="R921"/>
  <c r="Q921"/>
  <c r="O921"/>
  <c r="P921" s="1"/>
  <c r="Y921" s="1"/>
  <c r="J921"/>
  <c r="I921"/>
  <c r="K921"/>
  <c r="S920"/>
  <c r="R920"/>
  <c r="Q920"/>
  <c r="O920"/>
  <c r="J920"/>
  <c r="I920"/>
  <c r="S919"/>
  <c r="R919"/>
  <c r="Q919"/>
  <c r="O919"/>
  <c r="P919" s="1"/>
  <c r="Y919" s="1"/>
  <c r="J919"/>
  <c r="I919"/>
  <c r="K919"/>
  <c r="S918"/>
  <c r="R918"/>
  <c r="Q918"/>
  <c r="O918"/>
  <c r="J918"/>
  <c r="I918"/>
  <c r="K918"/>
  <c r="S917"/>
  <c r="R917"/>
  <c r="Q917"/>
  <c r="O917"/>
  <c r="P917" s="1"/>
  <c r="Y917" s="1"/>
  <c r="J917"/>
  <c r="I917"/>
  <c r="K917"/>
  <c r="S916"/>
  <c r="R916"/>
  <c r="Q916"/>
  <c r="O916"/>
  <c r="J916"/>
  <c r="I916"/>
  <c r="K916"/>
  <c r="S915"/>
  <c r="R915"/>
  <c r="Q915"/>
  <c r="O915"/>
  <c r="P915" s="1"/>
  <c r="Y915" s="1"/>
  <c r="J915"/>
  <c r="I915"/>
  <c r="S914"/>
  <c r="R914"/>
  <c r="Q914"/>
  <c r="O914"/>
  <c r="J914"/>
  <c r="I914"/>
  <c r="K914"/>
  <c r="S913"/>
  <c r="R913"/>
  <c r="Q913"/>
  <c r="P913"/>
  <c r="Y913" s="1"/>
  <c r="O913"/>
  <c r="J913"/>
  <c r="I913"/>
  <c r="K913"/>
  <c r="S912"/>
  <c r="R912"/>
  <c r="Q912"/>
  <c r="O912"/>
  <c r="J912"/>
  <c r="I912"/>
  <c r="K912"/>
  <c r="S911"/>
  <c r="R911"/>
  <c r="Q911"/>
  <c r="P911"/>
  <c r="Y911" s="1"/>
  <c r="O911"/>
  <c r="J911"/>
  <c r="I911"/>
  <c r="K911"/>
  <c r="S910"/>
  <c r="R910"/>
  <c r="Q910"/>
  <c r="O910"/>
  <c r="J910"/>
  <c r="I910"/>
  <c r="K910"/>
  <c r="S909"/>
  <c r="R909"/>
  <c r="Q909"/>
  <c r="P909"/>
  <c r="Y909" s="1"/>
  <c r="O909"/>
  <c r="J909"/>
  <c r="I909"/>
  <c r="K909"/>
  <c r="S908"/>
  <c r="R908"/>
  <c r="Q908"/>
  <c r="O908"/>
  <c r="J908"/>
  <c r="I908"/>
  <c r="K908"/>
  <c r="S907"/>
  <c r="R907"/>
  <c r="Q907"/>
  <c r="P907"/>
  <c r="Y907" s="1"/>
  <c r="O907"/>
  <c r="J907"/>
  <c r="I907"/>
  <c r="K907"/>
  <c r="S906"/>
  <c r="R906"/>
  <c r="Q906"/>
  <c r="O906"/>
  <c r="J906"/>
  <c r="I906"/>
  <c r="K906"/>
  <c r="S905"/>
  <c r="R905"/>
  <c r="Q905"/>
  <c r="P905"/>
  <c r="Y905" s="1"/>
  <c r="O905"/>
  <c r="J905"/>
  <c r="I905"/>
  <c r="K905"/>
  <c r="S904"/>
  <c r="R904"/>
  <c r="Q904"/>
  <c r="O904"/>
  <c r="J904"/>
  <c r="I904"/>
  <c r="K904"/>
  <c r="S903"/>
  <c r="R903"/>
  <c r="Q903"/>
  <c r="P903"/>
  <c r="Y903" s="1"/>
  <c r="O903"/>
  <c r="J903"/>
  <c r="I903"/>
  <c r="K903"/>
  <c r="S902"/>
  <c r="R902"/>
  <c r="Q902"/>
  <c r="O902"/>
  <c r="J902"/>
  <c r="I902"/>
  <c r="K902"/>
  <c r="S901"/>
  <c r="R901"/>
  <c r="Q901"/>
  <c r="P901"/>
  <c r="Y901" s="1"/>
  <c r="O901"/>
  <c r="J901"/>
  <c r="I901"/>
  <c r="K901"/>
  <c r="S900"/>
  <c r="R900"/>
  <c r="Q900"/>
  <c r="O900"/>
  <c r="J900"/>
  <c r="I900"/>
  <c r="K900"/>
  <c r="S899"/>
  <c r="R899"/>
  <c r="Q899"/>
  <c r="P899"/>
  <c r="Y899" s="1"/>
  <c r="O899"/>
  <c r="J899"/>
  <c r="I899"/>
  <c r="K899"/>
  <c r="S898"/>
  <c r="R898"/>
  <c r="Q898"/>
  <c r="O898"/>
  <c r="J898"/>
  <c r="I898"/>
  <c r="K898"/>
  <c r="S897"/>
  <c r="R897"/>
  <c r="Q897"/>
  <c r="P897"/>
  <c r="Y897" s="1"/>
  <c r="O897"/>
  <c r="J897"/>
  <c r="I897"/>
  <c r="K897"/>
  <c r="S896"/>
  <c r="R896"/>
  <c r="Q896"/>
  <c r="O896"/>
  <c r="J896"/>
  <c r="I896"/>
  <c r="K896"/>
  <c r="S895"/>
  <c r="R895"/>
  <c r="Q895"/>
  <c r="P895"/>
  <c r="Y895" s="1"/>
  <c r="O895"/>
  <c r="J895"/>
  <c r="I895"/>
  <c r="K895"/>
  <c r="S894"/>
  <c r="R894"/>
  <c r="Q894"/>
  <c r="O894"/>
  <c r="J894"/>
  <c r="I894"/>
  <c r="K894"/>
  <c r="S893"/>
  <c r="R893"/>
  <c r="Q893"/>
  <c r="P893"/>
  <c r="Y893" s="1"/>
  <c r="O893"/>
  <c r="K893"/>
  <c r="J893"/>
  <c r="I893"/>
  <c r="S892"/>
  <c r="R892"/>
  <c r="Q892"/>
  <c r="O892"/>
  <c r="J892"/>
  <c r="I892"/>
  <c r="K892"/>
  <c r="S891"/>
  <c r="R891"/>
  <c r="Q891"/>
  <c r="P891"/>
  <c r="Y891" s="1"/>
  <c r="O891"/>
  <c r="K891"/>
  <c r="J891"/>
  <c r="I891"/>
  <c r="S890"/>
  <c r="R890"/>
  <c r="Q890"/>
  <c r="O890"/>
  <c r="J890"/>
  <c r="I890"/>
  <c r="K890"/>
  <c r="S889"/>
  <c r="R889"/>
  <c r="Q889"/>
  <c r="P889"/>
  <c r="Y889" s="1"/>
  <c r="O889"/>
  <c r="K889"/>
  <c r="J889"/>
  <c r="I889"/>
  <c r="S888"/>
  <c r="R888"/>
  <c r="Q888"/>
  <c r="O888"/>
  <c r="J888"/>
  <c r="I888"/>
  <c r="K888"/>
  <c r="S887"/>
  <c r="R887"/>
  <c r="Q887"/>
  <c r="P887"/>
  <c r="Y887" s="1"/>
  <c r="O887"/>
  <c r="K887"/>
  <c r="J887"/>
  <c r="I887"/>
  <c r="S886"/>
  <c r="R886"/>
  <c r="Q886"/>
  <c r="O886"/>
  <c r="J886"/>
  <c r="I886"/>
  <c r="K886"/>
  <c r="S885"/>
  <c r="R885"/>
  <c r="Q885"/>
  <c r="P885"/>
  <c r="Y885" s="1"/>
  <c r="O885"/>
  <c r="J885"/>
  <c r="I885"/>
  <c r="K885"/>
  <c r="S884"/>
  <c r="R884"/>
  <c r="Q884"/>
  <c r="O884"/>
  <c r="J884"/>
  <c r="I884"/>
  <c r="K884"/>
  <c r="S883"/>
  <c r="R883"/>
  <c r="Q883"/>
  <c r="P883"/>
  <c r="Y883" s="1"/>
  <c r="O883"/>
  <c r="J883"/>
  <c r="I883"/>
  <c r="K883"/>
  <c r="S882"/>
  <c r="R882"/>
  <c r="Q882"/>
  <c r="O882"/>
  <c r="J882"/>
  <c r="I882"/>
  <c r="S881"/>
  <c r="R881"/>
  <c r="Q881"/>
  <c r="P881"/>
  <c r="Y881" s="1"/>
  <c r="O881"/>
  <c r="J881"/>
  <c r="I881"/>
  <c r="K881"/>
  <c r="S880"/>
  <c r="R880"/>
  <c r="Q880"/>
  <c r="O880"/>
  <c r="J880"/>
  <c r="I880"/>
  <c r="K880"/>
  <c r="S879"/>
  <c r="R879"/>
  <c r="Q879"/>
  <c r="P879"/>
  <c r="Y879" s="1"/>
  <c r="O879"/>
  <c r="J879"/>
  <c r="I879"/>
  <c r="K879"/>
  <c r="S878"/>
  <c r="R878"/>
  <c r="Q878"/>
  <c r="O878"/>
  <c r="J878"/>
  <c r="I878"/>
  <c r="K878"/>
  <c r="S877"/>
  <c r="R877"/>
  <c r="Q877"/>
  <c r="P877"/>
  <c r="Y877" s="1"/>
  <c r="O877"/>
  <c r="J877"/>
  <c r="I877"/>
  <c r="K877"/>
  <c r="S876"/>
  <c r="R876"/>
  <c r="Q876"/>
  <c r="O876"/>
  <c r="J876"/>
  <c r="I876"/>
  <c r="K876"/>
  <c r="S875"/>
  <c r="R875"/>
  <c r="Q875"/>
  <c r="P875"/>
  <c r="Y875" s="1"/>
  <c r="O875"/>
  <c r="J875"/>
  <c r="I875"/>
  <c r="K875"/>
  <c r="S874"/>
  <c r="R874"/>
  <c r="Q874"/>
  <c r="O874"/>
  <c r="J874"/>
  <c r="I874"/>
  <c r="K874"/>
  <c r="S873"/>
  <c r="R873"/>
  <c r="Q873"/>
  <c r="P873"/>
  <c r="Y873" s="1"/>
  <c r="O873"/>
  <c r="J873"/>
  <c r="I873"/>
  <c r="K873"/>
  <c r="S872"/>
  <c r="R872"/>
  <c r="Q872"/>
  <c r="O872"/>
  <c r="J872"/>
  <c r="I872"/>
  <c r="K872"/>
  <c r="S871"/>
  <c r="R871"/>
  <c r="Q871"/>
  <c r="P871"/>
  <c r="Y871" s="1"/>
  <c r="O871"/>
  <c r="J871"/>
  <c r="I871"/>
  <c r="S870"/>
  <c r="R870"/>
  <c r="Q870"/>
  <c r="O870"/>
  <c r="J870"/>
  <c r="I870"/>
  <c r="K870"/>
  <c r="S869"/>
  <c r="R869"/>
  <c r="Q869"/>
  <c r="O869"/>
  <c r="P869" s="1"/>
  <c r="Y869" s="1"/>
  <c r="J869"/>
  <c r="I869"/>
  <c r="K869"/>
  <c r="S868"/>
  <c r="R868"/>
  <c r="Q868"/>
  <c r="O868"/>
  <c r="J868"/>
  <c r="I868"/>
  <c r="K868"/>
  <c r="S867"/>
  <c r="R867"/>
  <c r="Q867"/>
  <c r="O867"/>
  <c r="P867" s="1"/>
  <c r="Y867" s="1"/>
  <c r="J867"/>
  <c r="I867"/>
  <c r="K867"/>
  <c r="S866"/>
  <c r="R866"/>
  <c r="Q866"/>
  <c r="O866"/>
  <c r="J866"/>
  <c r="I866"/>
  <c r="K866"/>
  <c r="S865"/>
  <c r="R865"/>
  <c r="Q865"/>
  <c r="O865"/>
  <c r="P865" s="1"/>
  <c r="Y865" s="1"/>
  <c r="J865"/>
  <c r="I865"/>
  <c r="K865"/>
  <c r="S864"/>
  <c r="R864"/>
  <c r="Q864"/>
  <c r="O864"/>
  <c r="J864"/>
  <c r="I864"/>
  <c r="K864"/>
  <c r="S863"/>
  <c r="R863"/>
  <c r="Q863"/>
  <c r="O863"/>
  <c r="P863" s="1"/>
  <c r="Y863" s="1"/>
  <c r="J863"/>
  <c r="I863"/>
  <c r="K863"/>
  <c r="S862"/>
  <c r="R862"/>
  <c r="Q862"/>
  <c r="O862"/>
  <c r="J862"/>
  <c r="I862"/>
  <c r="K862"/>
  <c r="S861"/>
  <c r="R861"/>
  <c r="Q861"/>
  <c r="O861"/>
  <c r="P861" s="1"/>
  <c r="Y861" s="1"/>
  <c r="J861"/>
  <c r="I861"/>
  <c r="K861"/>
  <c r="S860"/>
  <c r="R860"/>
  <c r="Q860"/>
  <c r="O860"/>
  <c r="J860"/>
  <c r="I860"/>
  <c r="K860"/>
  <c r="S859"/>
  <c r="R859"/>
  <c r="Q859"/>
  <c r="O859"/>
  <c r="P859" s="1"/>
  <c r="Y859" s="1"/>
  <c r="J859"/>
  <c r="I859"/>
  <c r="K859"/>
  <c r="S858"/>
  <c r="R858"/>
  <c r="Q858"/>
  <c r="O858"/>
  <c r="J858"/>
  <c r="I858"/>
  <c r="K858"/>
  <c r="S857"/>
  <c r="R857"/>
  <c r="Q857"/>
  <c r="O857"/>
  <c r="P857" s="1"/>
  <c r="Y857" s="1"/>
  <c r="J857"/>
  <c r="I857"/>
  <c r="K857"/>
  <c r="S856"/>
  <c r="R856"/>
  <c r="Q856"/>
  <c r="O856"/>
  <c r="J856"/>
  <c r="I856"/>
  <c r="K856"/>
  <c r="S855"/>
  <c r="R855"/>
  <c r="Q855"/>
  <c r="O855"/>
  <c r="P855" s="1"/>
  <c r="Y855" s="1"/>
  <c r="J855"/>
  <c r="I855"/>
  <c r="S854"/>
  <c r="R854"/>
  <c r="Q854"/>
  <c r="O854"/>
  <c r="J854"/>
  <c r="I854"/>
  <c r="K854"/>
  <c r="S853"/>
  <c r="R853"/>
  <c r="Q853"/>
  <c r="P853"/>
  <c r="Y853" s="1"/>
  <c r="O853"/>
  <c r="K853"/>
  <c r="J853"/>
  <c r="I853"/>
  <c r="S852"/>
  <c r="R852"/>
  <c r="Q852"/>
  <c r="O852"/>
  <c r="J852"/>
  <c r="I852"/>
  <c r="K852"/>
  <c r="S851"/>
  <c r="R851"/>
  <c r="Q851"/>
  <c r="P851"/>
  <c r="Y851" s="1"/>
  <c r="O851"/>
  <c r="K851"/>
  <c r="J851"/>
  <c r="I851"/>
  <c r="S850"/>
  <c r="R850"/>
  <c r="Q850"/>
  <c r="O850"/>
  <c r="J850"/>
  <c r="I850"/>
  <c r="K850"/>
  <c r="S849"/>
  <c r="R849"/>
  <c r="Q849"/>
  <c r="P849"/>
  <c r="Y849" s="1"/>
  <c r="O849"/>
  <c r="K849"/>
  <c r="J849"/>
  <c r="I849"/>
  <c r="S848"/>
  <c r="R848"/>
  <c r="Q848"/>
  <c r="O848"/>
  <c r="J848"/>
  <c r="I848"/>
  <c r="K848"/>
  <c r="S847"/>
  <c r="R847"/>
  <c r="Q847"/>
  <c r="P847"/>
  <c r="Y847" s="1"/>
  <c r="O847"/>
  <c r="K847"/>
  <c r="J847"/>
  <c r="I847"/>
  <c r="S846"/>
  <c r="R846"/>
  <c r="Q846"/>
  <c r="O846"/>
  <c r="J846"/>
  <c r="I846"/>
  <c r="K846"/>
  <c r="S845"/>
  <c r="R845"/>
  <c r="Q845"/>
  <c r="P845"/>
  <c r="Y845" s="1"/>
  <c r="O845"/>
  <c r="K845"/>
  <c r="J845"/>
  <c r="I845"/>
  <c r="S844"/>
  <c r="R844"/>
  <c r="Q844"/>
  <c r="O844"/>
  <c r="J844"/>
  <c r="I844"/>
  <c r="K844"/>
  <c r="S843"/>
  <c r="R843"/>
  <c r="Q843"/>
  <c r="P843"/>
  <c r="Y843" s="1"/>
  <c r="O843"/>
  <c r="K843"/>
  <c r="J843"/>
  <c r="I843"/>
  <c r="S842"/>
  <c r="R842"/>
  <c r="Q842"/>
  <c r="O842"/>
  <c r="J842"/>
  <c r="I842"/>
  <c r="S841"/>
  <c r="R841"/>
  <c r="Q841"/>
  <c r="P841"/>
  <c r="Y841" s="1"/>
  <c r="O841"/>
  <c r="K841"/>
  <c r="J841"/>
  <c r="I841"/>
  <c r="S840"/>
  <c r="R840"/>
  <c r="Q840"/>
  <c r="O840"/>
  <c r="J840"/>
  <c r="I840"/>
  <c r="K840"/>
  <c r="S839"/>
  <c r="R839"/>
  <c r="Q839"/>
  <c r="P839"/>
  <c r="Y839" s="1"/>
  <c r="O839"/>
  <c r="K839"/>
  <c r="J839"/>
  <c r="I839"/>
  <c r="S838"/>
  <c r="R838"/>
  <c r="Q838"/>
  <c r="O838"/>
  <c r="J838"/>
  <c r="I838"/>
  <c r="K838"/>
  <c r="S837"/>
  <c r="R837"/>
  <c r="Q837"/>
  <c r="P837"/>
  <c r="Y837" s="1"/>
  <c r="O837"/>
  <c r="J837"/>
  <c r="I837"/>
  <c r="S836"/>
  <c r="R836"/>
  <c r="Q836"/>
  <c r="O836"/>
  <c r="J836"/>
  <c r="I836"/>
  <c r="K836"/>
  <c r="S835"/>
  <c r="R835"/>
  <c r="Q835"/>
  <c r="O835"/>
  <c r="P835" s="1"/>
  <c r="Y835" s="1"/>
  <c r="J835"/>
  <c r="I835"/>
  <c r="K835"/>
  <c r="S834"/>
  <c r="R834"/>
  <c r="Q834"/>
  <c r="O834"/>
  <c r="J834"/>
  <c r="I834"/>
  <c r="K834"/>
  <c r="S833"/>
  <c r="R833"/>
  <c r="Q833"/>
  <c r="O833"/>
  <c r="P833" s="1"/>
  <c r="Y833" s="1"/>
  <c r="J833"/>
  <c r="I833"/>
  <c r="K833"/>
  <c r="S832"/>
  <c r="R832"/>
  <c r="Q832"/>
  <c r="O832"/>
  <c r="J832"/>
  <c r="I832"/>
  <c r="K832"/>
  <c r="S831"/>
  <c r="R831"/>
  <c r="Q831"/>
  <c r="O831"/>
  <c r="P831" s="1"/>
  <c r="Y831" s="1"/>
  <c r="J831"/>
  <c r="I831"/>
  <c r="K831"/>
  <c r="S830"/>
  <c r="R830"/>
  <c r="Q830"/>
  <c r="O830"/>
  <c r="J830"/>
  <c r="I830"/>
  <c r="S829"/>
  <c r="R829"/>
  <c r="Q829"/>
  <c r="O829"/>
  <c r="P829" s="1"/>
  <c r="Y829" s="1"/>
  <c r="J829"/>
  <c r="I829"/>
  <c r="K829"/>
  <c r="S828"/>
  <c r="R828"/>
  <c r="Q828"/>
  <c r="O828"/>
  <c r="J828"/>
  <c r="I828"/>
  <c r="K828"/>
  <c r="S827"/>
  <c r="R827"/>
  <c r="Q827"/>
  <c r="O827"/>
  <c r="P827" s="1"/>
  <c r="Y827" s="1"/>
  <c r="J827"/>
  <c r="I827"/>
  <c r="K827"/>
  <c r="S826"/>
  <c r="R826"/>
  <c r="Q826"/>
  <c r="O826"/>
  <c r="J826"/>
  <c r="I826"/>
  <c r="K826"/>
  <c r="S825"/>
  <c r="R825"/>
  <c r="Q825"/>
  <c r="O825"/>
  <c r="P825" s="1"/>
  <c r="Y825" s="1"/>
  <c r="J825"/>
  <c r="I825"/>
  <c r="K825"/>
  <c r="S824"/>
  <c r="R824"/>
  <c r="Q824"/>
  <c r="O824"/>
  <c r="J824"/>
  <c r="I824"/>
  <c r="K824"/>
  <c r="S823"/>
  <c r="R823"/>
  <c r="Q823"/>
  <c r="O823"/>
  <c r="P823" s="1"/>
  <c r="Y823" s="1"/>
  <c r="J823"/>
  <c r="I823"/>
  <c r="K823"/>
  <c r="S822"/>
  <c r="R822"/>
  <c r="Q822"/>
  <c r="O822"/>
  <c r="J822"/>
  <c r="I822"/>
  <c r="S821"/>
  <c r="R821"/>
  <c r="Q821"/>
  <c r="O821"/>
  <c r="P821" s="1"/>
  <c r="Y821" s="1"/>
  <c r="J821"/>
  <c r="I821"/>
  <c r="K821"/>
  <c r="S820"/>
  <c r="R820"/>
  <c r="Q820"/>
  <c r="O820"/>
  <c r="J820"/>
  <c r="I820"/>
  <c r="K820"/>
  <c r="S819"/>
  <c r="R819"/>
  <c r="Q819"/>
  <c r="O819"/>
  <c r="P819" s="1"/>
  <c r="Y819" s="1"/>
  <c r="J819"/>
  <c r="I819"/>
  <c r="K819"/>
  <c r="S818"/>
  <c r="R818"/>
  <c r="Q818"/>
  <c r="O818"/>
  <c r="J818"/>
  <c r="I818"/>
  <c r="K818"/>
  <c r="S817"/>
  <c r="R817"/>
  <c r="Q817"/>
  <c r="O817"/>
  <c r="P817" s="1"/>
  <c r="Y817" s="1"/>
  <c r="J817"/>
  <c r="I817"/>
  <c r="K817"/>
  <c r="S816"/>
  <c r="R816"/>
  <c r="Q816"/>
  <c r="O816"/>
  <c r="J816"/>
  <c r="I816"/>
  <c r="K816"/>
  <c r="S815"/>
  <c r="R815"/>
  <c r="Q815"/>
  <c r="O815"/>
  <c r="P815" s="1"/>
  <c r="Y815" s="1"/>
  <c r="J815"/>
  <c r="I815"/>
  <c r="K815"/>
  <c r="S814"/>
  <c r="R814"/>
  <c r="Q814"/>
  <c r="O814"/>
  <c r="J814"/>
  <c r="I814"/>
  <c r="K814"/>
  <c r="S813"/>
  <c r="R813"/>
  <c r="Q813"/>
  <c r="O813"/>
  <c r="P813" s="1"/>
  <c r="Y813" s="1"/>
  <c r="J813"/>
  <c r="I813"/>
  <c r="K813"/>
  <c r="S812"/>
  <c r="R812"/>
  <c r="Q812"/>
  <c r="O812"/>
  <c r="J812"/>
  <c r="I812"/>
  <c r="K812"/>
  <c r="S811"/>
  <c r="R811"/>
  <c r="Q811"/>
  <c r="O811"/>
  <c r="P811" s="1"/>
  <c r="Y811" s="1"/>
  <c r="J811"/>
  <c r="I811"/>
  <c r="K811"/>
  <c r="S810"/>
  <c r="R810"/>
  <c r="Q810"/>
  <c r="O810"/>
  <c r="J810"/>
  <c r="I810"/>
  <c r="K810"/>
  <c r="S809"/>
  <c r="R809"/>
  <c r="Q809"/>
  <c r="O809"/>
  <c r="P809" s="1"/>
  <c r="Y809" s="1"/>
  <c r="J809"/>
  <c r="I809"/>
  <c r="K809"/>
  <c r="S808"/>
  <c r="R808"/>
  <c r="Q808"/>
  <c r="O808"/>
  <c r="J808"/>
  <c r="I808"/>
  <c r="K808"/>
  <c r="S807"/>
  <c r="R807"/>
  <c r="Q807"/>
  <c r="O807"/>
  <c r="P807" s="1"/>
  <c r="Y807" s="1"/>
  <c r="J807"/>
  <c r="I807"/>
  <c r="K807"/>
  <c r="S806"/>
  <c r="R806"/>
  <c r="Q806"/>
  <c r="O806"/>
  <c r="J806"/>
  <c r="I806"/>
  <c r="K806"/>
  <c r="S805"/>
  <c r="R805"/>
  <c r="Q805"/>
  <c r="O805"/>
  <c r="P805" s="1"/>
  <c r="Y805" s="1"/>
  <c r="J805"/>
  <c r="I805"/>
  <c r="K805"/>
  <c r="S804"/>
  <c r="R804"/>
  <c r="Q804"/>
  <c r="O804"/>
  <c r="J804"/>
  <c r="I804"/>
  <c r="K804"/>
  <c r="S803"/>
  <c r="R803"/>
  <c r="Q803"/>
  <c r="O803"/>
  <c r="P803" s="1"/>
  <c r="Y803" s="1"/>
  <c r="J803"/>
  <c r="I803"/>
  <c r="K803"/>
  <c r="S802"/>
  <c r="R802"/>
  <c r="Q802"/>
  <c r="O802"/>
  <c r="J802"/>
  <c r="I802"/>
  <c r="K802"/>
  <c r="S801"/>
  <c r="R801"/>
  <c r="Q801"/>
  <c r="O801"/>
  <c r="P801" s="1"/>
  <c r="Y801" s="1"/>
  <c r="J801"/>
  <c r="I801"/>
  <c r="K801"/>
  <c r="S800"/>
  <c r="R800"/>
  <c r="Q800"/>
  <c r="O800"/>
  <c r="J800"/>
  <c r="I800"/>
  <c r="K800"/>
  <c r="S799"/>
  <c r="R799"/>
  <c r="Q799"/>
  <c r="O799"/>
  <c r="P799" s="1"/>
  <c r="Y799" s="1"/>
  <c r="J799"/>
  <c r="I799"/>
  <c r="K799"/>
  <c r="S798"/>
  <c r="R798"/>
  <c r="Q798"/>
  <c r="O798"/>
  <c r="J798"/>
  <c r="I798"/>
  <c r="K798"/>
  <c r="S797"/>
  <c r="R797"/>
  <c r="Q797"/>
  <c r="O797"/>
  <c r="P797" s="1"/>
  <c r="Y797" s="1"/>
  <c r="J797"/>
  <c r="I797"/>
  <c r="K797"/>
  <c r="S796"/>
  <c r="R796"/>
  <c r="Q796"/>
  <c r="O796"/>
  <c r="J796"/>
  <c r="I796"/>
  <c r="K796"/>
  <c r="S795"/>
  <c r="R795"/>
  <c r="Q795"/>
  <c r="O795"/>
  <c r="P795" s="1"/>
  <c r="Y795" s="1"/>
  <c r="J795"/>
  <c r="I795"/>
  <c r="K795"/>
  <c r="S794"/>
  <c r="R794"/>
  <c r="Q794"/>
  <c r="O794"/>
  <c r="J794"/>
  <c r="I794"/>
  <c r="K794"/>
  <c r="S793"/>
  <c r="R793"/>
  <c r="Q793"/>
  <c r="O793"/>
  <c r="P793" s="1"/>
  <c r="Y793" s="1"/>
  <c r="J793"/>
  <c r="I793"/>
  <c r="K793"/>
  <c r="S792"/>
  <c r="R792"/>
  <c r="Q792"/>
  <c r="O792"/>
  <c r="J792"/>
  <c r="I792"/>
  <c r="K792"/>
  <c r="S791"/>
  <c r="R791"/>
  <c r="Q791"/>
  <c r="O791"/>
  <c r="P791" s="1"/>
  <c r="Y791" s="1"/>
  <c r="J791"/>
  <c r="I791"/>
  <c r="K791"/>
  <c r="S790"/>
  <c r="R790"/>
  <c r="Q790"/>
  <c r="O790"/>
  <c r="J790"/>
  <c r="I790"/>
  <c r="S789"/>
  <c r="R789"/>
  <c r="Q789"/>
  <c r="O789"/>
  <c r="P789" s="1"/>
  <c r="Y789" s="1"/>
  <c r="J789"/>
  <c r="I789"/>
  <c r="K789"/>
  <c r="S788"/>
  <c r="R788"/>
  <c r="Q788"/>
  <c r="O788"/>
  <c r="J788"/>
  <c r="I788"/>
  <c r="K788"/>
  <c r="S787"/>
  <c r="R787"/>
  <c r="Q787"/>
  <c r="O787"/>
  <c r="P787" s="1"/>
  <c r="Y787" s="1"/>
  <c r="J787"/>
  <c r="I787"/>
  <c r="S786"/>
  <c r="R786"/>
  <c r="Q786"/>
  <c r="O786"/>
  <c r="J786"/>
  <c r="I786"/>
  <c r="S785"/>
  <c r="R785"/>
  <c r="Q785"/>
  <c r="P785"/>
  <c r="Y785" s="1"/>
  <c r="O785"/>
  <c r="K785"/>
  <c r="J785"/>
  <c r="I785"/>
  <c r="S784"/>
  <c r="R784"/>
  <c r="Q784"/>
  <c r="O784"/>
  <c r="J784"/>
  <c r="I784"/>
  <c r="K784"/>
  <c r="S783"/>
  <c r="R783"/>
  <c r="Q783"/>
  <c r="P783"/>
  <c r="Y783" s="1"/>
  <c r="O783"/>
  <c r="K783"/>
  <c r="J783"/>
  <c r="I783"/>
  <c r="S782"/>
  <c r="R782"/>
  <c r="Q782"/>
  <c r="O782"/>
  <c r="J782"/>
  <c r="I782"/>
  <c r="K782"/>
  <c r="S781"/>
  <c r="R781"/>
  <c r="Q781"/>
  <c r="P781"/>
  <c r="Y781" s="1"/>
  <c r="O781"/>
  <c r="K781"/>
  <c r="J781"/>
  <c r="I781"/>
  <c r="S780"/>
  <c r="R780"/>
  <c r="Q780"/>
  <c r="O780"/>
  <c r="J780"/>
  <c r="I780"/>
  <c r="K780"/>
  <c r="S779"/>
  <c r="R779"/>
  <c r="Q779"/>
  <c r="P779"/>
  <c r="Y779" s="1"/>
  <c r="O779"/>
  <c r="K779"/>
  <c r="J779"/>
  <c r="I779"/>
  <c r="S778"/>
  <c r="R778"/>
  <c r="Q778"/>
  <c r="O778"/>
  <c r="J778"/>
  <c r="I778"/>
  <c r="K778"/>
  <c r="S777"/>
  <c r="R777"/>
  <c r="Q777"/>
  <c r="P777"/>
  <c r="Y777" s="1"/>
  <c r="O777"/>
  <c r="K777"/>
  <c r="J777"/>
  <c r="I777"/>
  <c r="S776"/>
  <c r="R776"/>
  <c r="Q776"/>
  <c r="O776"/>
  <c r="J776"/>
  <c r="I776"/>
  <c r="K776"/>
  <c r="S775"/>
  <c r="R775"/>
  <c r="Q775"/>
  <c r="P775"/>
  <c r="Y775" s="1"/>
  <c r="O775"/>
  <c r="K775"/>
  <c r="J775"/>
  <c r="I775"/>
  <c r="S774"/>
  <c r="R774"/>
  <c r="Q774"/>
  <c r="O774"/>
  <c r="J774"/>
  <c r="I774"/>
  <c r="K774"/>
  <c r="S773"/>
  <c r="R773"/>
  <c r="Q773"/>
  <c r="P773"/>
  <c r="Y773" s="1"/>
  <c r="O773"/>
  <c r="K773"/>
  <c r="J773"/>
  <c r="I773"/>
  <c r="S772"/>
  <c r="R772"/>
  <c r="Q772"/>
  <c r="O772"/>
  <c r="J772"/>
  <c r="I772"/>
  <c r="K772"/>
  <c r="S771"/>
  <c r="R771"/>
  <c r="Q771"/>
  <c r="P771"/>
  <c r="Y771" s="1"/>
  <c r="O771"/>
  <c r="J771"/>
  <c r="I771"/>
  <c r="S770"/>
  <c r="R770"/>
  <c r="Q770"/>
  <c r="O770"/>
  <c r="J770"/>
  <c r="I770"/>
  <c r="K770"/>
  <c r="S769"/>
  <c r="R769"/>
  <c r="Q769"/>
  <c r="O769"/>
  <c r="P769" s="1"/>
  <c r="Y769" s="1"/>
  <c r="J769"/>
  <c r="I769"/>
  <c r="K769"/>
  <c r="S768"/>
  <c r="R768"/>
  <c r="Q768"/>
  <c r="O768"/>
  <c r="J768"/>
  <c r="I768"/>
  <c r="K768"/>
  <c r="S767"/>
  <c r="R767"/>
  <c r="Q767"/>
  <c r="O767"/>
  <c r="P767" s="1"/>
  <c r="Y767" s="1"/>
  <c r="J767"/>
  <c r="I767"/>
  <c r="K767"/>
  <c r="S766"/>
  <c r="R766"/>
  <c r="Q766"/>
  <c r="O766"/>
  <c r="J766"/>
  <c r="I766"/>
  <c r="K766"/>
  <c r="S765"/>
  <c r="R765"/>
  <c r="Q765"/>
  <c r="P765"/>
  <c r="Y765" s="1"/>
  <c r="O765"/>
  <c r="J765"/>
  <c r="I765"/>
  <c r="K765"/>
  <c r="S764"/>
  <c r="R764"/>
  <c r="Q764"/>
  <c r="O764"/>
  <c r="J764"/>
  <c r="I764"/>
  <c r="K764"/>
  <c r="S763"/>
  <c r="R763"/>
  <c r="Q763"/>
  <c r="O763"/>
  <c r="P763" s="1"/>
  <c r="Y763" s="1"/>
  <c r="J763"/>
  <c r="I763"/>
  <c r="K763"/>
  <c r="S762"/>
  <c r="R762"/>
  <c r="Q762"/>
  <c r="O762"/>
  <c r="J762"/>
  <c r="I762"/>
  <c r="K762"/>
  <c r="S761"/>
  <c r="R761"/>
  <c r="Q761"/>
  <c r="P761"/>
  <c r="Y761" s="1"/>
  <c r="O761"/>
  <c r="J761"/>
  <c r="I761"/>
  <c r="S760"/>
  <c r="R760"/>
  <c r="Q760"/>
  <c r="O760"/>
  <c r="J760"/>
  <c r="I760"/>
  <c r="K760"/>
  <c r="S759"/>
  <c r="R759"/>
  <c r="Q759"/>
  <c r="O759"/>
  <c r="P759" s="1"/>
  <c r="Y759" s="1"/>
  <c r="J759"/>
  <c r="I759"/>
  <c r="K759"/>
  <c r="S758"/>
  <c r="R758"/>
  <c r="Q758"/>
  <c r="O758"/>
  <c r="J758"/>
  <c r="I758"/>
  <c r="S757"/>
  <c r="R757"/>
  <c r="Q757"/>
  <c r="P757"/>
  <c r="Y757" s="1"/>
  <c r="O757"/>
  <c r="J757"/>
  <c r="I757"/>
  <c r="K757"/>
  <c r="S756"/>
  <c r="R756"/>
  <c r="Q756"/>
  <c r="O756"/>
  <c r="J756"/>
  <c r="I756"/>
  <c r="K756"/>
  <c r="S755"/>
  <c r="R755"/>
  <c r="Q755"/>
  <c r="O755"/>
  <c r="P755" s="1"/>
  <c r="Y755" s="1"/>
  <c r="J755"/>
  <c r="I755"/>
  <c r="K755"/>
  <c r="S754"/>
  <c r="R754"/>
  <c r="Q754"/>
  <c r="O754"/>
  <c r="J754"/>
  <c r="I754"/>
  <c r="K754"/>
  <c r="S753"/>
  <c r="R753"/>
  <c r="Q753"/>
  <c r="P753"/>
  <c r="Y753" s="1"/>
  <c r="O753"/>
  <c r="J753"/>
  <c r="I753"/>
  <c r="K753"/>
  <c r="S752"/>
  <c r="R752"/>
  <c r="Q752"/>
  <c r="O752"/>
  <c r="J752"/>
  <c r="I752"/>
  <c r="K752"/>
  <c r="S751"/>
  <c r="R751"/>
  <c r="Q751"/>
  <c r="O751"/>
  <c r="P751" s="1"/>
  <c r="Y751" s="1"/>
  <c r="J751"/>
  <c r="I751"/>
  <c r="K751"/>
  <c r="S750"/>
  <c r="R750"/>
  <c r="Q750"/>
  <c r="O750"/>
  <c r="J750"/>
  <c r="I750"/>
  <c r="K750"/>
  <c r="S749"/>
  <c r="R749"/>
  <c r="Q749"/>
  <c r="P749"/>
  <c r="Y749" s="1"/>
  <c r="O749"/>
  <c r="J749"/>
  <c r="I749"/>
  <c r="K749"/>
  <c r="S748"/>
  <c r="R748"/>
  <c r="Q748"/>
  <c r="O748"/>
  <c r="J748"/>
  <c r="I748"/>
  <c r="K748"/>
  <c r="S747"/>
  <c r="R747"/>
  <c r="Q747"/>
  <c r="O747"/>
  <c r="P747" s="1"/>
  <c r="Y747" s="1"/>
  <c r="J747"/>
  <c r="I747"/>
  <c r="K747"/>
  <c r="S746"/>
  <c r="R746"/>
  <c r="Q746"/>
  <c r="O746"/>
  <c r="J746"/>
  <c r="I746"/>
  <c r="K746"/>
  <c r="S745"/>
  <c r="R745"/>
  <c r="Q745"/>
  <c r="P745"/>
  <c r="Y745" s="1"/>
  <c r="O745"/>
  <c r="J745"/>
  <c r="I745"/>
  <c r="K745"/>
  <c r="S744"/>
  <c r="R744"/>
  <c r="Q744"/>
  <c r="O744"/>
  <c r="J744"/>
  <c r="I744"/>
  <c r="K744"/>
  <c r="S743"/>
  <c r="R743"/>
  <c r="Q743"/>
  <c r="O743"/>
  <c r="P743" s="1"/>
  <c r="Y743" s="1"/>
  <c r="J743"/>
  <c r="I743"/>
  <c r="K743"/>
  <c r="S742"/>
  <c r="R742"/>
  <c r="Q742"/>
  <c r="O742"/>
  <c r="J742"/>
  <c r="I742"/>
  <c r="K742"/>
  <c r="S741"/>
  <c r="R741"/>
  <c r="Q741"/>
  <c r="P741"/>
  <c r="Y741" s="1"/>
  <c r="O741"/>
  <c r="J741"/>
  <c r="I741"/>
  <c r="K741"/>
  <c r="S740"/>
  <c r="R740"/>
  <c r="Q740"/>
  <c r="O740"/>
  <c r="J740"/>
  <c r="I740"/>
  <c r="K740"/>
  <c r="S739"/>
  <c r="R739"/>
  <c r="Q739"/>
  <c r="O739"/>
  <c r="P739" s="1"/>
  <c r="Y739" s="1"/>
  <c r="J739"/>
  <c r="I739"/>
  <c r="K739"/>
  <c r="S738"/>
  <c r="R738"/>
  <c r="Q738"/>
  <c r="O738"/>
  <c r="J738"/>
  <c r="I738"/>
  <c r="K738"/>
  <c r="S737"/>
  <c r="R737"/>
  <c r="Q737"/>
  <c r="P737"/>
  <c r="Y737" s="1"/>
  <c r="O737"/>
  <c r="J737"/>
  <c r="I737"/>
  <c r="K737"/>
  <c r="S736"/>
  <c r="R736"/>
  <c r="Q736"/>
  <c r="O736"/>
  <c r="J736"/>
  <c r="I736"/>
  <c r="K736"/>
  <c r="S735"/>
  <c r="R735"/>
  <c r="Q735"/>
  <c r="O735"/>
  <c r="P735" s="1"/>
  <c r="Y735" s="1"/>
  <c r="J735"/>
  <c r="I735"/>
  <c r="K735"/>
  <c r="S734"/>
  <c r="R734"/>
  <c r="Q734"/>
  <c r="O734"/>
  <c r="J734"/>
  <c r="I734"/>
  <c r="K734"/>
  <c r="S733"/>
  <c r="R733"/>
  <c r="Q733"/>
  <c r="P733"/>
  <c r="Y733" s="1"/>
  <c r="O733"/>
  <c r="J733"/>
  <c r="I733"/>
  <c r="K733"/>
  <c r="S732"/>
  <c r="R732"/>
  <c r="Q732"/>
  <c r="O732"/>
  <c r="J732"/>
  <c r="I732"/>
  <c r="S731"/>
  <c r="R731"/>
  <c r="Q731"/>
  <c r="O731"/>
  <c r="P731" s="1"/>
  <c r="Y731" s="1"/>
  <c r="J731"/>
  <c r="I731"/>
  <c r="K731"/>
  <c r="S730"/>
  <c r="R730"/>
  <c r="Q730"/>
  <c r="O730"/>
  <c r="J730"/>
  <c r="I730"/>
  <c r="K730"/>
  <c r="S729"/>
  <c r="R729"/>
  <c r="Q729"/>
  <c r="P729"/>
  <c r="Y729" s="1"/>
  <c r="O729"/>
  <c r="J729"/>
  <c r="I729"/>
  <c r="K729"/>
  <c r="S728"/>
  <c r="R728"/>
  <c r="Q728"/>
  <c r="O728"/>
  <c r="J728"/>
  <c r="I728"/>
  <c r="K728"/>
  <c r="S727"/>
  <c r="R727"/>
  <c r="Q727"/>
  <c r="O727"/>
  <c r="P727" s="1"/>
  <c r="Y727" s="1"/>
  <c r="J727"/>
  <c r="I727"/>
  <c r="K727"/>
  <c r="S726"/>
  <c r="R726"/>
  <c r="Q726"/>
  <c r="O726"/>
  <c r="J726"/>
  <c r="I726"/>
  <c r="K726"/>
  <c r="S725"/>
  <c r="R725"/>
  <c r="Q725"/>
  <c r="P725"/>
  <c r="Y725" s="1"/>
  <c r="O725"/>
  <c r="J725"/>
  <c r="I725"/>
  <c r="K725"/>
  <c r="S724"/>
  <c r="R724"/>
  <c r="Q724"/>
  <c r="O724"/>
  <c r="J724"/>
  <c r="I724"/>
  <c r="K724"/>
  <c r="S723"/>
  <c r="R723"/>
  <c r="Q723"/>
  <c r="O723"/>
  <c r="P723" s="1"/>
  <c r="Y723" s="1"/>
  <c r="J723"/>
  <c r="I723"/>
  <c r="K723"/>
  <c r="S722"/>
  <c r="R722"/>
  <c r="Q722"/>
  <c r="O722"/>
  <c r="J722"/>
  <c r="I722"/>
  <c r="K722"/>
  <c r="S721"/>
  <c r="R721"/>
  <c r="Q721"/>
  <c r="P721"/>
  <c r="Y721" s="1"/>
  <c r="O721"/>
  <c r="J721"/>
  <c r="I721"/>
  <c r="K721"/>
  <c r="S720"/>
  <c r="R720"/>
  <c r="Q720"/>
  <c r="O720"/>
  <c r="J720"/>
  <c r="I720"/>
  <c r="K720"/>
  <c r="S719"/>
  <c r="R719"/>
  <c r="Q719"/>
  <c r="O719"/>
  <c r="P719" s="1"/>
  <c r="Y719" s="1"/>
  <c r="J719"/>
  <c r="I719"/>
  <c r="K719"/>
  <c r="S718"/>
  <c r="R718"/>
  <c r="Q718"/>
  <c r="O718"/>
  <c r="J718"/>
  <c r="I718"/>
  <c r="K718"/>
  <c r="S717"/>
  <c r="R717"/>
  <c r="Q717"/>
  <c r="P717"/>
  <c r="Y717" s="1"/>
  <c r="O717"/>
  <c r="J717"/>
  <c r="I717"/>
  <c r="K717"/>
  <c r="S716"/>
  <c r="R716"/>
  <c r="Q716"/>
  <c r="O716"/>
  <c r="J716"/>
  <c r="I716"/>
  <c r="K716"/>
  <c r="S715"/>
  <c r="R715"/>
  <c r="Q715"/>
  <c r="O715"/>
  <c r="P715" s="1"/>
  <c r="Y715" s="1"/>
  <c r="J715"/>
  <c r="I715"/>
  <c r="K715"/>
  <c r="S714"/>
  <c r="R714"/>
  <c r="Q714"/>
  <c r="O714"/>
  <c r="J714"/>
  <c r="I714"/>
  <c r="K714"/>
  <c r="S713"/>
  <c r="R713"/>
  <c r="Q713"/>
  <c r="P713"/>
  <c r="Y713" s="1"/>
  <c r="O713"/>
  <c r="J713"/>
  <c r="I713"/>
  <c r="K713"/>
  <c r="S712"/>
  <c r="R712"/>
  <c r="Q712"/>
  <c r="O712"/>
  <c r="J712"/>
  <c r="I712"/>
  <c r="S711"/>
  <c r="R711"/>
  <c r="Q711"/>
  <c r="O711"/>
  <c r="P711" s="1"/>
  <c r="Y711" s="1"/>
  <c r="J711"/>
  <c r="I711"/>
  <c r="K711"/>
  <c r="S710"/>
  <c r="R710"/>
  <c r="Q710"/>
  <c r="O710"/>
  <c r="J710"/>
  <c r="I710"/>
  <c r="K710"/>
  <c r="S709"/>
  <c r="R709"/>
  <c r="Q709"/>
  <c r="P709"/>
  <c r="Y709" s="1"/>
  <c r="O709"/>
  <c r="J709"/>
  <c r="I709"/>
  <c r="K709"/>
  <c r="S708"/>
  <c r="R708"/>
  <c r="Q708"/>
  <c r="O708"/>
  <c r="J708"/>
  <c r="I708"/>
  <c r="S707"/>
  <c r="R707"/>
  <c r="Q707"/>
  <c r="O707"/>
  <c r="P707" s="1"/>
  <c r="Y707" s="1"/>
  <c r="J707"/>
  <c r="I707"/>
  <c r="S706"/>
  <c r="R706"/>
  <c r="Q706"/>
  <c r="O706"/>
  <c r="J706"/>
  <c r="I706"/>
  <c r="S705"/>
  <c r="R705"/>
  <c r="Q705"/>
  <c r="P705"/>
  <c r="Y705" s="1"/>
  <c r="O705"/>
  <c r="J705"/>
  <c r="I705"/>
  <c r="S704"/>
  <c r="R704"/>
  <c r="Q704"/>
  <c r="O704"/>
  <c r="J704"/>
  <c r="I704"/>
  <c r="S703"/>
  <c r="R703"/>
  <c r="Q703"/>
  <c r="O703"/>
  <c r="P703" s="1"/>
  <c r="Y703" s="1"/>
  <c r="J703"/>
  <c r="I703"/>
  <c r="K703"/>
  <c r="S702"/>
  <c r="R702"/>
  <c r="Q702"/>
  <c r="O702"/>
  <c r="J702"/>
  <c r="I702"/>
  <c r="K702"/>
  <c r="S701"/>
  <c r="R701"/>
  <c r="Q701"/>
  <c r="P701"/>
  <c r="Y701" s="1"/>
  <c r="O701"/>
  <c r="J701"/>
  <c r="I701"/>
  <c r="K701"/>
  <c r="S700"/>
  <c r="R700"/>
  <c r="Q700"/>
  <c r="O700"/>
  <c r="J700"/>
  <c r="I700"/>
  <c r="K700"/>
  <c r="S699"/>
  <c r="R699"/>
  <c r="Q699"/>
  <c r="O699"/>
  <c r="P699" s="1"/>
  <c r="Y699" s="1"/>
  <c r="J699"/>
  <c r="I699"/>
  <c r="K699"/>
  <c r="S698"/>
  <c r="R698"/>
  <c r="Q698"/>
  <c r="O698"/>
  <c r="J698"/>
  <c r="I698"/>
  <c r="S697"/>
  <c r="R697"/>
  <c r="Q697"/>
  <c r="P697"/>
  <c r="Y697" s="1"/>
  <c r="O697"/>
  <c r="J697"/>
  <c r="I697"/>
  <c r="S696"/>
  <c r="R696"/>
  <c r="Q696"/>
  <c r="O696"/>
  <c r="J696"/>
  <c r="I696"/>
  <c r="S695"/>
  <c r="R695"/>
  <c r="Q695"/>
  <c r="O695"/>
  <c r="P695" s="1"/>
  <c r="Y695" s="1"/>
  <c r="J695"/>
  <c r="I695"/>
  <c r="K695"/>
  <c r="S694"/>
  <c r="R694"/>
  <c r="Q694"/>
  <c r="O694"/>
  <c r="J694"/>
  <c r="I694"/>
  <c r="K694"/>
  <c r="S693"/>
  <c r="R693"/>
  <c r="Q693"/>
  <c r="P693"/>
  <c r="Y693" s="1"/>
  <c r="O693"/>
  <c r="J693"/>
  <c r="I693"/>
  <c r="K693"/>
  <c r="S692"/>
  <c r="R692"/>
  <c r="Q692"/>
  <c r="O692"/>
  <c r="J692"/>
  <c r="I692"/>
  <c r="K692"/>
  <c r="S691"/>
  <c r="R691"/>
  <c r="Q691"/>
  <c r="O691"/>
  <c r="P691" s="1"/>
  <c r="Y691" s="1"/>
  <c r="J691"/>
  <c r="I691"/>
  <c r="K691"/>
  <c r="S690"/>
  <c r="R690"/>
  <c r="Q690"/>
  <c r="O690"/>
  <c r="J690"/>
  <c r="I690"/>
  <c r="K690"/>
  <c r="S689"/>
  <c r="R689"/>
  <c r="Q689"/>
  <c r="P689"/>
  <c r="Y689" s="1"/>
  <c r="O689"/>
  <c r="J689"/>
  <c r="I689"/>
  <c r="K689"/>
  <c r="S688"/>
  <c r="R688"/>
  <c r="Q688"/>
  <c r="O688"/>
  <c r="J688"/>
  <c r="I688"/>
  <c r="K688"/>
  <c r="S687"/>
  <c r="R687"/>
  <c r="Q687"/>
  <c r="O687"/>
  <c r="P687" s="1"/>
  <c r="Y687" s="1"/>
  <c r="J687"/>
  <c r="I687"/>
  <c r="K687"/>
  <c r="S686"/>
  <c r="R686"/>
  <c r="Q686"/>
  <c r="O686"/>
  <c r="J686"/>
  <c r="I686"/>
  <c r="K686"/>
  <c r="S685"/>
  <c r="R685"/>
  <c r="Q685"/>
  <c r="P685"/>
  <c r="Y685" s="1"/>
  <c r="O685"/>
  <c r="J685"/>
  <c r="I685"/>
  <c r="S684"/>
  <c r="R684"/>
  <c r="Q684"/>
  <c r="O684"/>
  <c r="J684"/>
  <c r="I684"/>
  <c r="S683"/>
  <c r="R683"/>
  <c r="Q683"/>
  <c r="O683"/>
  <c r="P683" s="1"/>
  <c r="Y683" s="1"/>
  <c r="J683"/>
  <c r="I683"/>
  <c r="K683"/>
  <c r="S682"/>
  <c r="R682"/>
  <c r="Q682"/>
  <c r="O682"/>
  <c r="J682"/>
  <c r="I682"/>
  <c r="K682"/>
  <c r="S681"/>
  <c r="R681"/>
  <c r="Q681"/>
  <c r="P681"/>
  <c r="Y681" s="1"/>
  <c r="O681"/>
  <c r="J681"/>
  <c r="I681"/>
  <c r="K681"/>
  <c r="S680"/>
  <c r="R680"/>
  <c r="Q680"/>
  <c r="O680"/>
  <c r="J680"/>
  <c r="I680"/>
  <c r="K680"/>
  <c r="S679"/>
  <c r="R679"/>
  <c r="Q679"/>
  <c r="O679"/>
  <c r="P679" s="1"/>
  <c r="Y679" s="1"/>
  <c r="J679"/>
  <c r="I679"/>
  <c r="K679"/>
  <c r="S678"/>
  <c r="R678"/>
  <c r="Q678"/>
  <c r="O678"/>
  <c r="J678"/>
  <c r="I678"/>
  <c r="K678"/>
  <c r="S677"/>
  <c r="R677"/>
  <c r="Q677"/>
  <c r="P677"/>
  <c r="Y677" s="1"/>
  <c r="O677"/>
  <c r="J677"/>
  <c r="I677"/>
  <c r="K677"/>
  <c r="S676"/>
  <c r="R676"/>
  <c r="Q676"/>
  <c r="O676"/>
  <c r="J676"/>
  <c r="I676"/>
  <c r="K676"/>
  <c r="S675"/>
  <c r="R675"/>
  <c r="Q675"/>
  <c r="O675"/>
  <c r="P675" s="1"/>
  <c r="Y675" s="1"/>
  <c r="J675"/>
  <c r="I675"/>
  <c r="K675"/>
  <c r="S674"/>
  <c r="R674"/>
  <c r="Q674"/>
  <c r="O674"/>
  <c r="J674"/>
  <c r="I674"/>
  <c r="K674"/>
  <c r="S673"/>
  <c r="R673"/>
  <c r="Q673"/>
  <c r="P673"/>
  <c r="Y673" s="1"/>
  <c r="O673"/>
  <c r="J673"/>
  <c r="I673"/>
  <c r="K673"/>
  <c r="S672"/>
  <c r="R672"/>
  <c r="Q672"/>
  <c r="O672"/>
  <c r="J672"/>
  <c r="I672"/>
  <c r="K672"/>
  <c r="S671"/>
  <c r="R671"/>
  <c r="Q671"/>
  <c r="O671"/>
  <c r="P671" s="1"/>
  <c r="Y671" s="1"/>
  <c r="J671"/>
  <c r="I671"/>
  <c r="K671"/>
  <c r="S670"/>
  <c r="R670"/>
  <c r="Q670"/>
  <c r="O670"/>
  <c r="J670"/>
  <c r="I670"/>
  <c r="K670"/>
  <c r="S669"/>
  <c r="R669"/>
  <c r="Q669"/>
  <c r="P669"/>
  <c r="Y669" s="1"/>
  <c r="O669"/>
  <c r="J669"/>
  <c r="I669"/>
  <c r="K669"/>
  <c r="S668"/>
  <c r="R668"/>
  <c r="Q668"/>
  <c r="O668"/>
  <c r="J668"/>
  <c r="I668"/>
  <c r="S667"/>
  <c r="R667"/>
  <c r="Q667"/>
  <c r="O667"/>
  <c r="P667" s="1"/>
  <c r="Y667" s="1"/>
  <c r="J667"/>
  <c r="I667"/>
  <c r="K667"/>
  <c r="S666"/>
  <c r="R666"/>
  <c r="Q666"/>
  <c r="O666"/>
  <c r="J666"/>
  <c r="I666"/>
  <c r="K666"/>
  <c r="S665"/>
  <c r="R665"/>
  <c r="Q665"/>
  <c r="P665"/>
  <c r="Y665" s="1"/>
  <c r="O665"/>
  <c r="J665"/>
  <c r="I665"/>
  <c r="K665"/>
  <c r="S664"/>
  <c r="R664"/>
  <c r="Q664"/>
  <c r="O664"/>
  <c r="J664"/>
  <c r="I664"/>
  <c r="K664"/>
  <c r="S663"/>
  <c r="R663"/>
  <c r="Q663"/>
  <c r="O663"/>
  <c r="P663" s="1"/>
  <c r="Y663" s="1"/>
  <c r="J663"/>
  <c r="I663"/>
  <c r="K663"/>
  <c r="S662"/>
  <c r="R662"/>
  <c r="Q662"/>
  <c r="O662"/>
  <c r="J662"/>
  <c r="I662"/>
  <c r="K662"/>
  <c r="S661"/>
  <c r="R661"/>
  <c r="Q661"/>
  <c r="P661"/>
  <c r="Y661" s="1"/>
  <c r="O661"/>
  <c r="J661"/>
  <c r="I661"/>
  <c r="K661"/>
  <c r="S660"/>
  <c r="R660"/>
  <c r="Q660"/>
  <c r="O660"/>
  <c r="J660"/>
  <c r="I660"/>
  <c r="K660"/>
  <c r="S659"/>
  <c r="R659"/>
  <c r="Q659"/>
  <c r="O659"/>
  <c r="P659" s="1"/>
  <c r="Y659" s="1"/>
  <c r="J659"/>
  <c r="I659"/>
  <c r="S658"/>
  <c r="R658"/>
  <c r="Q658"/>
  <c r="O658"/>
  <c r="J658"/>
  <c r="I658"/>
  <c r="K658"/>
  <c r="S657"/>
  <c r="R657"/>
  <c r="Q657"/>
  <c r="P657"/>
  <c r="Y657" s="1"/>
  <c r="O657"/>
  <c r="J657"/>
  <c r="I657"/>
  <c r="K657"/>
  <c r="S656"/>
  <c r="R656"/>
  <c r="Q656"/>
  <c r="O656"/>
  <c r="J656"/>
  <c r="I656"/>
  <c r="K656"/>
  <c r="S655"/>
  <c r="R655"/>
  <c r="Q655"/>
  <c r="O655"/>
  <c r="P655" s="1"/>
  <c r="Y655" s="1"/>
  <c r="J655"/>
  <c r="I655"/>
  <c r="K655"/>
  <c r="S654"/>
  <c r="R654"/>
  <c r="Q654"/>
  <c r="O654"/>
  <c r="J654"/>
  <c r="I654"/>
  <c r="K654"/>
  <c r="S653"/>
  <c r="R653"/>
  <c r="Q653"/>
  <c r="P653"/>
  <c r="Y653" s="1"/>
  <c r="O653"/>
  <c r="J653"/>
  <c r="I653"/>
  <c r="K653"/>
  <c r="S652"/>
  <c r="R652"/>
  <c r="Q652"/>
  <c r="O652"/>
  <c r="J652"/>
  <c r="I652"/>
  <c r="K652"/>
  <c r="S651"/>
  <c r="R651"/>
  <c r="Q651"/>
  <c r="O651"/>
  <c r="P651" s="1"/>
  <c r="Y651" s="1"/>
  <c r="J651"/>
  <c r="I651"/>
  <c r="K651"/>
  <c r="S650"/>
  <c r="R650"/>
  <c r="Q650"/>
  <c r="O650"/>
  <c r="J650"/>
  <c r="I650"/>
  <c r="K650"/>
  <c r="S649"/>
  <c r="R649"/>
  <c r="Q649"/>
  <c r="P649"/>
  <c r="Y649" s="1"/>
  <c r="O649"/>
  <c r="J649"/>
  <c r="I649"/>
  <c r="K649"/>
  <c r="S648"/>
  <c r="R648"/>
  <c r="Q648"/>
  <c r="O648"/>
  <c r="J648"/>
  <c r="I648"/>
  <c r="K648"/>
  <c r="S647"/>
  <c r="R647"/>
  <c r="Q647"/>
  <c r="O647"/>
  <c r="P647" s="1"/>
  <c r="Y647" s="1"/>
  <c r="J647"/>
  <c r="I647"/>
  <c r="K647"/>
  <c r="S646"/>
  <c r="R646"/>
  <c r="Q646"/>
  <c r="O646"/>
  <c r="J646"/>
  <c r="I646"/>
  <c r="K646"/>
  <c r="S645"/>
  <c r="R645"/>
  <c r="Q645"/>
  <c r="P645"/>
  <c r="Y645" s="1"/>
  <c r="O645"/>
  <c r="J645"/>
  <c r="I645"/>
  <c r="K645"/>
  <c r="S644"/>
  <c r="R644"/>
  <c r="Q644"/>
  <c r="O644"/>
  <c r="J644"/>
  <c r="I644"/>
  <c r="K644"/>
  <c r="S643"/>
  <c r="R643"/>
  <c r="Q643"/>
  <c r="O643"/>
  <c r="P643" s="1"/>
  <c r="Y643" s="1"/>
  <c r="J643"/>
  <c r="I643"/>
  <c r="K643"/>
  <c r="S642"/>
  <c r="R642"/>
  <c r="Q642"/>
  <c r="O642"/>
  <c r="J642"/>
  <c r="I642"/>
  <c r="K642"/>
  <c r="S641"/>
  <c r="R641"/>
  <c r="Q641"/>
  <c r="P641"/>
  <c r="Y641" s="1"/>
  <c r="O641"/>
  <c r="J641"/>
  <c r="I641"/>
  <c r="S640"/>
  <c r="R640"/>
  <c r="Q640"/>
  <c r="O640"/>
  <c r="J640"/>
  <c r="I640"/>
  <c r="S639"/>
  <c r="R639"/>
  <c r="Q639"/>
  <c r="O639"/>
  <c r="P639" s="1"/>
  <c r="Y639" s="1"/>
  <c r="J639"/>
  <c r="I639"/>
  <c r="K639"/>
  <c r="S638"/>
  <c r="R638"/>
  <c r="Q638"/>
  <c r="O638"/>
  <c r="J638"/>
  <c r="I638"/>
  <c r="S637"/>
  <c r="R637"/>
  <c r="Q637"/>
  <c r="P637"/>
  <c r="Y637" s="1"/>
  <c r="O637"/>
  <c r="J637"/>
  <c r="I637"/>
  <c r="S636"/>
  <c r="R636"/>
  <c r="Q636"/>
  <c r="O636"/>
  <c r="J636"/>
  <c r="I636"/>
  <c r="S635"/>
  <c r="R635"/>
  <c r="Q635"/>
  <c r="O635"/>
  <c r="P635" s="1"/>
  <c r="Y635" s="1"/>
  <c r="J635"/>
  <c r="I635"/>
  <c r="K635"/>
  <c r="S634"/>
  <c r="R634"/>
  <c r="Q634"/>
  <c r="O634"/>
  <c r="J634"/>
  <c r="I634"/>
  <c r="S633"/>
  <c r="R633"/>
  <c r="Q633"/>
  <c r="P633"/>
  <c r="Y633" s="1"/>
  <c r="O633"/>
  <c r="J633"/>
  <c r="I633"/>
  <c r="K633"/>
  <c r="S632"/>
  <c r="R632"/>
  <c r="Q632"/>
  <c r="O632"/>
  <c r="J632"/>
  <c r="I632"/>
  <c r="S631"/>
  <c r="R631"/>
  <c r="Q631"/>
  <c r="O631"/>
  <c r="P631" s="1"/>
  <c r="Y631" s="1"/>
  <c r="J631"/>
  <c r="I631"/>
  <c r="K631"/>
  <c r="S630"/>
  <c r="R630"/>
  <c r="Q630"/>
  <c r="O630"/>
  <c r="J630"/>
  <c r="I630"/>
  <c r="K630"/>
  <c r="S629"/>
  <c r="R629"/>
  <c r="Q629"/>
  <c r="P629"/>
  <c r="Y629" s="1"/>
  <c r="O629"/>
  <c r="J629"/>
  <c r="I629"/>
  <c r="K629"/>
  <c r="S628"/>
  <c r="R628"/>
  <c r="Q628"/>
  <c r="O628"/>
  <c r="J628"/>
  <c r="I628"/>
  <c r="K628"/>
  <c r="S627"/>
  <c r="R627"/>
  <c r="Q627"/>
  <c r="O627"/>
  <c r="P627" s="1"/>
  <c r="Y627" s="1"/>
  <c r="J627"/>
  <c r="I627"/>
  <c r="K627"/>
  <c r="S626"/>
  <c r="R626"/>
  <c r="Q626"/>
  <c r="O626"/>
  <c r="J626"/>
  <c r="I626"/>
  <c r="K626"/>
  <c r="S625"/>
  <c r="R625"/>
  <c r="Q625"/>
  <c r="P625"/>
  <c r="Y625" s="1"/>
  <c r="O625"/>
  <c r="J625"/>
  <c r="I625"/>
  <c r="K625"/>
  <c r="S624"/>
  <c r="R624"/>
  <c r="Q624"/>
  <c r="O624"/>
  <c r="J624"/>
  <c r="I624"/>
  <c r="K624"/>
  <c r="S623"/>
  <c r="R623"/>
  <c r="Q623"/>
  <c r="O623"/>
  <c r="P623" s="1"/>
  <c r="Y623" s="1"/>
  <c r="J623"/>
  <c r="I623"/>
  <c r="S622"/>
  <c r="R622"/>
  <c r="Q622"/>
  <c r="O622"/>
  <c r="J622"/>
  <c r="I622"/>
  <c r="K622"/>
  <c r="S621"/>
  <c r="R621"/>
  <c r="Q621"/>
  <c r="P621"/>
  <c r="Y621" s="1"/>
  <c r="O621"/>
  <c r="J621"/>
  <c r="I621"/>
  <c r="K621"/>
  <c r="S620"/>
  <c r="R620"/>
  <c r="Q620"/>
  <c r="O620"/>
  <c r="J620"/>
  <c r="I620"/>
  <c r="K620"/>
  <c r="S619"/>
  <c r="R619"/>
  <c r="Q619"/>
  <c r="O619"/>
  <c r="P619" s="1"/>
  <c r="Y619" s="1"/>
  <c r="J619"/>
  <c r="I619"/>
  <c r="K619"/>
  <c r="S618"/>
  <c r="R618"/>
  <c r="Q618"/>
  <c r="O618"/>
  <c r="J618"/>
  <c r="I618"/>
  <c r="K618"/>
  <c r="S617"/>
  <c r="R617"/>
  <c r="Q617"/>
  <c r="P617"/>
  <c r="Y617" s="1"/>
  <c r="O617"/>
  <c r="J617"/>
  <c r="I617"/>
  <c r="K617"/>
  <c r="S616"/>
  <c r="R616"/>
  <c r="Q616"/>
  <c r="O616"/>
  <c r="J616"/>
  <c r="I616"/>
  <c r="K616"/>
  <c r="S615"/>
  <c r="R615"/>
  <c r="Q615"/>
  <c r="O615"/>
  <c r="P615" s="1"/>
  <c r="Y615" s="1"/>
  <c r="J615"/>
  <c r="I615"/>
  <c r="K615"/>
  <c r="S614"/>
  <c r="R614"/>
  <c r="Q614"/>
  <c r="O614"/>
  <c r="J614"/>
  <c r="I614"/>
  <c r="S613"/>
  <c r="R613"/>
  <c r="Q613"/>
  <c r="P613"/>
  <c r="Y613" s="1"/>
  <c r="O613"/>
  <c r="J613"/>
  <c r="I613"/>
  <c r="S612"/>
  <c r="R612"/>
  <c r="Q612"/>
  <c r="O612"/>
  <c r="J612"/>
  <c r="I612"/>
  <c r="S611"/>
  <c r="R611"/>
  <c r="Q611"/>
  <c r="O611"/>
  <c r="P611" s="1"/>
  <c r="Y611" s="1"/>
  <c r="J611"/>
  <c r="I611"/>
  <c r="S610"/>
  <c r="R610"/>
  <c r="Q610"/>
  <c r="O610"/>
  <c r="J610"/>
  <c r="I610"/>
  <c r="S609"/>
  <c r="R609"/>
  <c r="Q609"/>
  <c r="P609"/>
  <c r="Y609" s="1"/>
  <c r="O609"/>
  <c r="J609"/>
  <c r="I609"/>
  <c r="S608"/>
  <c r="R608"/>
  <c r="Q608"/>
  <c r="O608"/>
  <c r="J608"/>
  <c r="I608"/>
  <c r="S607"/>
  <c r="R607"/>
  <c r="Q607"/>
  <c r="O607"/>
  <c r="P607" s="1"/>
  <c r="Y607" s="1"/>
  <c r="J607"/>
  <c r="I607"/>
  <c r="S606"/>
  <c r="R606"/>
  <c r="Q606"/>
  <c r="O606"/>
  <c r="J606"/>
  <c r="I606"/>
  <c r="K606"/>
  <c r="S605"/>
  <c r="R605"/>
  <c r="Q605"/>
  <c r="P605"/>
  <c r="Y605" s="1"/>
  <c r="O605"/>
  <c r="J605"/>
  <c r="I605"/>
  <c r="S604"/>
  <c r="R604"/>
  <c r="Q604"/>
  <c r="O604"/>
  <c r="J604"/>
  <c r="I604"/>
  <c r="K604"/>
  <c r="S603"/>
  <c r="R603"/>
  <c r="Q603"/>
  <c r="O603"/>
  <c r="P603" s="1"/>
  <c r="Y603" s="1"/>
  <c r="J603"/>
  <c r="I603"/>
  <c r="S602"/>
  <c r="R602"/>
  <c r="Q602"/>
  <c r="O602"/>
  <c r="J602"/>
  <c r="I602"/>
  <c r="S601"/>
  <c r="R601"/>
  <c r="Q601"/>
  <c r="P601"/>
  <c r="Y601" s="1"/>
  <c r="O601"/>
  <c r="J601"/>
  <c r="I601"/>
  <c r="S600"/>
  <c r="R600"/>
  <c r="Q600"/>
  <c r="O600"/>
  <c r="J600"/>
  <c r="I600"/>
  <c r="S599"/>
  <c r="R599"/>
  <c r="Q599"/>
  <c r="O599"/>
  <c r="P599" s="1"/>
  <c r="Y599" s="1"/>
  <c r="J599"/>
  <c r="I599"/>
  <c r="S598"/>
  <c r="R598"/>
  <c r="Q598"/>
  <c r="O598"/>
  <c r="J598"/>
  <c r="I598"/>
  <c r="S597"/>
  <c r="R597"/>
  <c r="Q597"/>
  <c r="P597"/>
  <c r="Y597" s="1"/>
  <c r="O597"/>
  <c r="J597"/>
  <c r="I597"/>
  <c r="S596"/>
  <c r="R596"/>
  <c r="Q596"/>
  <c r="O596"/>
  <c r="J596"/>
  <c r="I596"/>
  <c r="S595"/>
  <c r="R595"/>
  <c r="Q595"/>
  <c r="O595"/>
  <c r="P595" s="1"/>
  <c r="Y595" s="1"/>
  <c r="J595"/>
  <c r="I595"/>
  <c r="S594"/>
  <c r="R594"/>
  <c r="Q594"/>
  <c r="O594"/>
  <c r="J594"/>
  <c r="I594"/>
  <c r="K594"/>
  <c r="S593"/>
  <c r="R593"/>
  <c r="Q593"/>
  <c r="P593"/>
  <c r="Y593" s="1"/>
  <c r="O593"/>
  <c r="J593"/>
  <c r="I593"/>
  <c r="K593"/>
  <c r="S592"/>
  <c r="R592"/>
  <c r="Q592"/>
  <c r="O592"/>
  <c r="J592"/>
  <c r="I592"/>
  <c r="K592"/>
  <c r="S591"/>
  <c r="R591"/>
  <c r="Q591"/>
  <c r="O591"/>
  <c r="P591" s="1"/>
  <c r="Y591" s="1"/>
  <c r="J591"/>
  <c r="I591"/>
  <c r="K591"/>
  <c r="S590"/>
  <c r="R590"/>
  <c r="Q590"/>
  <c r="O590"/>
  <c r="J590"/>
  <c r="I590"/>
  <c r="K590"/>
  <c r="S589"/>
  <c r="R589"/>
  <c r="Q589"/>
  <c r="P589"/>
  <c r="Y589" s="1"/>
  <c r="O589"/>
  <c r="J589"/>
  <c r="I589"/>
  <c r="K589"/>
  <c r="S588"/>
  <c r="R588"/>
  <c r="Q588"/>
  <c r="O588"/>
  <c r="J588"/>
  <c r="I588"/>
  <c r="K588"/>
  <c r="S587"/>
  <c r="R587"/>
  <c r="Q587"/>
  <c r="O587"/>
  <c r="P587" s="1"/>
  <c r="Y587" s="1"/>
  <c r="J587"/>
  <c r="I587"/>
  <c r="S586"/>
  <c r="R586"/>
  <c r="Q586"/>
  <c r="O586"/>
  <c r="J586"/>
  <c r="I586"/>
  <c r="K586"/>
  <c r="S585"/>
  <c r="R585"/>
  <c r="Q585"/>
  <c r="P585"/>
  <c r="Y585" s="1"/>
  <c r="O585"/>
  <c r="J585"/>
  <c r="I585"/>
  <c r="K585"/>
  <c r="S584"/>
  <c r="R584"/>
  <c r="Q584"/>
  <c r="O584"/>
  <c r="J584"/>
  <c r="I584"/>
  <c r="K584"/>
  <c r="S583"/>
  <c r="R583"/>
  <c r="Q583"/>
  <c r="O583"/>
  <c r="P583" s="1"/>
  <c r="Y583" s="1"/>
  <c r="J583"/>
  <c r="I583"/>
  <c r="K583"/>
  <c r="S582"/>
  <c r="R582"/>
  <c r="Q582"/>
  <c r="O582"/>
  <c r="J582"/>
  <c r="I582"/>
  <c r="K582"/>
  <c r="S581"/>
  <c r="R581"/>
  <c r="Q581"/>
  <c r="P581"/>
  <c r="Y581" s="1"/>
  <c r="O581"/>
  <c r="J581"/>
  <c r="I581"/>
  <c r="K581"/>
  <c r="S580"/>
  <c r="R580"/>
  <c r="Q580"/>
  <c r="O580"/>
  <c r="J580"/>
  <c r="I580"/>
  <c r="K580"/>
  <c r="S579"/>
  <c r="R579"/>
  <c r="Q579"/>
  <c r="O579"/>
  <c r="P579" s="1"/>
  <c r="Y579" s="1"/>
  <c r="J579"/>
  <c r="I579"/>
  <c r="K579"/>
  <c r="S578"/>
  <c r="R578"/>
  <c r="Q578"/>
  <c r="O578"/>
  <c r="J578"/>
  <c r="I578"/>
  <c r="K578"/>
  <c r="S577"/>
  <c r="R577"/>
  <c r="Q577"/>
  <c r="P577"/>
  <c r="Y577" s="1"/>
  <c r="O577"/>
  <c r="J577"/>
  <c r="I577"/>
  <c r="K577"/>
  <c r="S576"/>
  <c r="R576"/>
  <c r="Q576"/>
  <c r="O576"/>
  <c r="J576"/>
  <c r="I576"/>
  <c r="S575"/>
  <c r="R575"/>
  <c r="Q575"/>
  <c r="O575"/>
  <c r="P575" s="1"/>
  <c r="Y575" s="1"/>
  <c r="J575"/>
  <c r="I575"/>
  <c r="S574"/>
  <c r="R574"/>
  <c r="Q574"/>
  <c r="O574"/>
  <c r="J574"/>
  <c r="I574"/>
  <c r="S573"/>
  <c r="R573"/>
  <c r="Q573"/>
  <c r="P573"/>
  <c r="Y573" s="1"/>
  <c r="O573"/>
  <c r="J573"/>
  <c r="I573"/>
  <c r="S572"/>
  <c r="R572"/>
  <c r="Q572"/>
  <c r="O572"/>
  <c r="J572"/>
  <c r="I572"/>
  <c r="S571"/>
  <c r="R571"/>
  <c r="Q571"/>
  <c r="O571"/>
  <c r="P571" s="1"/>
  <c r="Y571" s="1"/>
  <c r="J571"/>
  <c r="I571"/>
  <c r="S570"/>
  <c r="R570"/>
  <c r="Q570"/>
  <c r="O570"/>
  <c r="J570"/>
  <c r="I570"/>
  <c r="S569"/>
  <c r="R569"/>
  <c r="Q569"/>
  <c r="P569"/>
  <c r="Y569" s="1"/>
  <c r="O569"/>
  <c r="J569"/>
  <c r="I569"/>
  <c r="S568"/>
  <c r="R568"/>
  <c r="Q568"/>
  <c r="O568"/>
  <c r="J568"/>
  <c r="I568"/>
  <c r="S567"/>
  <c r="R567"/>
  <c r="Q567"/>
  <c r="O567"/>
  <c r="P567" s="1"/>
  <c r="Y567" s="1"/>
  <c r="J567"/>
  <c r="I567"/>
  <c r="S566"/>
  <c r="R566"/>
  <c r="Q566"/>
  <c r="O566"/>
  <c r="J566"/>
  <c r="I566"/>
  <c r="S565"/>
  <c r="R565"/>
  <c r="Q565"/>
  <c r="P565"/>
  <c r="Y565" s="1"/>
  <c r="O565"/>
  <c r="J565"/>
  <c r="I565"/>
  <c r="S564"/>
  <c r="R564"/>
  <c r="Q564"/>
  <c r="O564"/>
  <c r="J564"/>
  <c r="I564"/>
  <c r="K564"/>
  <c r="S563"/>
  <c r="R563"/>
  <c r="Q563"/>
  <c r="O563"/>
  <c r="P563" s="1"/>
  <c r="Y563" s="1"/>
  <c r="J563"/>
  <c r="I563"/>
  <c r="S562"/>
  <c r="R562"/>
  <c r="Q562"/>
  <c r="O562"/>
  <c r="J562"/>
  <c r="I562"/>
  <c r="S561"/>
  <c r="R561"/>
  <c r="Q561"/>
  <c r="P561"/>
  <c r="Y561" s="1"/>
  <c r="O561"/>
  <c r="J561"/>
  <c r="I561"/>
  <c r="S560"/>
  <c r="R560"/>
  <c r="Q560"/>
  <c r="O560"/>
  <c r="J560"/>
  <c r="I560"/>
  <c r="S559"/>
  <c r="R559"/>
  <c r="Q559"/>
  <c r="O559"/>
  <c r="P559" s="1"/>
  <c r="Y559" s="1"/>
  <c r="J559"/>
  <c r="I559"/>
  <c r="S558"/>
  <c r="R558"/>
  <c r="Q558"/>
  <c r="O558"/>
  <c r="J558"/>
  <c r="I558"/>
  <c r="S557"/>
  <c r="R557"/>
  <c r="Q557"/>
  <c r="P557"/>
  <c r="Y557" s="1"/>
  <c r="O557"/>
  <c r="J557"/>
  <c r="I557"/>
  <c r="S556"/>
  <c r="R556"/>
  <c r="Q556"/>
  <c r="O556"/>
  <c r="J556"/>
  <c r="I556"/>
  <c r="S555"/>
  <c r="R555"/>
  <c r="Q555"/>
  <c r="O555"/>
  <c r="P555" s="1"/>
  <c r="Y555" s="1"/>
  <c r="J555"/>
  <c r="I555"/>
  <c r="S554"/>
  <c r="R554"/>
  <c r="Q554"/>
  <c r="O554"/>
  <c r="J554"/>
  <c r="I554"/>
  <c r="S553"/>
  <c r="R553"/>
  <c r="Q553"/>
  <c r="P553"/>
  <c r="Y553" s="1"/>
  <c r="O553"/>
  <c r="J553"/>
  <c r="I553"/>
  <c r="S552"/>
  <c r="R552"/>
  <c r="Q552"/>
  <c r="O552"/>
  <c r="J552"/>
  <c r="I552"/>
  <c r="S551"/>
  <c r="R551"/>
  <c r="Q551"/>
  <c r="O551"/>
  <c r="P551" s="1"/>
  <c r="Y551" s="1"/>
  <c r="J551"/>
  <c r="I551"/>
  <c r="K551"/>
  <c r="S550"/>
  <c r="R550"/>
  <c r="Q550"/>
  <c r="O550"/>
  <c r="J550"/>
  <c r="I550"/>
  <c r="K550"/>
  <c r="S549"/>
  <c r="R549"/>
  <c r="Q549"/>
  <c r="P549"/>
  <c r="Y549" s="1"/>
  <c r="O549"/>
  <c r="J549"/>
  <c r="I549"/>
  <c r="S548"/>
  <c r="R548"/>
  <c r="Q548"/>
  <c r="O548"/>
  <c r="J548"/>
  <c r="I548"/>
  <c r="S547"/>
  <c r="R547"/>
  <c r="Q547"/>
  <c r="O547"/>
  <c r="P547" s="1"/>
  <c r="Y547" s="1"/>
  <c r="J547"/>
  <c r="I547"/>
  <c r="S546"/>
  <c r="R546"/>
  <c r="Q546"/>
  <c r="O546"/>
  <c r="J546"/>
  <c r="I546"/>
  <c r="S545"/>
  <c r="R545"/>
  <c r="Q545"/>
  <c r="P545"/>
  <c r="Y545" s="1"/>
  <c r="O545"/>
  <c r="J545"/>
  <c r="I545"/>
  <c r="S544"/>
  <c r="R544"/>
  <c r="Q544"/>
  <c r="O544"/>
  <c r="J544"/>
  <c r="I544"/>
  <c r="S543"/>
  <c r="R543"/>
  <c r="Q543"/>
  <c r="O543"/>
  <c r="P543" s="1"/>
  <c r="Y543" s="1"/>
  <c r="J543"/>
  <c r="I543"/>
  <c r="S542"/>
  <c r="R542"/>
  <c r="Q542"/>
  <c r="O542"/>
  <c r="J542"/>
  <c r="I542"/>
  <c r="S541"/>
  <c r="R541"/>
  <c r="Q541"/>
  <c r="P541"/>
  <c r="Y541" s="1"/>
  <c r="O541"/>
  <c r="J541"/>
  <c r="I541"/>
  <c r="S540"/>
  <c r="R540"/>
  <c r="Q540"/>
  <c r="O540"/>
  <c r="J540"/>
  <c r="I540"/>
  <c r="S539"/>
  <c r="R539"/>
  <c r="Q539"/>
  <c r="O539"/>
  <c r="P539" s="1"/>
  <c r="Y539" s="1"/>
  <c r="J539"/>
  <c r="I539"/>
  <c r="S538"/>
  <c r="R538"/>
  <c r="Q538"/>
  <c r="O538"/>
  <c r="J538"/>
  <c r="I538"/>
  <c r="S537"/>
  <c r="R537"/>
  <c r="Q537"/>
  <c r="P537"/>
  <c r="Y537" s="1"/>
  <c r="O537"/>
  <c r="J537"/>
  <c r="I537"/>
  <c r="K537"/>
  <c r="S536"/>
  <c r="R536"/>
  <c r="Q536"/>
  <c r="O536"/>
  <c r="J536"/>
  <c r="I536"/>
  <c r="S535"/>
  <c r="R535"/>
  <c r="Q535"/>
  <c r="O535"/>
  <c r="P535" s="1"/>
  <c r="Y535" s="1"/>
  <c r="J535"/>
  <c r="I535"/>
  <c r="S534"/>
  <c r="R534"/>
  <c r="Q534"/>
  <c r="O534"/>
  <c r="J534"/>
  <c r="I534"/>
  <c r="K534"/>
  <c r="S533"/>
  <c r="R533"/>
  <c r="Q533"/>
  <c r="P533"/>
  <c r="Y533" s="1"/>
  <c r="O533"/>
  <c r="J533"/>
  <c r="I533"/>
  <c r="S532"/>
  <c r="R532"/>
  <c r="Q532"/>
  <c r="O532"/>
  <c r="J532"/>
  <c r="I532"/>
  <c r="S531"/>
  <c r="R531"/>
  <c r="Q531"/>
  <c r="O531"/>
  <c r="P531" s="1"/>
  <c r="Y531" s="1"/>
  <c r="J531"/>
  <c r="I531"/>
  <c r="S530"/>
  <c r="R530"/>
  <c r="Q530"/>
  <c r="O530"/>
  <c r="J530"/>
  <c r="I530"/>
  <c r="S529"/>
  <c r="R529"/>
  <c r="Q529"/>
  <c r="P529"/>
  <c r="Y529" s="1"/>
  <c r="O529"/>
  <c r="J529"/>
  <c r="I529"/>
  <c r="S528"/>
  <c r="R528"/>
  <c r="Q528"/>
  <c r="O528"/>
  <c r="J528"/>
  <c r="I528"/>
  <c r="K528"/>
  <c r="S527"/>
  <c r="R527"/>
  <c r="Q527"/>
  <c r="O527"/>
  <c r="P527" s="1"/>
  <c r="Y527" s="1"/>
  <c r="J527"/>
  <c r="I527"/>
  <c r="S526"/>
  <c r="R526"/>
  <c r="Q526"/>
  <c r="O526"/>
  <c r="J526"/>
  <c r="I526"/>
  <c r="S525"/>
  <c r="R525"/>
  <c r="Q525"/>
  <c r="P525"/>
  <c r="Y525" s="1"/>
  <c r="O525"/>
  <c r="J525"/>
  <c r="I525"/>
  <c r="S524"/>
  <c r="R524"/>
  <c r="Q524"/>
  <c r="O524"/>
  <c r="J524"/>
  <c r="I524"/>
  <c r="S523"/>
  <c r="R523"/>
  <c r="Q523"/>
  <c r="O523"/>
  <c r="P523" s="1"/>
  <c r="Y523" s="1"/>
  <c r="J523"/>
  <c r="I523"/>
  <c r="S522"/>
  <c r="R522"/>
  <c r="Q522"/>
  <c r="O522"/>
  <c r="J522"/>
  <c r="I522"/>
  <c r="S521"/>
  <c r="R521"/>
  <c r="Q521"/>
  <c r="P521"/>
  <c r="Y521" s="1"/>
  <c r="O521"/>
  <c r="J521"/>
  <c r="I521"/>
  <c r="S520"/>
  <c r="R520"/>
  <c r="Q520"/>
  <c r="O520"/>
  <c r="J520"/>
  <c r="I520"/>
  <c r="S519"/>
  <c r="R519"/>
  <c r="Q519"/>
  <c r="O519"/>
  <c r="P519" s="1"/>
  <c r="Y519" s="1"/>
  <c r="J519"/>
  <c r="I519"/>
  <c r="S518"/>
  <c r="R518"/>
  <c r="Q518"/>
  <c r="O518"/>
  <c r="J518"/>
  <c r="I518"/>
  <c r="S517"/>
  <c r="R517"/>
  <c r="Q517"/>
  <c r="P517"/>
  <c r="Y517" s="1"/>
  <c r="O517"/>
  <c r="J517"/>
  <c r="I517"/>
  <c r="S516"/>
  <c r="R516"/>
  <c r="Q516"/>
  <c r="O516"/>
  <c r="J516"/>
  <c r="I516"/>
  <c r="S515"/>
  <c r="R515"/>
  <c r="Q515"/>
  <c r="O515"/>
  <c r="P515" s="1"/>
  <c r="Y515" s="1"/>
  <c r="J515"/>
  <c r="I515"/>
  <c r="S514"/>
  <c r="R514"/>
  <c r="Q514"/>
  <c r="O514"/>
  <c r="J514"/>
  <c r="I514"/>
  <c r="S513"/>
  <c r="R513"/>
  <c r="Q513"/>
  <c r="P513"/>
  <c r="Y513" s="1"/>
  <c r="O513"/>
  <c r="J513"/>
  <c r="I513"/>
  <c r="S512"/>
  <c r="R512"/>
  <c r="Q512"/>
  <c r="O512"/>
  <c r="J512"/>
  <c r="I512"/>
  <c r="S511"/>
  <c r="R511"/>
  <c r="Q511"/>
  <c r="O511"/>
  <c r="P511" s="1"/>
  <c r="Y511" s="1"/>
  <c r="J511"/>
  <c r="I511"/>
  <c r="S510"/>
  <c r="R510"/>
  <c r="Q510"/>
  <c r="O510"/>
  <c r="J510"/>
  <c r="I510"/>
  <c r="S509"/>
  <c r="R509"/>
  <c r="Q509"/>
  <c r="P509"/>
  <c r="Y509" s="1"/>
  <c r="O509"/>
  <c r="J509"/>
  <c r="I509"/>
  <c r="S508"/>
  <c r="R508"/>
  <c r="Q508"/>
  <c r="O508"/>
  <c r="J508"/>
  <c r="I508"/>
  <c r="S507"/>
  <c r="R507"/>
  <c r="Q507"/>
  <c r="O507"/>
  <c r="P507" s="1"/>
  <c r="Y507" s="1"/>
  <c r="J507"/>
  <c r="I507"/>
  <c r="S506"/>
  <c r="R506"/>
  <c r="Q506"/>
  <c r="O506"/>
  <c r="J506"/>
  <c r="I506"/>
  <c r="S505"/>
  <c r="R505"/>
  <c r="Q505"/>
  <c r="P505"/>
  <c r="Y505" s="1"/>
  <c r="O505"/>
  <c r="J505"/>
  <c r="I505"/>
  <c r="K505"/>
  <c r="S504"/>
  <c r="R504"/>
  <c r="Q504"/>
  <c r="O504"/>
  <c r="J504"/>
  <c r="I504"/>
  <c r="K504"/>
  <c r="S503"/>
  <c r="R503"/>
  <c r="Q503"/>
  <c r="O503"/>
  <c r="P503" s="1"/>
  <c r="Y503" s="1"/>
  <c r="J503"/>
  <c r="I503"/>
  <c r="K503"/>
  <c r="S502"/>
  <c r="R502"/>
  <c r="Q502"/>
  <c r="O502"/>
  <c r="J502"/>
  <c r="I502"/>
  <c r="K502"/>
  <c r="S501"/>
  <c r="R501"/>
  <c r="Q501"/>
  <c r="P501"/>
  <c r="Y501" s="1"/>
  <c r="O501"/>
  <c r="J501"/>
  <c r="I501"/>
  <c r="S500"/>
  <c r="R500"/>
  <c r="Q500"/>
  <c r="O500"/>
  <c r="J500"/>
  <c r="I500"/>
  <c r="K500"/>
  <c r="S499"/>
  <c r="R499"/>
  <c r="Q499"/>
  <c r="O499"/>
  <c r="P499" s="1"/>
  <c r="Y499" s="1"/>
  <c r="J499"/>
  <c r="I499"/>
  <c r="S498"/>
  <c r="R498"/>
  <c r="Q498"/>
  <c r="O498"/>
  <c r="J498"/>
  <c r="I498"/>
  <c r="S497"/>
  <c r="R497"/>
  <c r="Q497"/>
  <c r="P497"/>
  <c r="Y497" s="1"/>
  <c r="O497"/>
  <c r="J497"/>
  <c r="I497"/>
  <c r="S496"/>
  <c r="R496"/>
  <c r="Q496"/>
  <c r="O496"/>
  <c r="J496"/>
  <c r="I496"/>
  <c r="S495"/>
  <c r="R495"/>
  <c r="Q495"/>
  <c r="O495"/>
  <c r="P495" s="1"/>
  <c r="Y495" s="1"/>
  <c r="J495"/>
  <c r="I495"/>
  <c r="S494"/>
  <c r="R494"/>
  <c r="Q494"/>
  <c r="O494"/>
  <c r="J494"/>
  <c r="I494"/>
  <c r="S493"/>
  <c r="R493"/>
  <c r="Q493"/>
  <c r="P493"/>
  <c r="Y493" s="1"/>
  <c r="O493"/>
  <c r="J493"/>
  <c r="I493"/>
  <c r="S492"/>
  <c r="R492"/>
  <c r="Q492"/>
  <c r="O492"/>
  <c r="J492"/>
  <c r="I492"/>
  <c r="S491"/>
  <c r="R491"/>
  <c r="Q491"/>
  <c r="O491"/>
  <c r="P491" s="1"/>
  <c r="Y491" s="1"/>
  <c r="J491"/>
  <c r="I491"/>
  <c r="S490"/>
  <c r="R490"/>
  <c r="Q490"/>
  <c r="O490"/>
  <c r="J490"/>
  <c r="I490"/>
  <c r="S489"/>
  <c r="R489"/>
  <c r="Q489"/>
  <c r="P489"/>
  <c r="Y489" s="1"/>
  <c r="O489"/>
  <c r="J489"/>
  <c r="I489"/>
  <c r="S488"/>
  <c r="R488"/>
  <c r="Q488"/>
  <c r="O488"/>
  <c r="J488"/>
  <c r="I488"/>
  <c r="S487"/>
  <c r="R487"/>
  <c r="Q487"/>
  <c r="O487"/>
  <c r="P487" s="1"/>
  <c r="Y487" s="1"/>
  <c r="J487"/>
  <c r="I487"/>
  <c r="S486"/>
  <c r="R486"/>
  <c r="Q486"/>
  <c r="O486"/>
  <c r="J486"/>
  <c r="I486"/>
  <c r="S485"/>
  <c r="R485"/>
  <c r="Q485"/>
  <c r="P485"/>
  <c r="Y485" s="1"/>
  <c r="O485"/>
  <c r="J485"/>
  <c r="I485"/>
  <c r="S484"/>
  <c r="R484"/>
  <c r="Q484"/>
  <c r="O484"/>
  <c r="J484"/>
  <c r="I484"/>
  <c r="S483"/>
  <c r="R483"/>
  <c r="Q483"/>
  <c r="O483"/>
  <c r="P483" s="1"/>
  <c r="Y483" s="1"/>
  <c r="J483"/>
  <c r="I483"/>
  <c r="S482"/>
  <c r="R482"/>
  <c r="Q482"/>
  <c r="O482"/>
  <c r="J482"/>
  <c r="I482"/>
  <c r="S481"/>
  <c r="R481"/>
  <c r="Q481"/>
  <c r="P481"/>
  <c r="Y481" s="1"/>
  <c r="O481"/>
  <c r="J481"/>
  <c r="I481"/>
  <c r="S480"/>
  <c r="R480"/>
  <c r="Q480"/>
  <c r="O480"/>
  <c r="J480"/>
  <c r="I480"/>
  <c r="K480"/>
  <c r="S479"/>
  <c r="R479"/>
  <c r="Q479"/>
  <c r="O479"/>
  <c r="P479" s="1"/>
  <c r="Y479" s="1"/>
  <c r="J479"/>
  <c r="I479"/>
  <c r="S478"/>
  <c r="R478"/>
  <c r="Q478"/>
  <c r="O478"/>
  <c r="J478"/>
  <c r="I478"/>
  <c r="K478"/>
  <c r="S477"/>
  <c r="R477"/>
  <c r="Q477"/>
  <c r="P477"/>
  <c r="Y477" s="1"/>
  <c r="O477"/>
  <c r="J477"/>
  <c r="I477"/>
  <c r="K477"/>
  <c r="S476"/>
  <c r="R476"/>
  <c r="Q476"/>
  <c r="O476"/>
  <c r="J476"/>
  <c r="I476"/>
  <c r="S475"/>
  <c r="R475"/>
  <c r="Q475"/>
  <c r="O475"/>
  <c r="P475" s="1"/>
  <c r="Y475" s="1"/>
  <c r="J475"/>
  <c r="I475"/>
  <c r="S474"/>
  <c r="R474"/>
  <c r="Q474"/>
  <c r="O474"/>
  <c r="J474"/>
  <c r="I474"/>
  <c r="S473"/>
  <c r="R473"/>
  <c r="Q473"/>
  <c r="P473"/>
  <c r="Y473" s="1"/>
  <c r="O473"/>
  <c r="J473"/>
  <c r="I473"/>
  <c r="S472"/>
  <c r="R472"/>
  <c r="Q472"/>
  <c r="O472"/>
  <c r="J472"/>
  <c r="I472"/>
  <c r="S471"/>
  <c r="R471"/>
  <c r="Q471"/>
  <c r="O471"/>
  <c r="P471" s="1"/>
  <c r="Y471" s="1"/>
  <c r="J471"/>
  <c r="I471"/>
  <c r="K471"/>
  <c r="S470"/>
  <c r="R470"/>
  <c r="Q470"/>
  <c r="O470"/>
  <c r="J470"/>
  <c r="I470"/>
  <c r="K470"/>
  <c r="S469"/>
  <c r="R469"/>
  <c r="Q469"/>
  <c r="P469"/>
  <c r="Y469" s="1"/>
  <c r="O469"/>
  <c r="J469"/>
  <c r="I469"/>
  <c r="K469"/>
  <c r="S468"/>
  <c r="R468"/>
  <c r="Q468"/>
  <c r="O468"/>
  <c r="J468"/>
  <c r="I468"/>
  <c r="S467"/>
  <c r="R467"/>
  <c r="Q467"/>
  <c r="O467"/>
  <c r="P467" s="1"/>
  <c r="Y467" s="1"/>
  <c r="J467"/>
  <c r="I467"/>
  <c r="S466"/>
  <c r="R466"/>
  <c r="Q466"/>
  <c r="O466"/>
  <c r="J466"/>
  <c r="I466"/>
  <c r="S465"/>
  <c r="R465"/>
  <c r="Q465"/>
  <c r="P465"/>
  <c r="Y465" s="1"/>
  <c r="O465"/>
  <c r="J465"/>
  <c r="I465"/>
  <c r="K465"/>
  <c r="S464"/>
  <c r="R464"/>
  <c r="Q464"/>
  <c r="O464"/>
  <c r="J464"/>
  <c r="I464"/>
  <c r="K464"/>
  <c r="S463"/>
  <c r="R463"/>
  <c r="Q463"/>
  <c r="O463"/>
  <c r="P463" s="1"/>
  <c r="Y463" s="1"/>
  <c r="J463"/>
  <c r="I463"/>
  <c r="S462"/>
  <c r="R462"/>
  <c r="Q462"/>
  <c r="O462"/>
  <c r="J462"/>
  <c r="I462"/>
  <c r="S461"/>
  <c r="R461"/>
  <c r="Q461"/>
  <c r="P461"/>
  <c r="Y461" s="1"/>
  <c r="O461"/>
  <c r="J461"/>
  <c r="I461"/>
  <c r="S460"/>
  <c r="R460"/>
  <c r="Q460"/>
  <c r="O460"/>
  <c r="J460"/>
  <c r="I460"/>
  <c r="S459"/>
  <c r="R459"/>
  <c r="Q459"/>
  <c r="O459"/>
  <c r="P459" s="1"/>
  <c r="Y459" s="1"/>
  <c r="J459"/>
  <c r="I459"/>
  <c r="S458"/>
  <c r="R458"/>
  <c r="Q458"/>
  <c r="O458"/>
  <c r="J458"/>
  <c r="I458"/>
  <c r="S457"/>
  <c r="R457"/>
  <c r="Q457"/>
  <c r="P457"/>
  <c r="Y457" s="1"/>
  <c r="O457"/>
  <c r="J457"/>
  <c r="I457"/>
  <c r="S456"/>
  <c r="R456"/>
  <c r="Q456"/>
  <c r="O456"/>
  <c r="J456"/>
  <c r="I456"/>
  <c r="K456"/>
  <c r="S455"/>
  <c r="R455"/>
  <c r="Q455"/>
  <c r="O455"/>
  <c r="P455" s="1"/>
  <c r="Y455" s="1"/>
  <c r="J455"/>
  <c r="I455"/>
  <c r="K455"/>
  <c r="S454"/>
  <c r="R454"/>
  <c r="Q454"/>
  <c r="O454"/>
  <c r="J454"/>
  <c r="I454"/>
  <c r="K454"/>
  <c r="S453"/>
  <c r="R453"/>
  <c r="Q453"/>
  <c r="P453"/>
  <c r="Y453" s="1"/>
  <c r="O453"/>
  <c r="J453"/>
  <c r="I453"/>
  <c r="K453"/>
  <c r="S452"/>
  <c r="R452"/>
  <c r="Q452"/>
  <c r="O452"/>
  <c r="J452"/>
  <c r="I452"/>
  <c r="K452"/>
  <c r="S451"/>
  <c r="R451"/>
  <c r="Q451"/>
  <c r="O451"/>
  <c r="P451" s="1"/>
  <c r="Y451" s="1"/>
  <c r="J451"/>
  <c r="I451"/>
  <c r="S450"/>
  <c r="R450"/>
  <c r="Q450"/>
  <c r="O450"/>
  <c r="J450"/>
  <c r="I450"/>
  <c r="K450"/>
  <c r="S449"/>
  <c r="R449"/>
  <c r="Q449"/>
  <c r="P449"/>
  <c r="Y449" s="1"/>
  <c r="O449"/>
  <c r="J449"/>
  <c r="I449"/>
  <c r="S448"/>
  <c r="R448"/>
  <c r="Q448"/>
  <c r="O448"/>
  <c r="J448"/>
  <c r="I448"/>
  <c r="K448"/>
  <c r="S447"/>
  <c r="R447"/>
  <c r="Q447"/>
  <c r="O447"/>
  <c r="P447" s="1"/>
  <c r="Y447" s="1"/>
  <c r="J447"/>
  <c r="I447"/>
  <c r="K447"/>
  <c r="S446"/>
  <c r="R446"/>
  <c r="Q446"/>
  <c r="O446"/>
  <c r="J446"/>
  <c r="I446"/>
  <c r="K446"/>
  <c r="S445"/>
  <c r="R445"/>
  <c r="Q445"/>
  <c r="P445"/>
  <c r="Y445" s="1"/>
  <c r="O445"/>
  <c r="J445"/>
  <c r="I445"/>
  <c r="K445"/>
  <c r="S444"/>
  <c r="R444"/>
  <c r="Q444"/>
  <c r="O444"/>
  <c r="J444"/>
  <c r="I444"/>
  <c r="K444"/>
  <c r="S443"/>
  <c r="R443"/>
  <c r="Q443"/>
  <c r="O443"/>
  <c r="P443" s="1"/>
  <c r="Y443" s="1"/>
  <c r="J443"/>
  <c r="I443"/>
  <c r="K443"/>
  <c r="S442"/>
  <c r="R442"/>
  <c r="Q442"/>
  <c r="O442"/>
  <c r="J442"/>
  <c r="I442"/>
  <c r="K442"/>
  <c r="S441"/>
  <c r="R441"/>
  <c r="Q441"/>
  <c r="P441"/>
  <c r="Y441" s="1"/>
  <c r="O441"/>
  <c r="J441"/>
  <c r="I441"/>
  <c r="K441"/>
  <c r="S440"/>
  <c r="R440"/>
  <c r="Q440"/>
  <c r="O440"/>
  <c r="J440"/>
  <c r="I440"/>
  <c r="K440"/>
  <c r="S439"/>
  <c r="R439"/>
  <c r="Q439"/>
  <c r="O439"/>
  <c r="P439" s="1"/>
  <c r="Y439" s="1"/>
  <c r="J439"/>
  <c r="I439"/>
  <c r="K439"/>
  <c r="S438"/>
  <c r="R438"/>
  <c r="Q438"/>
  <c r="O438"/>
  <c r="J438"/>
  <c r="I438"/>
  <c r="S437"/>
  <c r="R437"/>
  <c r="Q437"/>
  <c r="P437"/>
  <c r="Y437" s="1"/>
  <c r="O437"/>
  <c r="J437"/>
  <c r="I437"/>
  <c r="S436"/>
  <c r="R436"/>
  <c r="Q436"/>
  <c r="O436"/>
  <c r="J436"/>
  <c r="I436"/>
  <c r="S435"/>
  <c r="R435"/>
  <c r="Q435"/>
  <c r="O435"/>
  <c r="P435" s="1"/>
  <c r="Y435" s="1"/>
  <c r="J435"/>
  <c r="I435"/>
  <c r="K435"/>
  <c r="S434"/>
  <c r="R434"/>
  <c r="Q434"/>
  <c r="O434"/>
  <c r="J434"/>
  <c r="I434"/>
  <c r="K434"/>
  <c r="S433"/>
  <c r="R433"/>
  <c r="Q433"/>
  <c r="P433"/>
  <c r="Y433" s="1"/>
  <c r="O433"/>
  <c r="J433"/>
  <c r="I433"/>
  <c r="K433"/>
  <c r="S432"/>
  <c r="R432"/>
  <c r="Q432"/>
  <c r="O432"/>
  <c r="J432"/>
  <c r="I432"/>
  <c r="S431"/>
  <c r="R431"/>
  <c r="Q431"/>
  <c r="O431"/>
  <c r="P431" s="1"/>
  <c r="Y431" s="1"/>
  <c r="J431"/>
  <c r="I431"/>
  <c r="K431"/>
  <c r="S430"/>
  <c r="R430"/>
  <c r="Q430"/>
  <c r="O430"/>
  <c r="J430"/>
  <c r="I430"/>
  <c r="K430"/>
  <c r="S429"/>
  <c r="R429"/>
  <c r="Q429"/>
  <c r="P429"/>
  <c r="Y429" s="1"/>
  <c r="O429"/>
  <c r="J429"/>
  <c r="I429"/>
  <c r="K429"/>
  <c r="S428"/>
  <c r="R428"/>
  <c r="Q428"/>
  <c r="O428"/>
  <c r="J428"/>
  <c r="I428"/>
  <c r="K428"/>
  <c r="S427"/>
  <c r="R427"/>
  <c r="Q427"/>
  <c r="O427"/>
  <c r="P427" s="1"/>
  <c r="Y427" s="1"/>
  <c r="J427"/>
  <c r="I427"/>
  <c r="K427"/>
  <c r="S426"/>
  <c r="R426"/>
  <c r="Q426"/>
  <c r="O426"/>
  <c r="J426"/>
  <c r="I426"/>
  <c r="K426"/>
  <c r="S425"/>
  <c r="R425"/>
  <c r="Q425"/>
  <c r="P425"/>
  <c r="Y425" s="1"/>
  <c r="O425"/>
  <c r="J425"/>
  <c r="I425"/>
  <c r="K425"/>
  <c r="S424"/>
  <c r="R424"/>
  <c r="Q424"/>
  <c r="O424"/>
  <c r="J424"/>
  <c r="I424"/>
  <c r="S423"/>
  <c r="R423"/>
  <c r="Q423"/>
  <c r="O423"/>
  <c r="P423" s="1"/>
  <c r="Y423" s="1"/>
  <c r="J423"/>
  <c r="I423"/>
  <c r="S422"/>
  <c r="R422"/>
  <c r="Q422"/>
  <c r="O422"/>
  <c r="J422"/>
  <c r="I422"/>
  <c r="S421"/>
  <c r="R421"/>
  <c r="Q421"/>
  <c r="P421"/>
  <c r="Y421" s="1"/>
  <c r="O421"/>
  <c r="J421"/>
  <c r="I421"/>
  <c r="S420"/>
  <c r="R420"/>
  <c r="Q420"/>
  <c r="O420"/>
  <c r="J420"/>
  <c r="I420"/>
  <c r="S419"/>
  <c r="R419"/>
  <c r="Q419"/>
  <c r="O419"/>
  <c r="P419" s="1"/>
  <c r="Y419" s="1"/>
  <c r="J419"/>
  <c r="I419"/>
  <c r="K419"/>
  <c r="S418"/>
  <c r="R418"/>
  <c r="Q418"/>
  <c r="O418"/>
  <c r="J418"/>
  <c r="I418"/>
  <c r="K418"/>
  <c r="S417"/>
  <c r="R417"/>
  <c r="Q417"/>
  <c r="P417"/>
  <c r="Y417" s="1"/>
  <c r="O417"/>
  <c r="J417"/>
  <c r="I417"/>
  <c r="K417"/>
  <c r="S416"/>
  <c r="R416"/>
  <c r="Q416"/>
  <c r="O416"/>
  <c r="J416"/>
  <c r="I416"/>
  <c r="K416"/>
  <c r="S415"/>
  <c r="R415"/>
  <c r="Q415"/>
  <c r="O415"/>
  <c r="P415" s="1"/>
  <c r="Y415" s="1"/>
  <c r="J415"/>
  <c r="I415"/>
  <c r="S414"/>
  <c r="R414"/>
  <c r="Q414"/>
  <c r="O414"/>
  <c r="J414"/>
  <c r="I414"/>
  <c r="S413"/>
  <c r="R413"/>
  <c r="Q413"/>
  <c r="P413"/>
  <c r="Y413" s="1"/>
  <c r="O413"/>
  <c r="J413"/>
  <c r="I413"/>
  <c r="S412"/>
  <c r="R412"/>
  <c r="Q412"/>
  <c r="O412"/>
  <c r="J412"/>
  <c r="I412"/>
  <c r="S411"/>
  <c r="R411"/>
  <c r="Q411"/>
  <c r="O411"/>
  <c r="P411" s="1"/>
  <c r="Y411" s="1"/>
  <c r="J411"/>
  <c r="I411"/>
  <c r="S410"/>
  <c r="R410"/>
  <c r="Q410"/>
  <c r="O410"/>
  <c r="J410"/>
  <c r="I410"/>
  <c r="S409"/>
  <c r="R409"/>
  <c r="Q409"/>
  <c r="P409"/>
  <c r="Y409" s="1"/>
  <c r="O409"/>
  <c r="J409"/>
  <c r="I409"/>
  <c r="S408"/>
  <c r="R408"/>
  <c r="Q408"/>
  <c r="O408"/>
  <c r="J408"/>
  <c r="I408"/>
  <c r="S407"/>
  <c r="R407"/>
  <c r="Q407"/>
  <c r="O407"/>
  <c r="P407" s="1"/>
  <c r="Y407" s="1"/>
  <c r="J407"/>
  <c r="I407"/>
  <c r="S406"/>
  <c r="R406"/>
  <c r="Q406"/>
  <c r="O406"/>
  <c r="J406"/>
  <c r="I406"/>
  <c r="S405"/>
  <c r="R405"/>
  <c r="Q405"/>
  <c r="P405"/>
  <c r="Y405" s="1"/>
  <c r="O405"/>
  <c r="J405"/>
  <c r="I405"/>
  <c r="S404"/>
  <c r="R404"/>
  <c r="Q404"/>
  <c r="O404"/>
  <c r="J404"/>
  <c r="I404"/>
  <c r="S403"/>
  <c r="R403"/>
  <c r="Q403"/>
  <c r="O403"/>
  <c r="P403" s="1"/>
  <c r="Y403" s="1"/>
  <c r="J403"/>
  <c r="I403"/>
  <c r="S402"/>
  <c r="R402"/>
  <c r="Q402"/>
  <c r="O402"/>
  <c r="J402"/>
  <c r="I402"/>
  <c r="S401"/>
  <c r="R401"/>
  <c r="Q401"/>
  <c r="P401"/>
  <c r="Y401" s="1"/>
  <c r="O401"/>
  <c r="J401"/>
  <c r="I401"/>
  <c r="S400"/>
  <c r="R400"/>
  <c r="Q400"/>
  <c r="O400"/>
  <c r="J400"/>
  <c r="I400"/>
  <c r="S399"/>
  <c r="R399"/>
  <c r="Q399"/>
  <c r="O399"/>
  <c r="P399" s="1"/>
  <c r="Y399" s="1"/>
  <c r="J399"/>
  <c r="I399"/>
  <c r="S398"/>
  <c r="R398"/>
  <c r="Q398"/>
  <c r="O398"/>
  <c r="J398"/>
  <c r="I398"/>
  <c r="S397"/>
  <c r="R397"/>
  <c r="Q397"/>
  <c r="P397"/>
  <c r="Y397" s="1"/>
  <c r="O397"/>
  <c r="J397"/>
  <c r="I397"/>
  <c r="K397"/>
  <c r="S396"/>
  <c r="R396"/>
  <c r="Q396"/>
  <c r="O396"/>
  <c r="J396"/>
  <c r="I396"/>
  <c r="K396"/>
  <c r="S395"/>
  <c r="R395"/>
  <c r="Q395"/>
  <c r="O395"/>
  <c r="P395" s="1"/>
  <c r="Y395" s="1"/>
  <c r="J395"/>
  <c r="I395"/>
  <c r="S394"/>
  <c r="R394"/>
  <c r="Q394"/>
  <c r="O394"/>
  <c r="J394"/>
  <c r="I394"/>
  <c r="S393"/>
  <c r="R393"/>
  <c r="Q393"/>
  <c r="P393"/>
  <c r="Y393" s="1"/>
  <c r="O393"/>
  <c r="J393"/>
  <c r="I393"/>
  <c r="S392"/>
  <c r="R392"/>
  <c r="Q392"/>
  <c r="O392"/>
  <c r="J392"/>
  <c r="I392"/>
  <c r="S391"/>
  <c r="R391"/>
  <c r="Q391"/>
  <c r="O391"/>
  <c r="P391" s="1"/>
  <c r="Y391" s="1"/>
  <c r="J391"/>
  <c r="I391"/>
  <c r="S390"/>
  <c r="R390"/>
  <c r="Q390"/>
  <c r="O390"/>
  <c r="J390"/>
  <c r="I390"/>
  <c r="S389"/>
  <c r="R389"/>
  <c r="Q389"/>
  <c r="P389"/>
  <c r="Y389" s="1"/>
  <c r="O389"/>
  <c r="J389"/>
  <c r="I389"/>
  <c r="K389"/>
  <c r="S388"/>
  <c r="R388"/>
  <c r="Q388"/>
  <c r="O388"/>
  <c r="J388"/>
  <c r="I388"/>
  <c r="K388"/>
  <c r="S387"/>
  <c r="R387"/>
  <c r="Q387"/>
  <c r="P387"/>
  <c r="Y387" s="1"/>
  <c r="O387"/>
  <c r="J387"/>
  <c r="I387"/>
  <c r="K387"/>
  <c r="S386"/>
  <c r="R386"/>
  <c r="Q386"/>
  <c r="O386"/>
  <c r="J386"/>
  <c r="I386"/>
  <c r="S385"/>
  <c r="R385"/>
  <c r="Q385"/>
  <c r="P385"/>
  <c r="Y385" s="1"/>
  <c r="O385"/>
  <c r="J385"/>
  <c r="I385"/>
  <c r="S384"/>
  <c r="R384"/>
  <c r="Q384"/>
  <c r="O384"/>
  <c r="J384"/>
  <c r="I384"/>
  <c r="K384"/>
  <c r="S383"/>
  <c r="R383"/>
  <c r="Q383"/>
  <c r="O383"/>
  <c r="P383" s="1"/>
  <c r="Y383" s="1"/>
  <c r="J383"/>
  <c r="I383"/>
  <c r="S382"/>
  <c r="R382"/>
  <c r="Q382"/>
  <c r="O382"/>
  <c r="J382"/>
  <c r="I382"/>
  <c r="S381"/>
  <c r="R381"/>
  <c r="Q381"/>
  <c r="P381"/>
  <c r="Y381" s="1"/>
  <c r="O381"/>
  <c r="J381"/>
  <c r="I381"/>
  <c r="K381"/>
  <c r="S380"/>
  <c r="R380"/>
  <c r="Q380"/>
  <c r="O380"/>
  <c r="J380"/>
  <c r="I380"/>
  <c r="S379"/>
  <c r="R379"/>
  <c r="Q379"/>
  <c r="P379"/>
  <c r="Y379" s="1"/>
  <c r="O379"/>
  <c r="J379"/>
  <c r="I379"/>
  <c r="K379"/>
  <c r="S378"/>
  <c r="R378"/>
  <c r="Q378"/>
  <c r="O378"/>
  <c r="J378"/>
  <c r="I378"/>
  <c r="S377"/>
  <c r="R377"/>
  <c r="Q377"/>
  <c r="P377"/>
  <c r="Y377" s="1"/>
  <c r="O377"/>
  <c r="J377"/>
  <c r="I377"/>
  <c r="K377"/>
  <c r="S376"/>
  <c r="R376"/>
  <c r="Q376"/>
  <c r="O376"/>
  <c r="J376"/>
  <c r="I376"/>
  <c r="K376"/>
  <c r="S375"/>
  <c r="R375"/>
  <c r="Q375"/>
  <c r="P375"/>
  <c r="Y375" s="1"/>
  <c r="O375"/>
  <c r="J375"/>
  <c r="I375"/>
  <c r="S374"/>
  <c r="R374"/>
  <c r="Q374"/>
  <c r="O374"/>
  <c r="J374"/>
  <c r="I374"/>
  <c r="K374"/>
  <c r="S373"/>
  <c r="R373"/>
  <c r="Q373"/>
  <c r="O373"/>
  <c r="P373" s="1"/>
  <c r="Y373" s="1"/>
  <c r="J373"/>
  <c r="I373"/>
  <c r="S372"/>
  <c r="R372"/>
  <c r="Q372"/>
  <c r="O372"/>
  <c r="J372"/>
  <c r="I372"/>
  <c r="S371"/>
  <c r="R371"/>
  <c r="Q371"/>
  <c r="P371"/>
  <c r="Y371" s="1"/>
  <c r="O371"/>
  <c r="J371"/>
  <c r="I371"/>
  <c r="S370"/>
  <c r="R370"/>
  <c r="Q370"/>
  <c r="O370"/>
  <c r="J370"/>
  <c r="I370"/>
  <c r="S369"/>
  <c r="R369"/>
  <c r="Q369"/>
  <c r="O369"/>
  <c r="P369" s="1"/>
  <c r="Y369" s="1"/>
  <c r="J369"/>
  <c r="I369"/>
  <c r="S368"/>
  <c r="R368"/>
  <c r="Q368"/>
  <c r="O368"/>
  <c r="J368"/>
  <c r="I368"/>
  <c r="S367"/>
  <c r="R367"/>
  <c r="Q367"/>
  <c r="P367"/>
  <c r="Y367" s="1"/>
  <c r="O367"/>
  <c r="J367"/>
  <c r="I367"/>
  <c r="S366"/>
  <c r="R366"/>
  <c r="Q366"/>
  <c r="O366"/>
  <c r="J366"/>
  <c r="I366"/>
  <c r="S365"/>
  <c r="R365"/>
  <c r="Q365"/>
  <c r="O365"/>
  <c r="P365" s="1"/>
  <c r="Y365" s="1"/>
  <c r="J365"/>
  <c r="I365"/>
  <c r="S364"/>
  <c r="R364"/>
  <c r="Q364"/>
  <c r="O364"/>
  <c r="J364"/>
  <c r="I364"/>
  <c r="S363"/>
  <c r="R363"/>
  <c r="Q363"/>
  <c r="P363"/>
  <c r="Y363" s="1"/>
  <c r="O363"/>
  <c r="J363"/>
  <c r="I363"/>
  <c r="S362"/>
  <c r="R362"/>
  <c r="Q362"/>
  <c r="O362"/>
  <c r="J362"/>
  <c r="I362"/>
  <c r="K362"/>
  <c r="S361"/>
  <c r="R361"/>
  <c r="Q361"/>
  <c r="O361"/>
  <c r="P361" s="1"/>
  <c r="Y361" s="1"/>
  <c r="J361"/>
  <c r="I361"/>
  <c r="K361"/>
  <c r="S360"/>
  <c r="R360"/>
  <c r="Q360"/>
  <c r="O360"/>
  <c r="J360"/>
  <c r="I360"/>
  <c r="S359"/>
  <c r="R359"/>
  <c r="Q359"/>
  <c r="O359"/>
  <c r="P359" s="1"/>
  <c r="Y359" s="1"/>
  <c r="J359"/>
  <c r="I359"/>
  <c r="S358"/>
  <c r="R358"/>
  <c r="Q358"/>
  <c r="O358"/>
  <c r="J358"/>
  <c r="I358"/>
  <c r="S357"/>
  <c r="R357"/>
  <c r="Q357"/>
  <c r="P357"/>
  <c r="Y357" s="1"/>
  <c r="O357"/>
  <c r="J357"/>
  <c r="I357"/>
  <c r="S356"/>
  <c r="R356"/>
  <c r="Q356"/>
  <c r="O356"/>
  <c r="J356"/>
  <c r="I356"/>
  <c r="S355"/>
  <c r="R355"/>
  <c r="Q355"/>
  <c r="O355"/>
  <c r="P355" s="1"/>
  <c r="Y355" s="1"/>
  <c r="J355"/>
  <c r="I355"/>
  <c r="S354"/>
  <c r="R354"/>
  <c r="Q354"/>
  <c r="O354"/>
  <c r="J354"/>
  <c r="I354"/>
  <c r="S353"/>
  <c r="R353"/>
  <c r="Q353"/>
  <c r="P353"/>
  <c r="Y353" s="1"/>
  <c r="O353"/>
  <c r="J353"/>
  <c r="I353"/>
  <c r="S352"/>
  <c r="R352"/>
  <c r="Q352"/>
  <c r="O352"/>
  <c r="J352"/>
  <c r="I352"/>
  <c r="S351"/>
  <c r="R351"/>
  <c r="Q351"/>
  <c r="O351"/>
  <c r="P351" s="1"/>
  <c r="Y351" s="1"/>
  <c r="J351"/>
  <c r="I351"/>
  <c r="S350"/>
  <c r="R350"/>
  <c r="Q350"/>
  <c r="O350"/>
  <c r="J350"/>
  <c r="I350"/>
  <c r="S349"/>
  <c r="R349"/>
  <c r="Q349"/>
  <c r="P349"/>
  <c r="Y349" s="1"/>
  <c r="O349"/>
  <c r="J349"/>
  <c r="I349"/>
  <c r="K349"/>
  <c r="S348"/>
  <c r="R348"/>
  <c r="Q348"/>
  <c r="O348"/>
  <c r="J348"/>
  <c r="I348"/>
  <c r="K348"/>
  <c r="S347"/>
  <c r="R347"/>
  <c r="Q347"/>
  <c r="P347"/>
  <c r="Y347" s="1"/>
  <c r="O347"/>
  <c r="J347"/>
  <c r="I347"/>
  <c r="S346"/>
  <c r="R346"/>
  <c r="Q346"/>
  <c r="O346"/>
  <c r="J346"/>
  <c r="I346"/>
  <c r="S345"/>
  <c r="R345"/>
  <c r="Q345"/>
  <c r="O345"/>
  <c r="P345" s="1"/>
  <c r="Y345" s="1"/>
  <c r="J345"/>
  <c r="I345"/>
  <c r="S344"/>
  <c r="R344"/>
  <c r="Q344"/>
  <c r="O344"/>
  <c r="J344"/>
  <c r="I344"/>
  <c r="K344"/>
  <c r="S343"/>
  <c r="R343"/>
  <c r="Q343"/>
  <c r="P343"/>
  <c r="Y343" s="1"/>
  <c r="O343"/>
  <c r="J343"/>
  <c r="I343"/>
  <c r="S342"/>
  <c r="R342"/>
  <c r="Q342"/>
  <c r="O342"/>
  <c r="J342"/>
  <c r="I342"/>
  <c r="K342"/>
  <c r="S341"/>
  <c r="R341"/>
  <c r="Q341"/>
  <c r="O341"/>
  <c r="P341" s="1"/>
  <c r="Y341" s="1"/>
  <c r="J341"/>
  <c r="I341"/>
  <c r="S340"/>
  <c r="R340"/>
  <c r="Q340"/>
  <c r="O340"/>
  <c r="J340"/>
  <c r="I340"/>
  <c r="S339"/>
  <c r="R339"/>
  <c r="Q339"/>
  <c r="P339"/>
  <c r="Y339" s="1"/>
  <c r="O339"/>
  <c r="J339"/>
  <c r="I339"/>
  <c r="S338"/>
  <c r="R338"/>
  <c r="Q338"/>
  <c r="O338"/>
  <c r="J338"/>
  <c r="I338"/>
  <c r="S337"/>
  <c r="R337"/>
  <c r="Q337"/>
  <c r="O337"/>
  <c r="P337" s="1"/>
  <c r="Y337" s="1"/>
  <c r="J337"/>
  <c r="I337"/>
  <c r="K337"/>
  <c r="S336"/>
  <c r="R336"/>
  <c r="Q336"/>
  <c r="O336"/>
  <c r="J336"/>
  <c r="I336"/>
  <c r="S335"/>
  <c r="R335"/>
  <c r="Q335"/>
  <c r="O335"/>
  <c r="P335" s="1"/>
  <c r="Y335" s="1"/>
  <c r="J335"/>
  <c r="I335"/>
  <c r="K335"/>
  <c r="S334"/>
  <c r="R334"/>
  <c r="Q334"/>
  <c r="O334"/>
  <c r="J334"/>
  <c r="I334"/>
  <c r="S333"/>
  <c r="R333"/>
  <c r="Q333"/>
  <c r="O333"/>
  <c r="P333" s="1"/>
  <c r="Y333" s="1"/>
  <c r="J333"/>
  <c r="I333"/>
  <c r="S332"/>
  <c r="R332"/>
  <c r="Q332"/>
  <c r="O332"/>
  <c r="J332"/>
  <c r="I332"/>
  <c r="S331"/>
  <c r="R331"/>
  <c r="Q331"/>
  <c r="P331"/>
  <c r="Y331" s="1"/>
  <c r="O331"/>
  <c r="J331"/>
  <c r="I331"/>
  <c r="K331"/>
  <c r="S330"/>
  <c r="R330"/>
  <c r="Q330"/>
  <c r="O330"/>
  <c r="J330"/>
  <c r="I330"/>
  <c r="K330"/>
  <c r="S329"/>
  <c r="R329"/>
  <c r="Q329"/>
  <c r="P329"/>
  <c r="Y329" s="1"/>
  <c r="O329"/>
  <c r="J329"/>
  <c r="I329"/>
  <c r="S328"/>
  <c r="R328"/>
  <c r="Q328"/>
  <c r="O328"/>
  <c r="J328"/>
  <c r="I328"/>
  <c r="K328"/>
  <c r="S327"/>
  <c r="R327"/>
  <c r="Q327"/>
  <c r="O327"/>
  <c r="P327" s="1"/>
  <c r="Y327" s="1"/>
  <c r="J327"/>
  <c r="I327"/>
  <c r="K327"/>
  <c r="S326"/>
  <c r="R326"/>
  <c r="Q326"/>
  <c r="O326"/>
  <c r="J326"/>
  <c r="I326"/>
  <c r="K326"/>
  <c r="S325"/>
  <c r="R325"/>
  <c r="Q325"/>
  <c r="O325"/>
  <c r="P325" s="1"/>
  <c r="Y325" s="1"/>
  <c r="J325"/>
  <c r="I325"/>
  <c r="S324"/>
  <c r="R324"/>
  <c r="Q324"/>
  <c r="O324"/>
  <c r="J324"/>
  <c r="I324"/>
  <c r="K324"/>
  <c r="S323"/>
  <c r="R323"/>
  <c r="Q323"/>
  <c r="P323"/>
  <c r="Y323" s="1"/>
  <c r="O323"/>
  <c r="J323"/>
  <c r="I323"/>
  <c r="S322"/>
  <c r="R322"/>
  <c r="Q322"/>
  <c r="O322"/>
  <c r="J322"/>
  <c r="I322"/>
  <c r="K322"/>
  <c r="S321"/>
  <c r="R321"/>
  <c r="Q321"/>
  <c r="O321"/>
  <c r="P321" s="1"/>
  <c r="Y321" s="1"/>
  <c r="J321"/>
  <c r="I321"/>
  <c r="S320"/>
  <c r="R320"/>
  <c r="Q320"/>
  <c r="O320"/>
  <c r="J320"/>
  <c r="I320"/>
  <c r="S319"/>
  <c r="R319"/>
  <c r="Q319"/>
  <c r="P319"/>
  <c r="Y319" s="1"/>
  <c r="O319"/>
  <c r="J319"/>
  <c r="I319"/>
  <c r="S318"/>
  <c r="R318"/>
  <c r="Q318"/>
  <c r="O318"/>
  <c r="J318"/>
  <c r="I318"/>
  <c r="S317"/>
  <c r="R317"/>
  <c r="Q317"/>
  <c r="O317"/>
  <c r="P317" s="1"/>
  <c r="Y317" s="1"/>
  <c r="J317"/>
  <c r="I317"/>
  <c r="S316"/>
  <c r="R316"/>
  <c r="Q316"/>
  <c r="O316"/>
  <c r="J316"/>
  <c r="I316"/>
  <c r="S315"/>
  <c r="R315"/>
  <c r="Q315"/>
  <c r="P315"/>
  <c r="Y315" s="1"/>
  <c r="O315"/>
  <c r="J315"/>
  <c r="I315"/>
  <c r="S314"/>
  <c r="R314"/>
  <c r="Q314"/>
  <c r="O314"/>
  <c r="J314"/>
  <c r="I314"/>
  <c r="S313"/>
  <c r="R313"/>
  <c r="Q313"/>
  <c r="O313"/>
  <c r="P313" s="1"/>
  <c r="Y313" s="1"/>
  <c r="J313"/>
  <c r="I313"/>
  <c r="S312"/>
  <c r="R312"/>
  <c r="Q312"/>
  <c r="O312"/>
  <c r="J312"/>
  <c r="I312"/>
  <c r="S311"/>
  <c r="R311"/>
  <c r="Q311"/>
  <c r="P311"/>
  <c r="Y311" s="1"/>
  <c r="O311"/>
  <c r="J311"/>
  <c r="I311"/>
  <c r="S310"/>
  <c r="R310"/>
  <c r="Q310"/>
  <c r="O310"/>
  <c r="J310"/>
  <c r="I310"/>
  <c r="S309"/>
  <c r="R309"/>
  <c r="Q309"/>
  <c r="O309"/>
  <c r="P309" s="1"/>
  <c r="Y309" s="1"/>
  <c r="J309"/>
  <c r="I309"/>
  <c r="S308"/>
  <c r="R308"/>
  <c r="Q308"/>
  <c r="O308"/>
  <c r="J308"/>
  <c r="I308"/>
  <c r="S307"/>
  <c r="R307"/>
  <c r="Q307"/>
  <c r="P307"/>
  <c r="Y307" s="1"/>
  <c r="O307"/>
  <c r="J307"/>
  <c r="I307"/>
  <c r="S306"/>
  <c r="R306"/>
  <c r="Q306"/>
  <c r="O306"/>
  <c r="J306"/>
  <c r="I306"/>
  <c r="S305"/>
  <c r="R305"/>
  <c r="Q305"/>
  <c r="O305"/>
  <c r="P305" s="1"/>
  <c r="Y305" s="1"/>
  <c r="J305"/>
  <c r="I305"/>
  <c r="S304"/>
  <c r="R304"/>
  <c r="Q304"/>
  <c r="O304"/>
  <c r="J304"/>
  <c r="I304"/>
  <c r="S303"/>
  <c r="R303"/>
  <c r="Q303"/>
  <c r="P303"/>
  <c r="Y303" s="1"/>
  <c r="O303"/>
  <c r="J303"/>
  <c r="I303"/>
  <c r="S302"/>
  <c r="R302"/>
  <c r="Q302"/>
  <c r="O302"/>
  <c r="J302"/>
  <c r="I302"/>
  <c r="S301"/>
  <c r="R301"/>
  <c r="Q301"/>
  <c r="O301"/>
  <c r="P301" s="1"/>
  <c r="Y301" s="1"/>
  <c r="J301"/>
  <c r="I301"/>
  <c r="S300"/>
  <c r="R300"/>
  <c r="Q300"/>
  <c r="O300"/>
  <c r="J300"/>
  <c r="I300"/>
  <c r="S299"/>
  <c r="R299"/>
  <c r="Q299"/>
  <c r="P299"/>
  <c r="Y299" s="1"/>
  <c r="O299"/>
  <c r="J299"/>
  <c r="I299"/>
  <c r="S298"/>
  <c r="R298"/>
  <c r="Q298"/>
  <c r="O298"/>
  <c r="J298"/>
  <c r="I298"/>
  <c r="S297"/>
  <c r="R297"/>
  <c r="Q297"/>
  <c r="O297"/>
  <c r="P297" s="1"/>
  <c r="Y297" s="1"/>
  <c r="J297"/>
  <c r="I297"/>
  <c r="K297"/>
  <c r="S296"/>
  <c r="R296"/>
  <c r="Q296"/>
  <c r="O296"/>
  <c r="J296"/>
  <c r="I296"/>
  <c r="S295"/>
  <c r="R295"/>
  <c r="Q295"/>
  <c r="O295"/>
  <c r="P295" s="1"/>
  <c r="Y295" s="1"/>
  <c r="J295"/>
  <c r="I295"/>
  <c r="K295"/>
  <c r="S294"/>
  <c r="R294"/>
  <c r="Q294"/>
  <c r="O294"/>
  <c r="J294"/>
  <c r="I294"/>
  <c r="K294"/>
  <c r="S293"/>
  <c r="R293"/>
  <c r="Q293"/>
  <c r="O293"/>
  <c r="P293" s="1"/>
  <c r="Y293" s="1"/>
  <c r="J293"/>
  <c r="I293"/>
  <c r="K293"/>
  <c r="S292"/>
  <c r="R292"/>
  <c r="Q292"/>
  <c r="O292"/>
  <c r="J292"/>
  <c r="I292"/>
  <c r="K292"/>
  <c r="S291"/>
  <c r="R291"/>
  <c r="Q291"/>
  <c r="O291"/>
  <c r="P291" s="1"/>
  <c r="Y291" s="1"/>
  <c r="J291"/>
  <c r="I291"/>
  <c r="K291"/>
  <c r="S290"/>
  <c r="R290"/>
  <c r="Q290"/>
  <c r="O290"/>
  <c r="J290"/>
  <c r="I290"/>
  <c r="S289"/>
  <c r="R289"/>
  <c r="Q289"/>
  <c r="O289"/>
  <c r="P289" s="1"/>
  <c r="Y289" s="1"/>
  <c r="J289"/>
  <c r="I289"/>
  <c r="K289"/>
  <c r="S288"/>
  <c r="R288"/>
  <c r="Q288"/>
  <c r="O288"/>
  <c r="J288"/>
  <c r="I288"/>
  <c r="K288"/>
  <c r="S287"/>
  <c r="R287"/>
  <c r="Q287"/>
  <c r="O287"/>
  <c r="P287" s="1"/>
  <c r="Y287" s="1"/>
  <c r="J287"/>
  <c r="I287"/>
  <c r="K287"/>
  <c r="S286"/>
  <c r="R286"/>
  <c r="Q286"/>
  <c r="O286"/>
  <c r="J286"/>
  <c r="I286"/>
  <c r="K286"/>
  <c r="S285"/>
  <c r="R285"/>
  <c r="Q285"/>
  <c r="O285"/>
  <c r="P285" s="1"/>
  <c r="Y285" s="1"/>
  <c r="J285"/>
  <c r="I285"/>
  <c r="S284"/>
  <c r="R284"/>
  <c r="Q284"/>
  <c r="O284"/>
  <c r="J284"/>
  <c r="I284"/>
  <c r="K284"/>
  <c r="S283"/>
  <c r="R283"/>
  <c r="Q283"/>
  <c r="P283"/>
  <c r="Y283" s="1"/>
  <c r="O283"/>
  <c r="J283"/>
  <c r="I283"/>
  <c r="S282"/>
  <c r="R282"/>
  <c r="Q282"/>
  <c r="O282"/>
  <c r="J282"/>
  <c r="I282"/>
  <c r="K282"/>
  <c r="S281"/>
  <c r="R281"/>
  <c r="Q281"/>
  <c r="O281"/>
  <c r="P281" s="1"/>
  <c r="Y281" s="1"/>
  <c r="J281"/>
  <c r="I281"/>
  <c r="K281"/>
  <c r="S280"/>
  <c r="R280"/>
  <c r="Q280"/>
  <c r="O280"/>
  <c r="J280"/>
  <c r="I280"/>
  <c r="K280"/>
  <c r="S279"/>
  <c r="R279"/>
  <c r="Q279"/>
  <c r="O279"/>
  <c r="P279" s="1"/>
  <c r="Y279" s="1"/>
  <c r="J279"/>
  <c r="I279"/>
  <c r="K279"/>
  <c r="S278"/>
  <c r="R278"/>
  <c r="Q278"/>
  <c r="O278"/>
  <c r="J278"/>
  <c r="I278"/>
  <c r="S277"/>
  <c r="R277"/>
  <c r="Q277"/>
  <c r="O277"/>
  <c r="P277" s="1"/>
  <c r="Y277" s="1"/>
  <c r="J277"/>
  <c r="I277"/>
  <c r="S276"/>
  <c r="R276"/>
  <c r="Q276"/>
  <c r="O276"/>
  <c r="J276"/>
  <c r="I276"/>
  <c r="S275"/>
  <c r="R275"/>
  <c r="Q275"/>
  <c r="P275"/>
  <c r="Y275" s="1"/>
  <c r="O275"/>
  <c r="J275"/>
  <c r="I275"/>
  <c r="K275"/>
  <c r="S274"/>
  <c r="R274"/>
  <c r="Q274"/>
  <c r="O274"/>
  <c r="J274"/>
  <c r="I274"/>
  <c r="K274"/>
  <c r="S273"/>
  <c r="R273"/>
  <c r="Q273"/>
  <c r="P273"/>
  <c r="Y273" s="1"/>
  <c r="O273"/>
  <c r="J273"/>
  <c r="I273"/>
  <c r="K273"/>
  <c r="S272"/>
  <c r="R272"/>
  <c r="Q272"/>
  <c r="O272"/>
  <c r="J272"/>
  <c r="I272"/>
  <c r="K272"/>
  <c r="S271"/>
  <c r="R271"/>
  <c r="Q271"/>
  <c r="P271"/>
  <c r="Y271" s="1"/>
  <c r="O271"/>
  <c r="J271"/>
  <c r="I271"/>
  <c r="K271"/>
  <c r="S270"/>
  <c r="R270"/>
  <c r="Q270"/>
  <c r="O270"/>
  <c r="J270"/>
  <c r="I270"/>
  <c r="K270"/>
  <c r="S269"/>
  <c r="R269"/>
  <c r="Q269"/>
  <c r="P269"/>
  <c r="Y269" s="1"/>
  <c r="O269"/>
  <c r="J269"/>
  <c r="I269"/>
  <c r="K269"/>
  <c r="S268"/>
  <c r="R268"/>
  <c r="Q268"/>
  <c r="O268"/>
  <c r="J268"/>
  <c r="I268"/>
  <c r="K268"/>
  <c r="S267"/>
  <c r="R267"/>
  <c r="Q267"/>
  <c r="P267"/>
  <c r="Y267" s="1"/>
  <c r="O267"/>
  <c r="J267"/>
  <c r="I267"/>
  <c r="K267"/>
  <c r="S266"/>
  <c r="R266"/>
  <c r="Q266"/>
  <c r="O266"/>
  <c r="J266"/>
  <c r="I266"/>
  <c r="K266"/>
  <c r="S265"/>
  <c r="R265"/>
  <c r="Q265"/>
  <c r="P265"/>
  <c r="Y265" s="1"/>
  <c r="O265"/>
  <c r="J265"/>
  <c r="I265"/>
  <c r="K265"/>
  <c r="S264"/>
  <c r="R264"/>
  <c r="Q264"/>
  <c r="O264"/>
  <c r="J264"/>
  <c r="I264"/>
  <c r="K264"/>
  <c r="S263"/>
  <c r="R263"/>
  <c r="Q263"/>
  <c r="P263"/>
  <c r="Y263" s="1"/>
  <c r="O263"/>
  <c r="J263"/>
  <c r="I263"/>
  <c r="S262"/>
  <c r="R262"/>
  <c r="Q262"/>
  <c r="O262"/>
  <c r="J262"/>
  <c r="I262"/>
  <c r="K262"/>
  <c r="S261"/>
  <c r="R261"/>
  <c r="Q261"/>
  <c r="O261"/>
  <c r="P261" s="1"/>
  <c r="Y261" s="1"/>
  <c r="J261"/>
  <c r="I261"/>
  <c r="K261"/>
  <c r="S260"/>
  <c r="R260"/>
  <c r="Q260"/>
  <c r="O260"/>
  <c r="J260"/>
  <c r="I260"/>
  <c r="K260"/>
  <c r="S259"/>
  <c r="R259"/>
  <c r="Q259"/>
  <c r="O259"/>
  <c r="P259" s="1"/>
  <c r="Y259" s="1"/>
  <c r="J259"/>
  <c r="I259"/>
  <c r="K259"/>
  <c r="S258"/>
  <c r="R258"/>
  <c r="Q258"/>
  <c r="O258"/>
  <c r="J258"/>
  <c r="I258"/>
  <c r="K258"/>
  <c r="S257"/>
  <c r="R257"/>
  <c r="Q257"/>
  <c r="O257"/>
  <c r="P257" s="1"/>
  <c r="Y257" s="1"/>
  <c r="J257"/>
  <c r="I257"/>
  <c r="K257"/>
  <c r="S256"/>
  <c r="R256"/>
  <c r="Q256"/>
  <c r="O256"/>
  <c r="J256"/>
  <c r="I256"/>
  <c r="K256"/>
  <c r="S255"/>
  <c r="R255"/>
  <c r="Q255"/>
  <c r="O255"/>
  <c r="P255" s="1"/>
  <c r="Y255" s="1"/>
  <c r="J255"/>
  <c r="I255"/>
  <c r="K255"/>
  <c r="S254"/>
  <c r="R254"/>
  <c r="Q254"/>
  <c r="O254"/>
  <c r="J254"/>
  <c r="I254"/>
  <c r="K254"/>
  <c r="S253"/>
  <c r="R253"/>
  <c r="Q253"/>
  <c r="O253"/>
  <c r="P253" s="1"/>
  <c r="Y253" s="1"/>
  <c r="J253"/>
  <c r="I253"/>
  <c r="K253"/>
  <c r="S252"/>
  <c r="R252"/>
  <c r="Q252"/>
  <c r="O252"/>
  <c r="J252"/>
  <c r="I252"/>
  <c r="K252"/>
  <c r="S251"/>
  <c r="R251"/>
  <c r="Q251"/>
  <c r="O251"/>
  <c r="P251" s="1"/>
  <c r="Y251" s="1"/>
  <c r="J251"/>
  <c r="I251"/>
  <c r="K251"/>
  <c r="S250"/>
  <c r="R250"/>
  <c r="Q250"/>
  <c r="O250"/>
  <c r="J250"/>
  <c r="I250"/>
  <c r="K250"/>
  <c r="S249"/>
  <c r="R249"/>
  <c r="Q249"/>
  <c r="O249"/>
  <c r="P249" s="1"/>
  <c r="Y249" s="1"/>
  <c r="J249"/>
  <c r="I249"/>
  <c r="S248"/>
  <c r="R248"/>
  <c r="Q248"/>
  <c r="O248"/>
  <c r="J248"/>
  <c r="I248"/>
  <c r="S247"/>
  <c r="R247"/>
  <c r="Q247"/>
  <c r="P247"/>
  <c r="Y247" s="1"/>
  <c r="O247"/>
  <c r="J247"/>
  <c r="I247"/>
  <c r="S246"/>
  <c r="R246"/>
  <c r="Q246"/>
  <c r="O246"/>
  <c r="J246"/>
  <c r="I246"/>
  <c r="K246"/>
  <c r="S245"/>
  <c r="R245"/>
  <c r="Q245"/>
  <c r="O245"/>
  <c r="P245" s="1"/>
  <c r="Y245" s="1"/>
  <c r="J245"/>
  <c r="I245"/>
  <c r="K245"/>
  <c r="S244"/>
  <c r="R244"/>
  <c r="Q244"/>
  <c r="O244"/>
  <c r="J244"/>
  <c r="I244"/>
  <c r="K244"/>
  <c r="S243"/>
  <c r="R243"/>
  <c r="Q243"/>
  <c r="O243"/>
  <c r="P243" s="1"/>
  <c r="Y243" s="1"/>
  <c r="J243"/>
  <c r="I243"/>
  <c r="K243"/>
  <c r="S242"/>
  <c r="R242"/>
  <c r="Q242"/>
  <c r="O242"/>
  <c r="J242"/>
  <c r="I242"/>
  <c r="K242"/>
  <c r="S241"/>
  <c r="R241"/>
  <c r="Q241"/>
  <c r="O241"/>
  <c r="P241" s="1"/>
  <c r="Y241" s="1"/>
  <c r="J241"/>
  <c r="I241"/>
  <c r="K241"/>
  <c r="S240"/>
  <c r="R240"/>
  <c r="Q240"/>
  <c r="O240"/>
  <c r="J240"/>
  <c r="I240"/>
  <c r="S239"/>
  <c r="R239"/>
  <c r="Q239"/>
  <c r="O239"/>
  <c r="P239" s="1"/>
  <c r="Y239" s="1"/>
  <c r="J239"/>
  <c r="I239"/>
  <c r="S238"/>
  <c r="R238"/>
  <c r="Q238"/>
  <c r="O238"/>
  <c r="J238"/>
  <c r="I238"/>
  <c r="S237"/>
  <c r="R237"/>
  <c r="Q237"/>
  <c r="P237"/>
  <c r="Y237" s="1"/>
  <c r="O237"/>
  <c r="J237"/>
  <c r="I237"/>
  <c r="S236"/>
  <c r="R236"/>
  <c r="Q236"/>
  <c r="O236"/>
  <c r="J236"/>
  <c r="I236"/>
  <c r="S235"/>
  <c r="R235"/>
  <c r="Q235"/>
  <c r="O235"/>
  <c r="P235" s="1"/>
  <c r="Y235" s="1"/>
  <c r="J235"/>
  <c r="I235"/>
  <c r="S234"/>
  <c r="R234"/>
  <c r="Q234"/>
  <c r="O234"/>
  <c r="J234"/>
  <c r="I234"/>
  <c r="S233"/>
  <c r="R233"/>
  <c r="Q233"/>
  <c r="P233"/>
  <c r="Y233" s="1"/>
  <c r="O233"/>
  <c r="J233"/>
  <c r="I233"/>
  <c r="S232"/>
  <c r="R232"/>
  <c r="Q232"/>
  <c r="O232"/>
  <c r="J232"/>
  <c r="I232"/>
  <c r="S231"/>
  <c r="R231"/>
  <c r="Q231"/>
  <c r="O231"/>
  <c r="P231" s="1"/>
  <c r="Y231" s="1"/>
  <c r="J231"/>
  <c r="I231"/>
  <c r="S230"/>
  <c r="R230"/>
  <c r="Q230"/>
  <c r="O230"/>
  <c r="J230"/>
  <c r="I230"/>
  <c r="S229"/>
  <c r="R229"/>
  <c r="Q229"/>
  <c r="P229"/>
  <c r="Y229" s="1"/>
  <c r="O229"/>
  <c r="J229"/>
  <c r="I229"/>
  <c r="S228"/>
  <c r="R228"/>
  <c r="Q228"/>
  <c r="O228"/>
  <c r="J228"/>
  <c r="I228"/>
  <c r="S227"/>
  <c r="R227"/>
  <c r="Q227"/>
  <c r="O227"/>
  <c r="P227" s="1"/>
  <c r="Y227" s="1"/>
  <c r="J227"/>
  <c r="I227"/>
  <c r="S226"/>
  <c r="R226"/>
  <c r="Q226"/>
  <c r="O226"/>
  <c r="J226"/>
  <c r="I226"/>
  <c r="S225"/>
  <c r="R225"/>
  <c r="Q225"/>
  <c r="P225"/>
  <c r="Y225" s="1"/>
  <c r="O225"/>
  <c r="J225"/>
  <c r="I225"/>
  <c r="S224"/>
  <c r="R224"/>
  <c r="Q224"/>
  <c r="O224"/>
  <c r="J224"/>
  <c r="I224"/>
  <c r="S223"/>
  <c r="R223"/>
  <c r="Q223"/>
  <c r="O223"/>
  <c r="P223" s="1"/>
  <c r="Y223" s="1"/>
  <c r="J223"/>
  <c r="I223"/>
  <c r="S222"/>
  <c r="R222"/>
  <c r="Q222"/>
  <c r="O222"/>
  <c r="J222"/>
  <c r="I222"/>
  <c r="S221"/>
  <c r="R221"/>
  <c r="Q221"/>
  <c r="P221"/>
  <c r="Y221" s="1"/>
  <c r="O221"/>
  <c r="J221"/>
  <c r="I221"/>
  <c r="S220"/>
  <c r="R220"/>
  <c r="Q220"/>
  <c r="O220"/>
  <c r="J220"/>
  <c r="I220"/>
  <c r="S219"/>
  <c r="R219"/>
  <c r="Q219"/>
  <c r="O219"/>
  <c r="P219" s="1"/>
  <c r="Y219" s="1"/>
  <c r="J219"/>
  <c r="I219"/>
  <c r="S218"/>
  <c r="R218"/>
  <c r="Q218"/>
  <c r="O218"/>
  <c r="J218"/>
  <c r="I218"/>
  <c r="S217"/>
  <c r="R217"/>
  <c r="Q217"/>
  <c r="P217"/>
  <c r="Y217" s="1"/>
  <c r="O217"/>
  <c r="J217"/>
  <c r="I217"/>
  <c r="K217"/>
  <c r="S216"/>
  <c r="R216"/>
  <c r="Q216"/>
  <c r="O216"/>
  <c r="J216"/>
  <c r="I216"/>
  <c r="K216"/>
  <c r="S215"/>
  <c r="R215"/>
  <c r="Q215"/>
  <c r="P215"/>
  <c r="Y215" s="1"/>
  <c r="O215"/>
  <c r="J215"/>
  <c r="I215"/>
  <c r="K215"/>
  <c r="S214"/>
  <c r="R214"/>
  <c r="Q214"/>
  <c r="O214"/>
  <c r="J214"/>
  <c r="I214"/>
  <c r="K214"/>
  <c r="S213"/>
  <c r="R213"/>
  <c r="Q213"/>
  <c r="P213"/>
  <c r="Y213" s="1"/>
  <c r="O213"/>
  <c r="J213"/>
  <c r="I213"/>
  <c r="K213"/>
  <c r="S212"/>
  <c r="R212"/>
  <c r="Q212"/>
  <c r="O212"/>
  <c r="J212"/>
  <c r="I212"/>
  <c r="K212"/>
  <c r="S211"/>
  <c r="R211"/>
  <c r="Q211"/>
  <c r="P211"/>
  <c r="Y211" s="1"/>
  <c r="O211"/>
  <c r="J211"/>
  <c r="I211"/>
  <c r="K211"/>
  <c r="S210"/>
  <c r="R210"/>
  <c r="Q210"/>
  <c r="O210"/>
  <c r="J210"/>
  <c r="I210"/>
  <c r="S209"/>
  <c r="R209"/>
  <c r="Q209"/>
  <c r="P209"/>
  <c r="Y209" s="1"/>
  <c r="O209"/>
  <c r="J209"/>
  <c r="I209"/>
  <c r="S208"/>
  <c r="R208"/>
  <c r="Q208"/>
  <c r="O208"/>
  <c r="J208"/>
  <c r="I208"/>
  <c r="K208"/>
  <c r="S207"/>
  <c r="R207"/>
  <c r="Q207"/>
  <c r="O207"/>
  <c r="P207" s="1"/>
  <c r="Y207" s="1"/>
  <c r="J207"/>
  <c r="I207"/>
  <c r="S206"/>
  <c r="R206"/>
  <c r="Q206"/>
  <c r="O206"/>
  <c r="J206"/>
  <c r="I206"/>
  <c r="K206"/>
  <c r="S205"/>
  <c r="R205"/>
  <c r="Q205"/>
  <c r="P205"/>
  <c r="Y205" s="1"/>
  <c r="O205"/>
  <c r="J205"/>
  <c r="I205"/>
  <c r="S204"/>
  <c r="R204"/>
  <c r="Q204"/>
  <c r="O204"/>
  <c r="J204"/>
  <c r="I204"/>
  <c r="K204"/>
  <c r="S203"/>
  <c r="R203"/>
  <c r="Q203"/>
  <c r="O203"/>
  <c r="P203" s="1"/>
  <c r="Y203" s="1"/>
  <c r="J203"/>
  <c r="I203"/>
  <c r="K203"/>
  <c r="S202"/>
  <c r="R202"/>
  <c r="Q202"/>
  <c r="O202"/>
  <c r="J202"/>
  <c r="I202"/>
  <c r="K202"/>
  <c r="S201"/>
  <c r="R201"/>
  <c r="Q201"/>
  <c r="O201"/>
  <c r="P201" s="1"/>
  <c r="Y201" s="1"/>
  <c r="J201"/>
  <c r="I201"/>
  <c r="K201"/>
  <c r="S200"/>
  <c r="R200"/>
  <c r="Q200"/>
  <c r="O200"/>
  <c r="J200"/>
  <c r="I200"/>
  <c r="K200"/>
  <c r="S199"/>
  <c r="R199"/>
  <c r="Q199"/>
  <c r="O199"/>
  <c r="P199" s="1"/>
  <c r="Y199" s="1"/>
  <c r="J199"/>
  <c r="I199"/>
  <c r="K199"/>
  <c r="S198"/>
  <c r="R198"/>
  <c r="Q198"/>
  <c r="O198"/>
  <c r="J198"/>
  <c r="I198"/>
  <c r="K198"/>
  <c r="S197"/>
  <c r="R197"/>
  <c r="Q197"/>
  <c r="O197"/>
  <c r="P197" s="1"/>
  <c r="Y197" s="1"/>
  <c r="J197"/>
  <c r="I197"/>
  <c r="S196"/>
  <c r="R196"/>
  <c r="Q196"/>
  <c r="O196"/>
  <c r="J196"/>
  <c r="I196"/>
  <c r="S195"/>
  <c r="R195"/>
  <c r="Q195"/>
  <c r="P195"/>
  <c r="Y195" s="1"/>
  <c r="O195"/>
  <c r="J195"/>
  <c r="I195"/>
  <c r="S194"/>
  <c r="R194"/>
  <c r="Q194"/>
  <c r="O194"/>
  <c r="J194"/>
  <c r="I194"/>
  <c r="S193"/>
  <c r="R193"/>
  <c r="Q193"/>
  <c r="O193"/>
  <c r="P193" s="1"/>
  <c r="Y193" s="1"/>
  <c r="J193"/>
  <c r="I193"/>
  <c r="S192"/>
  <c r="R192"/>
  <c r="Q192"/>
  <c r="O192"/>
  <c r="J192"/>
  <c r="I192"/>
  <c r="S191"/>
  <c r="R191"/>
  <c r="Q191"/>
  <c r="P191"/>
  <c r="Y191" s="1"/>
  <c r="O191"/>
  <c r="J191"/>
  <c r="I191"/>
  <c r="S190"/>
  <c r="R190"/>
  <c r="Q190"/>
  <c r="O190"/>
  <c r="J190"/>
  <c r="I190"/>
  <c r="S189"/>
  <c r="R189"/>
  <c r="Q189"/>
  <c r="O189"/>
  <c r="P189" s="1"/>
  <c r="Y189" s="1"/>
  <c r="J189"/>
  <c r="I189"/>
  <c r="S188"/>
  <c r="R188"/>
  <c r="Q188"/>
  <c r="O188"/>
  <c r="J188"/>
  <c r="I188"/>
  <c r="S187"/>
  <c r="R187"/>
  <c r="Q187"/>
  <c r="P187"/>
  <c r="Y187" s="1"/>
  <c r="O187"/>
  <c r="J187"/>
  <c r="I187"/>
  <c r="S186"/>
  <c r="R186"/>
  <c r="Q186"/>
  <c r="O186"/>
  <c r="J186"/>
  <c r="I186"/>
  <c r="S185"/>
  <c r="R185"/>
  <c r="Q185"/>
  <c r="O185"/>
  <c r="P185" s="1"/>
  <c r="Y185" s="1"/>
  <c r="J185"/>
  <c r="I185"/>
  <c r="K185"/>
  <c r="S184"/>
  <c r="R184"/>
  <c r="Q184"/>
  <c r="O184"/>
  <c r="J184"/>
  <c r="I184"/>
  <c r="K184"/>
  <c r="S183"/>
  <c r="R183"/>
  <c r="Q183"/>
  <c r="O183"/>
  <c r="P183" s="1"/>
  <c r="Y183" s="1"/>
  <c r="J183"/>
  <c r="I183"/>
  <c r="S182"/>
  <c r="R182"/>
  <c r="Q182"/>
  <c r="O182"/>
  <c r="J182"/>
  <c r="I182"/>
  <c r="K182"/>
  <c r="S181"/>
  <c r="R181"/>
  <c r="Q181"/>
  <c r="P181"/>
  <c r="Y181" s="1"/>
  <c r="O181"/>
  <c r="J181"/>
  <c r="I181"/>
  <c r="K181"/>
  <c r="S180"/>
  <c r="R180"/>
  <c r="Q180"/>
  <c r="O180"/>
  <c r="J180"/>
  <c r="I180"/>
  <c r="K180"/>
  <c r="S179"/>
  <c r="R179"/>
  <c r="Q179"/>
  <c r="P179"/>
  <c r="Y179" s="1"/>
  <c r="O179"/>
  <c r="J179"/>
  <c r="I179"/>
  <c r="S178"/>
  <c r="R178"/>
  <c r="Q178"/>
  <c r="O178"/>
  <c r="J178"/>
  <c r="I178"/>
  <c r="S177"/>
  <c r="R177"/>
  <c r="Q177"/>
  <c r="O177"/>
  <c r="P177" s="1"/>
  <c r="Y177" s="1"/>
  <c r="J177"/>
  <c r="I177"/>
  <c r="S176"/>
  <c r="R176"/>
  <c r="Q176"/>
  <c r="O176"/>
  <c r="J176"/>
  <c r="I176"/>
  <c r="S175"/>
  <c r="R175"/>
  <c r="Q175"/>
  <c r="P175"/>
  <c r="Y175" s="1"/>
  <c r="O175"/>
  <c r="J175"/>
  <c r="I175"/>
  <c r="S174"/>
  <c r="R174"/>
  <c r="Q174"/>
  <c r="O174"/>
  <c r="J174"/>
  <c r="I174"/>
  <c r="S173"/>
  <c r="R173"/>
  <c r="Q173"/>
  <c r="O173"/>
  <c r="P173" s="1"/>
  <c r="Y173" s="1"/>
  <c r="J173"/>
  <c r="I173"/>
  <c r="S172"/>
  <c r="R172"/>
  <c r="Q172"/>
  <c r="O172"/>
  <c r="J172"/>
  <c r="I172"/>
  <c r="S171"/>
  <c r="R171"/>
  <c r="Q171"/>
  <c r="P171"/>
  <c r="Y171" s="1"/>
  <c r="O171"/>
  <c r="J171"/>
  <c r="I171"/>
  <c r="K171"/>
  <c r="S170"/>
  <c r="R170"/>
  <c r="Q170"/>
  <c r="O170"/>
  <c r="J170"/>
  <c r="I170"/>
  <c r="S169"/>
  <c r="R169"/>
  <c r="Q169"/>
  <c r="P169"/>
  <c r="Y169" s="1"/>
  <c r="O169"/>
  <c r="J169"/>
  <c r="I169"/>
  <c r="S168"/>
  <c r="R168"/>
  <c r="Q168"/>
  <c r="O168"/>
  <c r="J168"/>
  <c r="I168"/>
  <c r="K168"/>
  <c r="S167"/>
  <c r="R167"/>
  <c r="Q167"/>
  <c r="O167"/>
  <c r="P167" s="1"/>
  <c r="Y167" s="1"/>
  <c r="J167"/>
  <c r="I167"/>
  <c r="K167"/>
  <c r="S166"/>
  <c r="R166"/>
  <c r="Q166"/>
  <c r="O166"/>
  <c r="J166"/>
  <c r="I166"/>
  <c r="K166"/>
  <c r="S165"/>
  <c r="R165"/>
  <c r="Q165"/>
  <c r="O165"/>
  <c r="P165" s="1"/>
  <c r="Y165" s="1"/>
  <c r="J165"/>
  <c r="I165"/>
  <c r="K165"/>
  <c r="S164"/>
  <c r="R164"/>
  <c r="Q164"/>
  <c r="O164"/>
  <c r="J164"/>
  <c r="I164"/>
  <c r="K164"/>
  <c r="S163"/>
  <c r="R163"/>
  <c r="Q163"/>
  <c r="O163"/>
  <c r="P163" s="1"/>
  <c r="Y163" s="1"/>
  <c r="J163"/>
  <c r="I163"/>
  <c r="K163"/>
  <c r="S162"/>
  <c r="R162"/>
  <c r="Q162"/>
  <c r="O162"/>
  <c r="J162"/>
  <c r="I162"/>
  <c r="S161"/>
  <c r="R161"/>
  <c r="Q161"/>
  <c r="O161"/>
  <c r="P161" s="1"/>
  <c r="Y161" s="1"/>
  <c r="J161"/>
  <c r="I161"/>
  <c r="K161"/>
  <c r="S160"/>
  <c r="R160"/>
  <c r="Q160"/>
  <c r="O160"/>
  <c r="J160"/>
  <c r="I160"/>
  <c r="S159"/>
  <c r="R159"/>
  <c r="Q159"/>
  <c r="O159"/>
  <c r="P159" s="1"/>
  <c r="Y159" s="1"/>
  <c r="J159"/>
  <c r="I159"/>
  <c r="K159"/>
  <c r="S158"/>
  <c r="R158"/>
  <c r="Q158"/>
  <c r="O158"/>
  <c r="J158"/>
  <c r="I158"/>
  <c r="S157"/>
  <c r="R157"/>
  <c r="Q157"/>
  <c r="O157"/>
  <c r="P157" s="1"/>
  <c r="Y157" s="1"/>
  <c r="J157"/>
  <c r="I157"/>
  <c r="S156"/>
  <c r="R156"/>
  <c r="Q156"/>
  <c r="O156"/>
  <c r="J156"/>
  <c r="I156"/>
  <c r="S155"/>
  <c r="R155"/>
  <c r="Q155"/>
  <c r="P155"/>
  <c r="Y155" s="1"/>
  <c r="O155"/>
  <c r="J155"/>
  <c r="I155"/>
  <c r="S154"/>
  <c r="R154"/>
  <c r="Q154"/>
  <c r="O154"/>
  <c r="J154"/>
  <c r="I154"/>
  <c r="S153"/>
  <c r="R153"/>
  <c r="Q153"/>
  <c r="O153"/>
  <c r="P153" s="1"/>
  <c r="Y153" s="1"/>
  <c r="J153"/>
  <c r="I153"/>
  <c r="S152"/>
  <c r="R152"/>
  <c r="Q152"/>
  <c r="O152"/>
  <c r="J152"/>
  <c r="I152"/>
  <c r="S151"/>
  <c r="R151"/>
  <c r="Q151"/>
  <c r="P151"/>
  <c r="Y151" s="1"/>
  <c r="O151"/>
  <c r="J151"/>
  <c r="I151"/>
  <c r="S150"/>
  <c r="R150"/>
  <c r="Q150"/>
  <c r="O150"/>
  <c r="J150"/>
  <c r="I150"/>
  <c r="S149"/>
  <c r="R149"/>
  <c r="Q149"/>
  <c r="O149"/>
  <c r="P149" s="1"/>
  <c r="Y149" s="1"/>
  <c r="J149"/>
  <c r="I149"/>
  <c r="S148"/>
  <c r="R148"/>
  <c r="Q148"/>
  <c r="O148"/>
  <c r="J148"/>
  <c r="I148"/>
  <c r="S147"/>
  <c r="R147"/>
  <c r="Q147"/>
  <c r="P147"/>
  <c r="Y147" s="1"/>
  <c r="O147"/>
  <c r="J147"/>
  <c r="I147"/>
  <c r="S146"/>
  <c r="R146"/>
  <c r="Q146"/>
  <c r="O146"/>
  <c r="J146"/>
  <c r="I146"/>
  <c r="S145"/>
  <c r="R145"/>
  <c r="Q145"/>
  <c r="O145"/>
  <c r="P145" s="1"/>
  <c r="Y145" s="1"/>
  <c r="J145"/>
  <c r="I145"/>
  <c r="S144"/>
  <c r="R144"/>
  <c r="Q144"/>
  <c r="O144"/>
  <c r="J144"/>
  <c r="I144"/>
  <c r="S143"/>
  <c r="R143"/>
  <c r="Q143"/>
  <c r="P143"/>
  <c r="Y143" s="1"/>
  <c r="O143"/>
  <c r="J143"/>
  <c r="I143"/>
  <c r="S142"/>
  <c r="R142"/>
  <c r="Q142"/>
  <c r="O142"/>
  <c r="J142"/>
  <c r="I142"/>
  <c r="S141"/>
  <c r="R141"/>
  <c r="Q141"/>
  <c r="O141"/>
  <c r="P141" s="1"/>
  <c r="Y141" s="1"/>
  <c r="J141"/>
  <c r="I141"/>
  <c r="S140"/>
  <c r="R140"/>
  <c r="Q140"/>
  <c r="O140"/>
  <c r="J140"/>
  <c r="I140"/>
  <c r="S139"/>
  <c r="R139"/>
  <c r="Q139"/>
  <c r="P139"/>
  <c r="Y139" s="1"/>
  <c r="O139"/>
  <c r="J139"/>
  <c r="I139"/>
  <c r="S138"/>
  <c r="R138"/>
  <c r="Q138"/>
  <c r="O138"/>
  <c r="J138"/>
  <c r="I138"/>
  <c r="S137"/>
  <c r="R137"/>
  <c r="Q137"/>
  <c r="O137"/>
  <c r="P137" s="1"/>
  <c r="Y137" s="1"/>
  <c r="J137"/>
  <c r="I137"/>
  <c r="S136"/>
  <c r="R136"/>
  <c r="Q136"/>
  <c r="O136"/>
  <c r="J136"/>
  <c r="I136"/>
  <c r="S135"/>
  <c r="R135"/>
  <c r="Q135"/>
  <c r="P135"/>
  <c r="Y135" s="1"/>
  <c r="O135"/>
  <c r="J135"/>
  <c r="I135"/>
  <c r="S134"/>
  <c r="R134"/>
  <c r="Q134"/>
  <c r="O134"/>
  <c r="J134"/>
  <c r="I134"/>
  <c r="S133"/>
  <c r="R133"/>
  <c r="Q133"/>
  <c r="O133"/>
  <c r="P133" s="1"/>
  <c r="Y133" s="1"/>
  <c r="J133"/>
  <c r="I133"/>
  <c r="S132"/>
  <c r="R132"/>
  <c r="Q132"/>
  <c r="O132"/>
  <c r="J132"/>
  <c r="I132"/>
  <c r="S131"/>
  <c r="R131"/>
  <c r="Q131"/>
  <c r="O131"/>
  <c r="P131" s="1"/>
  <c r="Y131" s="1"/>
  <c r="J131"/>
  <c r="I131"/>
  <c r="S130"/>
  <c r="R130"/>
  <c r="Q130"/>
  <c r="O130"/>
  <c r="J130"/>
  <c r="I130"/>
  <c r="S129"/>
  <c r="R129"/>
  <c r="Q129"/>
  <c r="P129"/>
  <c r="Y129" s="1"/>
  <c r="O129"/>
  <c r="J129"/>
  <c r="I129"/>
  <c r="S128"/>
  <c r="R128"/>
  <c r="Q128"/>
  <c r="O128"/>
  <c r="J128"/>
  <c r="I128"/>
  <c r="S127"/>
  <c r="R127"/>
  <c r="Q127"/>
  <c r="O127"/>
  <c r="P127" s="1"/>
  <c r="Y127" s="1"/>
  <c r="J127"/>
  <c r="I127"/>
  <c r="S126"/>
  <c r="R126"/>
  <c r="Q126"/>
  <c r="O126"/>
  <c r="J126"/>
  <c r="I126"/>
  <c r="S125"/>
  <c r="R125"/>
  <c r="Q125"/>
  <c r="O125"/>
  <c r="P125" s="1"/>
  <c r="Y125" s="1"/>
  <c r="J125"/>
  <c r="I125"/>
  <c r="S124"/>
  <c r="R124"/>
  <c r="Q124"/>
  <c r="O124"/>
  <c r="J124"/>
  <c r="I124"/>
  <c r="S123"/>
  <c r="R123"/>
  <c r="Q123"/>
  <c r="O123"/>
  <c r="P123" s="1"/>
  <c r="Y123" s="1"/>
  <c r="J123"/>
  <c r="I123"/>
  <c r="K123"/>
  <c r="S122"/>
  <c r="R122"/>
  <c r="Q122"/>
  <c r="O122"/>
  <c r="J122"/>
  <c r="I122"/>
  <c r="K122"/>
  <c r="S121"/>
  <c r="R121"/>
  <c r="Q121"/>
  <c r="O121"/>
  <c r="P121" s="1"/>
  <c r="Y121" s="1"/>
  <c r="J121"/>
  <c r="I121"/>
  <c r="K121"/>
  <c r="S120"/>
  <c r="R120"/>
  <c r="Q120"/>
  <c r="O120"/>
  <c r="J120"/>
  <c r="I120"/>
  <c r="K120"/>
  <c r="S119"/>
  <c r="R119"/>
  <c r="Q119"/>
  <c r="O119"/>
  <c r="P119" s="1"/>
  <c r="Y119" s="1"/>
  <c r="J119"/>
  <c r="I119"/>
  <c r="K119"/>
  <c r="S118"/>
  <c r="R118"/>
  <c r="Q118"/>
  <c r="O118"/>
  <c r="J118"/>
  <c r="I118"/>
  <c r="S117"/>
  <c r="R117"/>
  <c r="Q117"/>
  <c r="O117"/>
  <c r="P117" s="1"/>
  <c r="Y117" s="1"/>
  <c r="J117"/>
  <c r="I117"/>
  <c r="S116"/>
  <c r="R116"/>
  <c r="Q116"/>
  <c r="O116"/>
  <c r="J116"/>
  <c r="I116"/>
  <c r="S115"/>
  <c r="R115"/>
  <c r="Q115"/>
  <c r="P115"/>
  <c r="Y115" s="1"/>
  <c r="O115"/>
  <c r="J115"/>
  <c r="I115"/>
  <c r="S114"/>
  <c r="R114"/>
  <c r="Q114"/>
  <c r="O114"/>
  <c r="J114"/>
  <c r="I114"/>
  <c r="S113"/>
  <c r="R113"/>
  <c r="Q113"/>
  <c r="O113"/>
  <c r="P113" s="1"/>
  <c r="Y113" s="1"/>
  <c r="J113"/>
  <c r="I113"/>
  <c r="S112"/>
  <c r="R112"/>
  <c r="Q112"/>
  <c r="O112"/>
  <c r="J112"/>
  <c r="I112"/>
  <c r="S111"/>
  <c r="R111"/>
  <c r="Q111"/>
  <c r="O111"/>
  <c r="P111" s="1"/>
  <c r="Y111" s="1"/>
  <c r="J111"/>
  <c r="I111"/>
  <c r="S110"/>
  <c r="R110"/>
  <c r="Q110"/>
  <c r="O110"/>
  <c r="J110"/>
  <c r="I110"/>
  <c r="S109"/>
  <c r="R109"/>
  <c r="Q109"/>
  <c r="O109"/>
  <c r="P109" s="1"/>
  <c r="Y109" s="1"/>
  <c r="J109"/>
  <c r="I109"/>
  <c r="S108"/>
  <c r="R108"/>
  <c r="Q108"/>
  <c r="O108"/>
  <c r="J108"/>
  <c r="I108"/>
  <c r="S107"/>
  <c r="R107"/>
  <c r="Q107"/>
  <c r="P107"/>
  <c r="Y107" s="1"/>
  <c r="O107"/>
  <c r="J107"/>
  <c r="I107"/>
  <c r="K107"/>
  <c r="S106"/>
  <c r="R106"/>
  <c r="Q106"/>
  <c r="O106"/>
  <c r="J106"/>
  <c r="I106"/>
  <c r="S105"/>
  <c r="R105"/>
  <c r="Q105"/>
  <c r="P105"/>
  <c r="Y105" s="1"/>
  <c r="O105"/>
  <c r="J105"/>
  <c r="I105"/>
  <c r="K105"/>
  <c r="S104"/>
  <c r="R104"/>
  <c r="Q104"/>
  <c r="O104"/>
  <c r="J104"/>
  <c r="I104"/>
  <c r="S103"/>
  <c r="R103"/>
  <c r="Q103"/>
  <c r="P103"/>
  <c r="Y103" s="1"/>
  <c r="O103"/>
  <c r="J103"/>
  <c r="I103"/>
  <c r="S102"/>
  <c r="R102"/>
  <c r="Q102"/>
  <c r="O102"/>
  <c r="J102"/>
  <c r="I102"/>
  <c r="S101"/>
  <c r="R101"/>
  <c r="Q101"/>
  <c r="O101"/>
  <c r="P101" s="1"/>
  <c r="Y101" s="1"/>
  <c r="J101"/>
  <c r="I101"/>
  <c r="S100"/>
  <c r="R100"/>
  <c r="Q100"/>
  <c r="O100"/>
  <c r="J100"/>
  <c r="I100"/>
  <c r="S99"/>
  <c r="R99"/>
  <c r="Q99"/>
  <c r="O99"/>
  <c r="P99" s="1"/>
  <c r="Y99" s="1"/>
  <c r="J99"/>
  <c r="I99"/>
  <c r="S98"/>
  <c r="R98"/>
  <c r="Q98"/>
  <c r="O98"/>
  <c r="J98"/>
  <c r="I98"/>
  <c r="S97"/>
  <c r="R97"/>
  <c r="Q97"/>
  <c r="O97"/>
  <c r="P97" s="1"/>
  <c r="Y97" s="1"/>
  <c r="J97"/>
  <c r="I97"/>
  <c r="S96"/>
  <c r="R96"/>
  <c r="Q96"/>
  <c r="O96"/>
  <c r="J96"/>
  <c r="I96"/>
  <c r="S95"/>
  <c r="R95"/>
  <c r="Q95"/>
  <c r="P95"/>
  <c r="Y95" s="1"/>
  <c r="O95"/>
  <c r="J95"/>
  <c r="I95"/>
  <c r="S94"/>
  <c r="R94"/>
  <c r="Q94"/>
  <c r="O94"/>
  <c r="J94"/>
  <c r="I94"/>
  <c r="S93"/>
  <c r="R93"/>
  <c r="Q93"/>
  <c r="O93"/>
  <c r="P93" s="1"/>
  <c r="Y93" s="1"/>
  <c r="J93"/>
  <c r="I93"/>
  <c r="S92"/>
  <c r="R92"/>
  <c r="Q92"/>
  <c r="O92"/>
  <c r="J92"/>
  <c r="I92"/>
  <c r="S91"/>
  <c r="R91"/>
  <c r="Q91"/>
  <c r="O91"/>
  <c r="P91" s="1"/>
  <c r="Y91" s="1"/>
  <c r="J91"/>
  <c r="I91"/>
  <c r="S90"/>
  <c r="R90"/>
  <c r="Q90"/>
  <c r="O90"/>
  <c r="J90"/>
  <c r="I90"/>
  <c r="S89"/>
  <c r="R89"/>
  <c r="Q89"/>
  <c r="O89"/>
  <c r="P89" s="1"/>
  <c r="Y89" s="1"/>
  <c r="J89"/>
  <c r="I89"/>
  <c r="S88"/>
  <c r="R88"/>
  <c r="Q88"/>
  <c r="O88"/>
  <c r="J88"/>
  <c r="I88"/>
  <c r="S87"/>
  <c r="R87"/>
  <c r="Q87"/>
  <c r="P87"/>
  <c r="Y87" s="1"/>
  <c r="O87"/>
  <c r="J87"/>
  <c r="I87"/>
  <c r="S86"/>
  <c r="R86"/>
  <c r="Q86"/>
  <c r="O86"/>
  <c r="J86"/>
  <c r="I86"/>
  <c r="K86"/>
  <c r="S85"/>
  <c r="R85"/>
  <c r="Q85"/>
  <c r="O85"/>
  <c r="P85" s="1"/>
  <c r="Y85" s="1"/>
  <c r="J85"/>
  <c r="I85"/>
  <c r="K85"/>
  <c r="S84"/>
  <c r="R84"/>
  <c r="Q84"/>
  <c r="O84"/>
  <c r="J84"/>
  <c r="I84"/>
  <c r="K84"/>
  <c r="S83"/>
  <c r="R83"/>
  <c r="Q83"/>
  <c r="O83"/>
  <c r="P83" s="1"/>
  <c r="Y83" s="1"/>
  <c r="J83"/>
  <c r="I83"/>
  <c r="K83"/>
  <c r="S82"/>
  <c r="R82"/>
  <c r="Q82"/>
  <c r="O82"/>
  <c r="J82"/>
  <c r="I82"/>
  <c r="S81"/>
  <c r="R81"/>
  <c r="Q81"/>
  <c r="O81"/>
  <c r="P81" s="1"/>
  <c r="Y81" s="1"/>
  <c r="J81"/>
  <c r="I81"/>
  <c r="S80"/>
  <c r="R80"/>
  <c r="Q80"/>
  <c r="O80"/>
  <c r="J80"/>
  <c r="I80"/>
  <c r="K80"/>
  <c r="S79"/>
  <c r="R79"/>
  <c r="Q79"/>
  <c r="O79"/>
  <c r="P79" s="1"/>
  <c r="Y79" s="1"/>
  <c r="J79"/>
  <c r="I79"/>
  <c r="K79"/>
  <c r="S78"/>
  <c r="R78"/>
  <c r="Q78"/>
  <c r="O78"/>
  <c r="J78"/>
  <c r="I78"/>
  <c r="S77"/>
  <c r="R77"/>
  <c r="Q77"/>
  <c r="O77"/>
  <c r="P77" s="1"/>
  <c r="Y77" s="1"/>
  <c r="J77"/>
  <c r="I77"/>
  <c r="S76"/>
  <c r="R76"/>
  <c r="Q76"/>
  <c r="O76"/>
  <c r="J76"/>
  <c r="I76"/>
  <c r="S75"/>
  <c r="R75"/>
  <c r="Q75"/>
  <c r="O75"/>
  <c r="P75" s="1"/>
  <c r="Y75" s="1"/>
  <c r="J75"/>
  <c r="I75"/>
  <c r="K75"/>
  <c r="S74"/>
  <c r="R74"/>
  <c r="Q74"/>
  <c r="O74"/>
  <c r="J74"/>
  <c r="I74"/>
  <c r="S73"/>
  <c r="R73"/>
  <c r="Q73"/>
  <c r="O73"/>
  <c r="P73" s="1"/>
  <c r="Y73" s="1"/>
  <c r="J73"/>
  <c r="I73"/>
  <c r="S72"/>
  <c r="R72"/>
  <c r="Q72"/>
  <c r="O72"/>
  <c r="J72"/>
  <c r="I72"/>
  <c r="S71"/>
  <c r="R71"/>
  <c r="Q71"/>
  <c r="P71"/>
  <c r="Y71" s="1"/>
  <c r="O71"/>
  <c r="K71"/>
  <c r="J71"/>
  <c r="I71"/>
  <c r="S70"/>
  <c r="R70"/>
  <c r="Q70"/>
  <c r="O70"/>
  <c r="J70"/>
  <c r="I70"/>
  <c r="S69"/>
  <c r="R69"/>
  <c r="Q69"/>
  <c r="P69"/>
  <c r="Y69" s="1"/>
  <c r="O69"/>
  <c r="J69"/>
  <c r="I69"/>
  <c r="S68"/>
  <c r="R68"/>
  <c r="Q68"/>
  <c r="O68"/>
  <c r="J68"/>
  <c r="I68"/>
  <c r="S67"/>
  <c r="R67"/>
  <c r="Q67"/>
  <c r="O67"/>
  <c r="P67" s="1"/>
  <c r="Y67" s="1"/>
  <c r="J67"/>
  <c r="I67"/>
  <c r="S66"/>
  <c r="R66"/>
  <c r="Q66"/>
  <c r="O66"/>
  <c r="J66"/>
  <c r="I66"/>
  <c r="S65"/>
  <c r="R65"/>
  <c r="Q65"/>
  <c r="O65"/>
  <c r="P65" s="1"/>
  <c r="Y65" s="1"/>
  <c r="J65"/>
  <c r="I65"/>
  <c r="S64"/>
  <c r="R64"/>
  <c r="Q64"/>
  <c r="O64"/>
  <c r="J64"/>
  <c r="I64"/>
  <c r="S63"/>
  <c r="R63"/>
  <c r="Q63"/>
  <c r="O63"/>
  <c r="P63" s="1"/>
  <c r="Y63" s="1"/>
  <c r="J63"/>
  <c r="I63"/>
  <c r="S62"/>
  <c r="R62"/>
  <c r="Q62"/>
  <c r="O62"/>
  <c r="J62"/>
  <c r="I62"/>
  <c r="S61"/>
  <c r="R61"/>
  <c r="Q61"/>
  <c r="P61"/>
  <c r="Y61" s="1"/>
  <c r="O61"/>
  <c r="J61"/>
  <c r="I61"/>
  <c r="S60"/>
  <c r="R60"/>
  <c r="Q60"/>
  <c r="O60"/>
  <c r="J60"/>
  <c r="I60"/>
  <c r="S59"/>
  <c r="R59"/>
  <c r="Q59"/>
  <c r="O59"/>
  <c r="P59" s="1"/>
  <c r="Y59" s="1"/>
  <c r="J59"/>
  <c r="I59"/>
  <c r="S58"/>
  <c r="R58"/>
  <c r="Q58"/>
  <c r="O58"/>
  <c r="J58"/>
  <c r="I58"/>
  <c r="K58"/>
  <c r="S57"/>
  <c r="R57"/>
  <c r="Q57"/>
  <c r="O57"/>
  <c r="P57" s="1"/>
  <c r="Y57" s="1"/>
  <c r="J57"/>
  <c r="I57"/>
  <c r="K57"/>
  <c r="S56"/>
  <c r="R56"/>
  <c r="Q56"/>
  <c r="O56"/>
  <c r="J56"/>
  <c r="I56"/>
  <c r="K56"/>
  <c r="S55"/>
  <c r="R55"/>
  <c r="Q55"/>
  <c r="O55"/>
  <c r="P55" s="1"/>
  <c r="Y55" s="1"/>
  <c r="J55"/>
  <c r="I55"/>
  <c r="K55"/>
  <c r="S54"/>
  <c r="R54"/>
  <c r="Q54"/>
  <c r="O54"/>
  <c r="J54"/>
  <c r="I54"/>
  <c r="K54"/>
  <c r="S53"/>
  <c r="R53"/>
  <c r="Q53"/>
  <c r="O53"/>
  <c r="P53" s="1"/>
  <c r="Y53" s="1"/>
  <c r="J53"/>
  <c r="I53"/>
  <c r="K53"/>
  <c r="S52"/>
  <c r="R52"/>
  <c r="Q52"/>
  <c r="O52"/>
  <c r="J52"/>
  <c r="I52"/>
  <c r="K52"/>
  <c r="S51"/>
  <c r="R51"/>
  <c r="Q51"/>
  <c r="O51"/>
  <c r="P51" s="1"/>
  <c r="Y51" s="1"/>
  <c r="J51"/>
  <c r="I51"/>
  <c r="S50"/>
  <c r="R50"/>
  <c r="Q50"/>
  <c r="O50"/>
  <c r="J50"/>
  <c r="I50"/>
  <c r="K50"/>
  <c r="S49"/>
  <c r="R49"/>
  <c r="Q49"/>
  <c r="O49"/>
  <c r="P49" s="1"/>
  <c r="Y49" s="1"/>
  <c r="J49"/>
  <c r="I49"/>
  <c r="K49"/>
  <c r="S48"/>
  <c r="R48"/>
  <c r="Q48"/>
  <c r="O48"/>
  <c r="J48"/>
  <c r="I48"/>
  <c r="K48"/>
  <c r="S47"/>
  <c r="R47"/>
  <c r="Q47"/>
  <c r="O47"/>
  <c r="P47" s="1"/>
  <c r="Y47" s="1"/>
  <c r="J47"/>
  <c r="I47"/>
  <c r="K47"/>
  <c r="S46"/>
  <c r="R46"/>
  <c r="Q46"/>
  <c r="O46"/>
  <c r="J46"/>
  <c r="I46"/>
  <c r="K46"/>
  <c r="S45"/>
  <c r="R45"/>
  <c r="Q45"/>
  <c r="O45"/>
  <c r="P45" s="1"/>
  <c r="Y45" s="1"/>
  <c r="J45"/>
  <c r="I45"/>
  <c r="K45"/>
  <c r="S44"/>
  <c r="R44"/>
  <c r="Q44"/>
  <c r="O44"/>
  <c r="J44"/>
  <c r="I44"/>
  <c r="K44"/>
  <c r="S43"/>
  <c r="R43"/>
  <c r="Q43"/>
  <c r="O43"/>
  <c r="P43" s="1"/>
  <c r="Y43" s="1"/>
  <c r="J43"/>
  <c r="I43"/>
  <c r="K43"/>
  <c r="S42"/>
  <c r="R42"/>
  <c r="Q42"/>
  <c r="O42"/>
  <c r="J42"/>
  <c r="I42"/>
  <c r="K42"/>
  <c r="S41"/>
  <c r="R41"/>
  <c r="Q41"/>
  <c r="O41"/>
  <c r="P41" s="1"/>
  <c r="Y41" s="1"/>
  <c r="J41"/>
  <c r="I41"/>
  <c r="K41"/>
  <c r="S40"/>
  <c r="R40"/>
  <c r="Q40"/>
  <c r="O40"/>
  <c r="J40"/>
  <c r="I40"/>
  <c r="S39"/>
  <c r="R39"/>
  <c r="Q39"/>
  <c r="O39"/>
  <c r="P39" s="1"/>
  <c r="Y39" s="1"/>
  <c r="J39"/>
  <c r="I39"/>
  <c r="S38"/>
  <c r="R38"/>
  <c r="Q38"/>
  <c r="O38"/>
  <c r="J38"/>
  <c r="I38"/>
  <c r="S37"/>
  <c r="R37"/>
  <c r="Q37"/>
  <c r="P37"/>
  <c r="Y37" s="1"/>
  <c r="O37"/>
  <c r="J37"/>
  <c r="I37"/>
  <c r="S36"/>
  <c r="R36"/>
  <c r="Q36"/>
  <c r="O36"/>
  <c r="J36"/>
  <c r="I36"/>
  <c r="S35"/>
  <c r="R35"/>
  <c r="Q35"/>
  <c r="O35"/>
  <c r="P35" s="1"/>
  <c r="Y35" s="1"/>
  <c r="J35"/>
  <c r="I35"/>
  <c r="S34"/>
  <c r="R34"/>
  <c r="Q34"/>
  <c r="O34"/>
  <c r="J34"/>
  <c r="I34"/>
  <c r="S33"/>
  <c r="R33"/>
  <c r="Q33"/>
  <c r="O33"/>
  <c r="P33" s="1"/>
  <c r="Y33" s="1"/>
  <c r="J33"/>
  <c r="I33"/>
  <c r="S32"/>
  <c r="R32"/>
  <c r="Q32"/>
  <c r="O32"/>
  <c r="J32"/>
  <c r="I32"/>
  <c r="S31"/>
  <c r="R31"/>
  <c r="Q31"/>
  <c r="O31"/>
  <c r="P31" s="1"/>
  <c r="Y31" s="1"/>
  <c r="J31"/>
  <c r="I31"/>
  <c r="S30"/>
  <c r="R30"/>
  <c r="Q30"/>
  <c r="O30"/>
  <c r="J30"/>
  <c r="I30"/>
  <c r="S29"/>
  <c r="R29"/>
  <c r="Q29"/>
  <c r="P29"/>
  <c r="Y29" s="1"/>
  <c r="O29"/>
  <c r="J29"/>
  <c r="I29"/>
  <c r="S28"/>
  <c r="R28"/>
  <c r="Q28"/>
  <c r="O28"/>
  <c r="J28"/>
  <c r="I28"/>
  <c r="S27"/>
  <c r="R27"/>
  <c r="Q27"/>
  <c r="O27"/>
  <c r="P27" s="1"/>
  <c r="Y27" s="1"/>
  <c r="J27"/>
  <c r="I27"/>
  <c r="S26"/>
  <c r="R26"/>
  <c r="Q26"/>
  <c r="O26"/>
  <c r="J26"/>
  <c r="I26"/>
  <c r="S25"/>
  <c r="R25"/>
  <c r="Q25"/>
  <c r="O25"/>
  <c r="P25" s="1"/>
  <c r="Y25" s="1"/>
  <c r="J25"/>
  <c r="I25"/>
  <c r="S24"/>
  <c r="R24"/>
  <c r="Q24"/>
  <c r="O24"/>
  <c r="J24"/>
  <c r="I24"/>
  <c r="K24"/>
  <c r="S23"/>
  <c r="R23"/>
  <c r="Q23"/>
  <c r="O23"/>
  <c r="P23" s="1"/>
  <c r="Y23" s="1"/>
  <c r="J23"/>
  <c r="I23"/>
  <c r="K23"/>
  <c r="S22"/>
  <c r="R22"/>
  <c r="Q22"/>
  <c r="O22"/>
  <c r="J22"/>
  <c r="I22"/>
  <c r="S21"/>
  <c r="R21"/>
  <c r="Q21"/>
  <c r="O21"/>
  <c r="P21" s="1"/>
  <c r="Y21" s="1"/>
  <c r="J21"/>
  <c r="I21"/>
  <c r="S20"/>
  <c r="R20"/>
  <c r="Q20"/>
  <c r="O20"/>
  <c r="J20"/>
  <c r="I20"/>
  <c r="K20"/>
  <c r="S19"/>
  <c r="R19"/>
  <c r="Q19"/>
  <c r="P19"/>
  <c r="Y19" s="1"/>
  <c r="O19"/>
  <c r="K19"/>
  <c r="J19"/>
  <c r="I19"/>
  <c r="S18"/>
  <c r="R18"/>
  <c r="Q18"/>
  <c r="O18"/>
  <c r="J18"/>
  <c r="I18"/>
  <c r="K18"/>
  <c r="S17"/>
  <c r="R17"/>
  <c r="Q17"/>
  <c r="P17"/>
  <c r="Y17" s="1"/>
  <c r="O17"/>
  <c r="J17"/>
  <c r="I17"/>
  <c r="S16"/>
  <c r="R16"/>
  <c r="Q16"/>
  <c r="O16"/>
  <c r="J16"/>
  <c r="I16"/>
  <c r="S15"/>
  <c r="R15"/>
  <c r="Q15"/>
  <c r="O15"/>
  <c r="P15" s="1"/>
  <c r="Y15" s="1"/>
  <c r="J15"/>
  <c r="I15"/>
  <c r="S14"/>
  <c r="R14"/>
  <c r="Q14"/>
  <c r="O14"/>
  <c r="J14"/>
  <c r="I14"/>
  <c r="S13"/>
  <c r="R13"/>
  <c r="Q13"/>
  <c r="O13"/>
  <c r="P13" s="1"/>
  <c r="Y13" s="1"/>
  <c r="J13"/>
  <c r="I13"/>
  <c r="S12"/>
  <c r="R12"/>
  <c r="Q12"/>
  <c r="O12"/>
  <c r="J12"/>
  <c r="I12"/>
  <c r="S11"/>
  <c r="R11"/>
  <c r="Q11"/>
  <c r="O11"/>
  <c r="P11" s="1"/>
  <c r="Y11" s="1"/>
  <c r="J11"/>
  <c r="I11"/>
  <c r="S10"/>
  <c r="R10"/>
  <c r="Q10"/>
  <c r="O10"/>
  <c r="J10"/>
  <c r="I10"/>
  <c r="S9"/>
  <c r="R9"/>
  <c r="Q9"/>
  <c r="P9"/>
  <c r="Y9" s="1"/>
  <c r="O9"/>
  <c r="K9"/>
  <c r="J9"/>
  <c r="I9"/>
  <c r="S8"/>
  <c r="R8"/>
  <c r="Q8"/>
  <c r="O8"/>
  <c r="J8"/>
  <c r="I8"/>
  <c r="S7"/>
  <c r="R7"/>
  <c r="Q7"/>
  <c r="P7"/>
  <c r="Y7" s="1"/>
  <c r="O7"/>
  <c r="J7"/>
  <c r="I7"/>
  <c r="S6"/>
  <c r="R6"/>
  <c r="Q6"/>
  <c r="O6"/>
  <c r="J6"/>
  <c r="I6"/>
  <c r="S5"/>
  <c r="R5"/>
  <c r="Q5"/>
  <c r="O5"/>
  <c r="J5"/>
  <c r="I5"/>
  <c r="S4"/>
  <c r="R4"/>
  <c r="Q4"/>
  <c r="O4"/>
  <c r="J4"/>
  <c r="I4"/>
  <c r="S3"/>
  <c r="R3"/>
  <c r="Q3"/>
  <c r="O3"/>
  <c r="P3" s="1"/>
  <c r="Y3" s="1"/>
  <c r="J3"/>
  <c r="I3"/>
  <c r="S2"/>
  <c r="R2"/>
  <c r="Q2"/>
  <c r="O2"/>
  <c r="T9" s="1"/>
  <c r="J2"/>
  <c r="I2"/>
  <c r="H2"/>
  <c r="U4" l="1"/>
  <c r="U5"/>
  <c r="U3"/>
  <c r="P5"/>
  <c r="Y5" s="1"/>
  <c r="U6"/>
  <c r="T8"/>
  <c r="P8"/>
  <c r="Y8" s="1"/>
  <c r="M8"/>
  <c r="M2"/>
  <c r="K2" s="1"/>
  <c r="P2"/>
  <c r="Y2" s="1"/>
  <c r="T2"/>
  <c r="M4"/>
  <c r="K4" s="1"/>
  <c r="P4"/>
  <c r="Y4" s="1"/>
  <c r="T4"/>
  <c r="M6"/>
  <c r="K6" s="1"/>
  <c r="P6"/>
  <c r="Y6" s="1"/>
  <c r="T6"/>
  <c r="M7"/>
  <c r="K7" s="1"/>
  <c r="T7"/>
  <c r="K8"/>
  <c r="U8"/>
  <c r="M9"/>
  <c r="T10"/>
  <c r="U13"/>
  <c r="T14"/>
  <c r="U17"/>
  <c r="T18"/>
  <c r="U19"/>
  <c r="T20"/>
  <c r="U25"/>
  <c r="T26"/>
  <c r="U29"/>
  <c r="T30"/>
  <c r="U33"/>
  <c r="T34"/>
  <c r="U37"/>
  <c r="T38"/>
  <c r="U51"/>
  <c r="T52"/>
  <c r="U53"/>
  <c r="T54"/>
  <c r="U55"/>
  <c r="T56"/>
  <c r="U57"/>
  <c r="T58"/>
  <c r="U61"/>
  <c r="T62"/>
  <c r="U65"/>
  <c r="T66"/>
  <c r="U69"/>
  <c r="T70"/>
  <c r="U71"/>
  <c r="T72"/>
  <c r="U77"/>
  <c r="T78"/>
  <c r="U79"/>
  <c r="T80"/>
  <c r="U87"/>
  <c r="T88"/>
  <c r="U91"/>
  <c r="T92"/>
  <c r="U95"/>
  <c r="T96"/>
  <c r="U99"/>
  <c r="T100"/>
  <c r="U103"/>
  <c r="T104"/>
  <c r="U105"/>
  <c r="T106"/>
  <c r="U107"/>
  <c r="T108"/>
  <c r="U111"/>
  <c r="T112"/>
  <c r="U115"/>
  <c r="T116"/>
  <c r="U125"/>
  <c r="T126"/>
  <c r="U129"/>
  <c r="T130"/>
  <c r="U133"/>
  <c r="T134"/>
  <c r="U137"/>
  <c r="T138"/>
  <c r="U141"/>
  <c r="T142"/>
  <c r="U145"/>
  <c r="T146"/>
  <c r="U149"/>
  <c r="T150"/>
  <c r="U153"/>
  <c r="T154"/>
  <c r="U157"/>
  <c r="T158"/>
  <c r="U159"/>
  <c r="T160"/>
  <c r="U161"/>
  <c r="T162"/>
  <c r="U163"/>
  <c r="T164"/>
  <c r="U165"/>
  <c r="T166"/>
  <c r="U167"/>
  <c r="T168"/>
  <c r="U173"/>
  <c r="T174"/>
  <c r="U177"/>
  <c r="T178"/>
  <c r="U183"/>
  <c r="T184"/>
  <c r="U185"/>
  <c r="T186"/>
  <c r="U189"/>
  <c r="T190"/>
  <c r="U193"/>
  <c r="T194"/>
  <c r="U197"/>
  <c r="T198"/>
  <c r="U199"/>
  <c r="T200"/>
  <c r="U201"/>
  <c r="T202"/>
  <c r="U203"/>
  <c r="T204"/>
  <c r="U207"/>
  <c r="T208"/>
  <c r="U219"/>
  <c r="T220"/>
  <c r="U223"/>
  <c r="T224"/>
  <c r="U227"/>
  <c r="T228"/>
  <c r="U231"/>
  <c r="T232"/>
  <c r="U235"/>
  <c r="T236"/>
  <c r="U239"/>
  <c r="T240"/>
  <c r="U241"/>
  <c r="T242"/>
  <c r="U243"/>
  <c r="T244"/>
  <c r="U245"/>
  <c r="T246"/>
  <c r="U249"/>
  <c r="T250"/>
  <c r="U251"/>
  <c r="T252"/>
  <c r="U253"/>
  <c r="T254"/>
  <c r="U255"/>
  <c r="T256"/>
  <c r="U257"/>
  <c r="T258"/>
  <c r="U259"/>
  <c r="T260"/>
  <c r="U261"/>
  <c r="T262"/>
  <c r="U277"/>
  <c r="T278"/>
  <c r="U279"/>
  <c r="T280"/>
  <c r="U281"/>
  <c r="T282"/>
  <c r="U285"/>
  <c r="T286"/>
  <c r="U287"/>
  <c r="T288"/>
  <c r="U289"/>
  <c r="T290"/>
  <c r="U291"/>
  <c r="T292"/>
  <c r="U293"/>
  <c r="T294"/>
  <c r="U295"/>
  <c r="T296"/>
  <c r="U297"/>
  <c r="T298"/>
  <c r="U301"/>
  <c r="T302"/>
  <c r="U305"/>
  <c r="T306"/>
  <c r="U309"/>
  <c r="T310"/>
  <c r="U313"/>
  <c r="T314"/>
  <c r="U317"/>
  <c r="T318"/>
  <c r="U321"/>
  <c r="T322"/>
  <c r="U325"/>
  <c r="T326"/>
  <c r="U327"/>
  <c r="T328"/>
  <c r="U333"/>
  <c r="T334"/>
  <c r="U335"/>
  <c r="T336"/>
  <c r="U337"/>
  <c r="T338"/>
  <c r="U341"/>
  <c r="T342"/>
  <c r="U345"/>
  <c r="T346"/>
  <c r="U351"/>
  <c r="T352"/>
  <c r="U355"/>
  <c r="T356"/>
  <c r="U359"/>
  <c r="T360"/>
  <c r="U361"/>
  <c r="T362"/>
  <c r="U365"/>
  <c r="T366"/>
  <c r="U369"/>
  <c r="T370"/>
  <c r="U373"/>
  <c r="T374"/>
  <c r="U383"/>
  <c r="T384"/>
  <c r="U391"/>
  <c r="T392"/>
  <c r="U395"/>
  <c r="T396"/>
  <c r="U399"/>
  <c r="T400"/>
  <c r="U403"/>
  <c r="T404"/>
  <c r="U407"/>
  <c r="T408"/>
  <c r="U411"/>
  <c r="T412"/>
  <c r="U415"/>
  <c r="T416"/>
  <c r="U419"/>
  <c r="T420"/>
  <c r="U423"/>
  <c r="T424"/>
  <c r="U427"/>
  <c r="T428"/>
  <c r="U431"/>
  <c r="T432"/>
  <c r="U435"/>
  <c r="T436"/>
  <c r="U439"/>
  <c r="T440"/>
  <c r="U443"/>
  <c r="T444"/>
  <c r="U447"/>
  <c r="T448"/>
  <c r="U451"/>
  <c r="T452"/>
  <c r="U455"/>
  <c r="T456"/>
  <c r="U459"/>
  <c r="T460"/>
  <c r="U463"/>
  <c r="T464"/>
  <c r="U467"/>
  <c r="T468"/>
  <c r="U471"/>
  <c r="T472"/>
  <c r="U475"/>
  <c r="T476"/>
  <c r="U479"/>
  <c r="T480"/>
  <c r="U483"/>
  <c r="T484"/>
  <c r="U487"/>
  <c r="T488"/>
  <c r="U491"/>
  <c r="T492"/>
  <c r="U495"/>
  <c r="T496"/>
  <c r="U499"/>
  <c r="T500"/>
  <c r="U503"/>
  <c r="T504"/>
  <c r="U507"/>
  <c r="T508"/>
  <c r="U511"/>
  <c r="T512"/>
  <c r="U515"/>
  <c r="T516"/>
  <c r="U519"/>
  <c r="T520"/>
  <c r="U523"/>
  <c r="T524"/>
  <c r="U527"/>
  <c r="T528"/>
  <c r="U531"/>
  <c r="T532"/>
  <c r="U535"/>
  <c r="T536"/>
  <c r="U539"/>
  <c r="T540"/>
  <c r="U543"/>
  <c r="T544"/>
  <c r="U547"/>
  <c r="T548"/>
  <c r="U551"/>
  <c r="T552"/>
  <c r="U555"/>
  <c r="T556"/>
  <c r="U559"/>
  <c r="T560"/>
  <c r="U563"/>
  <c r="T564"/>
  <c r="U567"/>
  <c r="T568"/>
  <c r="U571"/>
  <c r="T572"/>
  <c r="U575"/>
  <c r="T576"/>
  <c r="U579"/>
  <c r="T580"/>
  <c r="U583"/>
  <c r="T584"/>
  <c r="U587"/>
  <c r="T588"/>
  <c r="U591"/>
  <c r="T592"/>
  <c r="U595"/>
  <c r="T596"/>
  <c r="U599"/>
  <c r="T600"/>
  <c r="U603"/>
  <c r="T604"/>
  <c r="U607"/>
  <c r="T608"/>
  <c r="U611"/>
  <c r="T612"/>
  <c r="U615"/>
  <c r="T616"/>
  <c r="U619"/>
  <c r="T620"/>
  <c r="U623"/>
  <c r="T624"/>
  <c r="U627"/>
  <c r="T628"/>
  <c r="U631"/>
  <c r="T632"/>
  <c r="U635"/>
  <c r="T636"/>
  <c r="U639"/>
  <c r="T640"/>
  <c r="U643"/>
  <c r="T644"/>
  <c r="U647"/>
  <c r="T648"/>
  <c r="U651"/>
  <c r="T652"/>
  <c r="U655"/>
  <c r="T656"/>
  <c r="U659"/>
  <c r="T660"/>
  <c r="U663"/>
  <c r="T664"/>
  <c r="U667"/>
  <c r="T668"/>
  <c r="U671"/>
  <c r="T672"/>
  <c r="U675"/>
  <c r="T676"/>
  <c r="U679"/>
  <c r="T680"/>
  <c r="U683"/>
  <c r="T684"/>
  <c r="U687"/>
  <c r="T688"/>
  <c r="U691"/>
  <c r="T692"/>
  <c r="U695"/>
  <c r="T696"/>
  <c r="U699"/>
  <c r="T700"/>
  <c r="U703"/>
  <c r="T704"/>
  <c r="U707"/>
  <c r="T708"/>
  <c r="U711"/>
  <c r="T712"/>
  <c r="U715"/>
  <c r="T716"/>
  <c r="U719"/>
  <c r="T720"/>
  <c r="U723"/>
  <c r="T724"/>
  <c r="U727"/>
  <c r="T728"/>
  <c r="U731"/>
  <c r="T732"/>
  <c r="U735"/>
  <c r="T736"/>
  <c r="U739"/>
  <c r="T740"/>
  <c r="U743"/>
  <c r="T744"/>
  <c r="U747"/>
  <c r="T748"/>
  <c r="U751"/>
  <c r="T752"/>
  <c r="U755"/>
  <c r="T756"/>
  <c r="U759"/>
  <c r="T760"/>
  <c r="U763"/>
  <c r="T764"/>
  <c r="U767"/>
  <c r="T768"/>
  <c r="T1828"/>
  <c r="M1828"/>
  <c r="K1828" s="1"/>
  <c r="T1826"/>
  <c r="M1826"/>
  <c r="K1826" s="1"/>
  <c r="T1824"/>
  <c r="M1824"/>
  <c r="K1824" s="1"/>
  <c r="T1822"/>
  <c r="M1822"/>
  <c r="K1822" s="1"/>
  <c r="T1820"/>
  <c r="M1820"/>
  <c r="K1820" s="1"/>
  <c r="T1818"/>
  <c r="M1818"/>
  <c r="K1818" s="1"/>
  <c r="T1816"/>
  <c r="M1816"/>
  <c r="K1816" s="1"/>
  <c r="T1814"/>
  <c r="M1814"/>
  <c r="K1814" s="1"/>
  <c r="T1812"/>
  <c r="M1812"/>
  <c r="T1810"/>
  <c r="M1810"/>
  <c r="K1810" s="1"/>
  <c r="T1808"/>
  <c r="M1808"/>
  <c r="T1806"/>
  <c r="M1806"/>
  <c r="K1806" s="1"/>
  <c r="T1804"/>
  <c r="M1804"/>
  <c r="T1802"/>
  <c r="M1802"/>
  <c r="K1802" s="1"/>
  <c r="T1800"/>
  <c r="M1800"/>
  <c r="K1800" s="1"/>
  <c r="T1798"/>
  <c r="M1798"/>
  <c r="T1796"/>
  <c r="M1796"/>
  <c r="T1794"/>
  <c r="M1794"/>
  <c r="K1794" s="1"/>
  <c r="T1792"/>
  <c r="M1792"/>
  <c r="T1790"/>
  <c r="M1790"/>
  <c r="T1788"/>
  <c r="M1788"/>
  <c r="T1786"/>
  <c r="M1786"/>
  <c r="T1784"/>
  <c r="M1784"/>
  <c r="K1784" s="1"/>
  <c r="T1782"/>
  <c r="M1782"/>
  <c r="K1782" s="1"/>
  <c r="T1780"/>
  <c r="M1780"/>
  <c r="T1778"/>
  <c r="M1778"/>
  <c r="K1778" s="1"/>
  <c r="T1776"/>
  <c r="M1776"/>
  <c r="K1776" s="1"/>
  <c r="T1774"/>
  <c r="M1774"/>
  <c r="K1774" s="1"/>
  <c r="T1772"/>
  <c r="M1772"/>
  <c r="K1772" s="1"/>
  <c r="T1770"/>
  <c r="M1770"/>
  <c r="K1770" s="1"/>
  <c r="T1768"/>
  <c r="M1768"/>
  <c r="K1768" s="1"/>
  <c r="T1766"/>
  <c r="M1766"/>
  <c r="K1766" s="1"/>
  <c r="T1764"/>
  <c r="M1764"/>
  <c r="K1764" s="1"/>
  <c r="T1762"/>
  <c r="M1762"/>
  <c r="K1762" s="1"/>
  <c r="T1760"/>
  <c r="M1760"/>
  <c r="K1760" s="1"/>
  <c r="T1758"/>
  <c r="M1758"/>
  <c r="K1758" s="1"/>
  <c r="T1756"/>
  <c r="M1756"/>
  <c r="K1756" s="1"/>
  <c r="T1754"/>
  <c r="M1754"/>
  <c r="K1754" s="1"/>
  <c r="T1752"/>
  <c r="M1752"/>
  <c r="K1752" s="1"/>
  <c r="T1750"/>
  <c r="M1750"/>
  <c r="K1750" s="1"/>
  <c r="T1748"/>
  <c r="M1748"/>
  <c r="K1748" s="1"/>
  <c r="T1746"/>
  <c r="M1746"/>
  <c r="K1746" s="1"/>
  <c r="T1744"/>
  <c r="M1744"/>
  <c r="K1744" s="1"/>
  <c r="T1742"/>
  <c r="M1742"/>
  <c r="K1742" s="1"/>
  <c r="T1740"/>
  <c r="M1740"/>
  <c r="K1740" s="1"/>
  <c r="T1738"/>
  <c r="M1738"/>
  <c r="K1738" s="1"/>
  <c r="T1736"/>
  <c r="M1736"/>
  <c r="K1736" s="1"/>
  <c r="T1734"/>
  <c r="M1734"/>
  <c r="K1734" s="1"/>
  <c r="T1732"/>
  <c r="M1732"/>
  <c r="T1730"/>
  <c r="M1730"/>
  <c r="K1730" s="1"/>
  <c r="T1728"/>
  <c r="M1728"/>
  <c r="K1728" s="1"/>
  <c r="T1726"/>
  <c r="M1726"/>
  <c r="T1724"/>
  <c r="M1724"/>
  <c r="T1722"/>
  <c r="M1722"/>
  <c r="T1720"/>
  <c r="M1720"/>
  <c r="T1718"/>
  <c r="M1718"/>
  <c r="T1716"/>
  <c r="M1716"/>
  <c r="T1714"/>
  <c r="M1714"/>
  <c r="T1712"/>
  <c r="M1712"/>
  <c r="T1710"/>
  <c r="M1710"/>
  <c r="T1708"/>
  <c r="M1708"/>
  <c r="T1706"/>
  <c r="M1706"/>
  <c r="T1704"/>
  <c r="M1704"/>
  <c r="T1702"/>
  <c r="M1702"/>
  <c r="K1702" s="1"/>
  <c r="T1700"/>
  <c r="M1700"/>
  <c r="T1698"/>
  <c r="M1698"/>
  <c r="T1696"/>
  <c r="M1696"/>
  <c r="T1694"/>
  <c r="M1694"/>
  <c r="T1692"/>
  <c r="M1692"/>
  <c r="T1690"/>
  <c r="M1690"/>
  <c r="T1688"/>
  <c r="M1688"/>
  <c r="T1686"/>
  <c r="M1686"/>
  <c r="T1684"/>
  <c r="M1684"/>
  <c r="T1682"/>
  <c r="M1682"/>
  <c r="K1682" s="1"/>
  <c r="T1680"/>
  <c r="M1680"/>
  <c r="K1680" s="1"/>
  <c r="T1678"/>
  <c r="M1678"/>
  <c r="T1676"/>
  <c r="M1676"/>
  <c r="T1674"/>
  <c r="M1674"/>
  <c r="T1672"/>
  <c r="M1672"/>
  <c r="T1670"/>
  <c r="M1670"/>
  <c r="T1668"/>
  <c r="M1668"/>
  <c r="T1666"/>
  <c r="M1666"/>
  <c r="T1664"/>
  <c r="M1664"/>
  <c r="T1662"/>
  <c r="M1662"/>
  <c r="T1660"/>
  <c r="M1660"/>
  <c r="T1658"/>
  <c r="M1658"/>
  <c r="T1656"/>
  <c r="M1656"/>
  <c r="T1654"/>
  <c r="M1654"/>
  <c r="K1654" s="1"/>
  <c r="T1652"/>
  <c r="M1652"/>
  <c r="T1650"/>
  <c r="M1650"/>
  <c r="T1648"/>
  <c r="M1648"/>
  <c r="K1648" s="1"/>
  <c r="T1646"/>
  <c r="M1646"/>
  <c r="K1646" s="1"/>
  <c r="T1644"/>
  <c r="M1644"/>
  <c r="T1642"/>
  <c r="M1642"/>
  <c r="T1640"/>
  <c r="M1640"/>
  <c r="T1638"/>
  <c r="M1638"/>
  <c r="T1636"/>
  <c r="M1636"/>
  <c r="T1634"/>
  <c r="M1634"/>
  <c r="K1634" s="1"/>
  <c r="T1632"/>
  <c r="M1632"/>
  <c r="T1630"/>
  <c r="M1630"/>
  <c r="T1628"/>
  <c r="M1628"/>
  <c r="T1626"/>
  <c r="M1626"/>
  <c r="T1624"/>
  <c r="M1624"/>
  <c r="T1622"/>
  <c r="M1622"/>
  <c r="T1620"/>
  <c r="M1620"/>
  <c r="T1618"/>
  <c r="M1618"/>
  <c r="T1616"/>
  <c r="M1616"/>
  <c r="T1614"/>
  <c r="M1614"/>
  <c r="T1612"/>
  <c r="M1612"/>
  <c r="T1610"/>
  <c r="M1610"/>
  <c r="T1608"/>
  <c r="M1608"/>
  <c r="T1606"/>
  <c r="M1606"/>
  <c r="T1604"/>
  <c r="M1604"/>
  <c r="T1602"/>
  <c r="M1602"/>
  <c r="T1600"/>
  <c r="M1600"/>
  <c r="T1598"/>
  <c r="M1598"/>
  <c r="T1596"/>
  <c r="M1596"/>
  <c r="T1594"/>
  <c r="M1594"/>
  <c r="T1592"/>
  <c r="M1592"/>
  <c r="T1590"/>
  <c r="M1590"/>
  <c r="K1590" s="1"/>
  <c r="T1588"/>
  <c r="M1588"/>
  <c r="K1588" s="1"/>
  <c r="T1586"/>
  <c r="M1586"/>
  <c r="T1584"/>
  <c r="M1584"/>
  <c r="T1582"/>
  <c r="M1582"/>
  <c r="T1580"/>
  <c r="M1580"/>
  <c r="T1578"/>
  <c r="M1578"/>
  <c r="T1576"/>
  <c r="M1576"/>
  <c r="T1574"/>
  <c r="M1574"/>
  <c r="T1572"/>
  <c r="M1572"/>
  <c r="T1570"/>
  <c r="M1570"/>
  <c r="T1568"/>
  <c r="M1568"/>
  <c r="T1566"/>
  <c r="M1566"/>
  <c r="T1564"/>
  <c r="M1564"/>
  <c r="T1562"/>
  <c r="M1562"/>
  <c r="T1560"/>
  <c r="M1560"/>
  <c r="T1558"/>
  <c r="M1558"/>
  <c r="T1556"/>
  <c r="M1556"/>
  <c r="T1554"/>
  <c r="M1554"/>
  <c r="T1552"/>
  <c r="M1552"/>
  <c r="T1550"/>
  <c r="M1550"/>
  <c r="T1548"/>
  <c r="M1548"/>
  <c r="T1546"/>
  <c r="M1546"/>
  <c r="T1544"/>
  <c r="M1544"/>
  <c r="T1542"/>
  <c r="M1542"/>
  <c r="T1540"/>
  <c r="M1540"/>
  <c r="T1538"/>
  <c r="M1538"/>
  <c r="T1536"/>
  <c r="M1536"/>
  <c r="T1534"/>
  <c r="M1534"/>
  <c r="T1532"/>
  <c r="M1532"/>
  <c r="T1530"/>
  <c r="M1530"/>
  <c r="T1528"/>
  <c r="M1528"/>
  <c r="T1526"/>
  <c r="M1526"/>
  <c r="T1524"/>
  <c r="M1524"/>
  <c r="T1522"/>
  <c r="M1522"/>
  <c r="T1520"/>
  <c r="M1520"/>
  <c r="T1518"/>
  <c r="M1518"/>
  <c r="T1516"/>
  <c r="M1516"/>
  <c r="T1514"/>
  <c r="M1514"/>
  <c r="T1512"/>
  <c r="M1512"/>
  <c r="T1510"/>
  <c r="M1510"/>
  <c r="T1508"/>
  <c r="M1508"/>
  <c r="T1506"/>
  <c r="M1506"/>
  <c r="T1504"/>
  <c r="M1504"/>
  <c r="T1502"/>
  <c r="M1502"/>
  <c r="T1500"/>
  <c r="M1500"/>
  <c r="T1498"/>
  <c r="M1498"/>
  <c r="T1496"/>
  <c r="M1496"/>
  <c r="T1494"/>
  <c r="M1494"/>
  <c r="T1492"/>
  <c r="M1492"/>
  <c r="T1490"/>
  <c r="M1490"/>
  <c r="T1488"/>
  <c r="M1488"/>
  <c r="T1486"/>
  <c r="M1486"/>
  <c r="T1484"/>
  <c r="M1484"/>
  <c r="T1482"/>
  <c r="M1482"/>
  <c r="T1480"/>
  <c r="M1480"/>
  <c r="T1478"/>
  <c r="M1478"/>
  <c r="T1476"/>
  <c r="M1476"/>
  <c r="T1474"/>
  <c r="M1474"/>
  <c r="T1472"/>
  <c r="M1472"/>
  <c r="T1470"/>
  <c r="M1470"/>
  <c r="T1468"/>
  <c r="M1468"/>
  <c r="T1466"/>
  <c r="M1466"/>
  <c r="T1464"/>
  <c r="M1464"/>
  <c r="T1462"/>
  <c r="M1462"/>
  <c r="T1460"/>
  <c r="M1460"/>
  <c r="T1458"/>
  <c r="M1458"/>
  <c r="T1457"/>
  <c r="M1457"/>
  <c r="T1455"/>
  <c r="M1455"/>
  <c r="T1453"/>
  <c r="M1453"/>
  <c r="T1451"/>
  <c r="M1451"/>
  <c r="T1449"/>
  <c r="M1449"/>
  <c r="T1447"/>
  <c r="M1447"/>
  <c r="T1445"/>
  <c r="M1445"/>
  <c r="T1443"/>
  <c r="M1443"/>
  <c r="T1441"/>
  <c r="M1441"/>
  <c r="T1439"/>
  <c r="M1439"/>
  <c r="T1437"/>
  <c r="M1437"/>
  <c r="T1435"/>
  <c r="M1435"/>
  <c r="T1433"/>
  <c r="M1433"/>
  <c r="T1431"/>
  <c r="M1431"/>
  <c r="T1429"/>
  <c r="M1429"/>
  <c r="T1427"/>
  <c r="M1427"/>
  <c r="T1423"/>
  <c r="M1423"/>
  <c r="T1421"/>
  <c r="M1421"/>
  <c r="T1419"/>
  <c r="M1419"/>
  <c r="T1417"/>
  <c r="M1417"/>
  <c r="T1415"/>
  <c r="M1415"/>
  <c r="T1413"/>
  <c r="M1413"/>
  <c r="T1411"/>
  <c r="M1411"/>
  <c r="T1409"/>
  <c r="M1409"/>
  <c r="T1407"/>
  <c r="M1407"/>
  <c r="T1405"/>
  <c r="M1405"/>
  <c r="T1403"/>
  <c r="M1403"/>
  <c r="T1401"/>
  <c r="M1401"/>
  <c r="T1399"/>
  <c r="M1399"/>
  <c r="T1397"/>
  <c r="M1397"/>
  <c r="T1395"/>
  <c r="M1395"/>
  <c r="T1393"/>
  <c r="M1393"/>
  <c r="T1391"/>
  <c r="M1391"/>
  <c r="T1389"/>
  <c r="M1389"/>
  <c r="T1387"/>
  <c r="M1387"/>
  <c r="T1385"/>
  <c r="M1385"/>
  <c r="T1383"/>
  <c r="M1383"/>
  <c r="T1381"/>
  <c r="M1381"/>
  <c r="T1379"/>
  <c r="M1379"/>
  <c r="T1377"/>
  <c r="M1377"/>
  <c r="T1375"/>
  <c r="M1375"/>
  <c r="T1373"/>
  <c r="M1373"/>
  <c r="T1371"/>
  <c r="M1371"/>
  <c r="T1369"/>
  <c r="M1369"/>
  <c r="T1367"/>
  <c r="M1367"/>
  <c r="T1365"/>
  <c r="M1365"/>
  <c r="T1363"/>
  <c r="M1363"/>
  <c r="T1361"/>
  <c r="M1361"/>
  <c r="T1359"/>
  <c r="M1359"/>
  <c r="T1357"/>
  <c r="M1357"/>
  <c r="T1355"/>
  <c r="M1355"/>
  <c r="T1353"/>
  <c r="M1353"/>
  <c r="T1351"/>
  <c r="M1351"/>
  <c r="T1349"/>
  <c r="M1349"/>
  <c r="T1347"/>
  <c r="M1347"/>
  <c r="T1345"/>
  <c r="M1345"/>
  <c r="T1343"/>
  <c r="M1343"/>
  <c r="T1341"/>
  <c r="M1341"/>
  <c r="T1339"/>
  <c r="M1339"/>
  <c r="T1337"/>
  <c r="M1337"/>
  <c r="T1335"/>
  <c r="M1335"/>
  <c r="T1333"/>
  <c r="M1333"/>
  <c r="T1331"/>
  <c r="M1331"/>
  <c r="T1329"/>
  <c r="M1329"/>
  <c r="T1327"/>
  <c r="M1327"/>
  <c r="T1325"/>
  <c r="M1325"/>
  <c r="T1323"/>
  <c r="M1323"/>
  <c r="T1321"/>
  <c r="M1321"/>
  <c r="T1319"/>
  <c r="M1319"/>
  <c r="T1317"/>
  <c r="M1317"/>
  <c r="T1315"/>
  <c r="M1315"/>
  <c r="T1313"/>
  <c r="M1313"/>
  <c r="T1311"/>
  <c r="M1311"/>
  <c r="T1309"/>
  <c r="M1309"/>
  <c r="T1307"/>
  <c r="M1307"/>
  <c r="T1305"/>
  <c r="M1305"/>
  <c r="T1303"/>
  <c r="M1303"/>
  <c r="T1301"/>
  <c r="M1301"/>
  <c r="T1299"/>
  <c r="M1299"/>
  <c r="T1297"/>
  <c r="M1297"/>
  <c r="T1295"/>
  <c r="M1295"/>
  <c r="T1293"/>
  <c r="M1293"/>
  <c r="T1291"/>
  <c r="M1291"/>
  <c r="T1289"/>
  <c r="M1289"/>
  <c r="T1287"/>
  <c r="M1287"/>
  <c r="T1285"/>
  <c r="M1285"/>
  <c r="T1283"/>
  <c r="M1283"/>
  <c r="T1281"/>
  <c r="M1281"/>
  <c r="T1279"/>
  <c r="M1279"/>
  <c r="T1277"/>
  <c r="M1277"/>
  <c r="T1275"/>
  <c r="M1275"/>
  <c r="T1273"/>
  <c r="M1273"/>
  <c r="T1271"/>
  <c r="M1271"/>
  <c r="T1269"/>
  <c r="M1269"/>
  <c r="T1267"/>
  <c r="M1267"/>
  <c r="T1265"/>
  <c r="M1265"/>
  <c r="T1263"/>
  <c r="M1263"/>
  <c r="T1261"/>
  <c r="M1261"/>
  <c r="T1259"/>
  <c r="M1259"/>
  <c r="T1257"/>
  <c r="M1257"/>
  <c r="T1255"/>
  <c r="M1255"/>
  <c r="T1253"/>
  <c r="M1253"/>
  <c r="T1251"/>
  <c r="M1251"/>
  <c r="T1249"/>
  <c r="M1249"/>
  <c r="T1247"/>
  <c r="M1247"/>
  <c r="T1245"/>
  <c r="M1245"/>
  <c r="T1243"/>
  <c r="M1243"/>
  <c r="T1241"/>
  <c r="M1241"/>
  <c r="T1239"/>
  <c r="M1239"/>
  <c r="T1237"/>
  <c r="M1237"/>
  <c r="T1235"/>
  <c r="M1235"/>
  <c r="T1233"/>
  <c r="M1233"/>
  <c r="T1231"/>
  <c r="M1231"/>
  <c r="T1229"/>
  <c r="M1229"/>
  <c r="T1227"/>
  <c r="M1227"/>
  <c r="T1225"/>
  <c r="M1225"/>
  <c r="T1223"/>
  <c r="M1223"/>
  <c r="T1221"/>
  <c r="M1221"/>
  <c r="T1219"/>
  <c r="M1219"/>
  <c r="T1217"/>
  <c r="M1217"/>
  <c r="T1215"/>
  <c r="M1215"/>
  <c r="T1213"/>
  <c r="M1213"/>
  <c r="T1211"/>
  <c r="M1211"/>
  <c r="T1209"/>
  <c r="M1209"/>
  <c r="T1207"/>
  <c r="M1207"/>
  <c r="T1205"/>
  <c r="M1205"/>
  <c r="T1203"/>
  <c r="M1203"/>
  <c r="T1201"/>
  <c r="M1201"/>
  <c r="T1199"/>
  <c r="M1199"/>
  <c r="T1197"/>
  <c r="M1197"/>
  <c r="T1195"/>
  <c r="M1195"/>
  <c r="T1193"/>
  <c r="M1193"/>
  <c r="T1191"/>
  <c r="M1191"/>
  <c r="T1189"/>
  <c r="M1189"/>
  <c r="T1187"/>
  <c r="M1187"/>
  <c r="T1185"/>
  <c r="M1185"/>
  <c r="T1183"/>
  <c r="M1183"/>
  <c r="T1181"/>
  <c r="M1181"/>
  <c r="T1179"/>
  <c r="M1179"/>
  <c r="T1177"/>
  <c r="M1177"/>
  <c r="T1175"/>
  <c r="M1175"/>
  <c r="T1173"/>
  <c r="M1173"/>
  <c r="T1171"/>
  <c r="M1171"/>
  <c r="T1169"/>
  <c r="M1169"/>
  <c r="T1167"/>
  <c r="M1167"/>
  <c r="T1165"/>
  <c r="M1165"/>
  <c r="T1163"/>
  <c r="M1163"/>
  <c r="T1161"/>
  <c r="M1161"/>
  <c r="T1159"/>
  <c r="M1159"/>
  <c r="T1157"/>
  <c r="M1157"/>
  <c r="T1155"/>
  <c r="M1155"/>
  <c r="T1153"/>
  <c r="M1153"/>
  <c r="T1151"/>
  <c r="M1151"/>
  <c r="T1149"/>
  <c r="M1149"/>
  <c r="T1147"/>
  <c r="M1147"/>
  <c r="T1145"/>
  <c r="M1145"/>
  <c r="T1143"/>
  <c r="M1143"/>
  <c r="T1141"/>
  <c r="M1141"/>
  <c r="T1139"/>
  <c r="M1139"/>
  <c r="T1137"/>
  <c r="M1137"/>
  <c r="T1135"/>
  <c r="M1135"/>
  <c r="T1133"/>
  <c r="M1133"/>
  <c r="T1131"/>
  <c r="M1131"/>
  <c r="T1129"/>
  <c r="M1129"/>
  <c r="T1127"/>
  <c r="M1127"/>
  <c r="T1125"/>
  <c r="M1125"/>
  <c r="T1123"/>
  <c r="M1123"/>
  <c r="T1121"/>
  <c r="M1121"/>
  <c r="T1119"/>
  <c r="M1119"/>
  <c r="T1117"/>
  <c r="M1117"/>
  <c r="T1115"/>
  <c r="M1115"/>
  <c r="T1113"/>
  <c r="M1113"/>
  <c r="T1111"/>
  <c r="M1111"/>
  <c r="T1109"/>
  <c r="M1109"/>
  <c r="T1107"/>
  <c r="M1107"/>
  <c r="T1105"/>
  <c r="M1105"/>
  <c r="T1103"/>
  <c r="M1103"/>
  <c r="T1101"/>
  <c r="M1101"/>
  <c r="T1099"/>
  <c r="M1099"/>
  <c r="T1097"/>
  <c r="M1097"/>
  <c r="T1095"/>
  <c r="M1095"/>
  <c r="T1093"/>
  <c r="M1093"/>
  <c r="T1091"/>
  <c r="M1091"/>
  <c r="T1089"/>
  <c r="M1089"/>
  <c r="T1087"/>
  <c r="M1087"/>
  <c r="T1085"/>
  <c r="M1085"/>
  <c r="T1083"/>
  <c r="M1083"/>
  <c r="T1081"/>
  <c r="M1081"/>
  <c r="T1079"/>
  <c r="M1079"/>
  <c r="T1077"/>
  <c r="M1077"/>
  <c r="K1077" s="1"/>
  <c r="T1075"/>
  <c r="M1075"/>
  <c r="T1073"/>
  <c r="M1073"/>
  <c r="T1071"/>
  <c r="M1071"/>
  <c r="T1069"/>
  <c r="M1069"/>
  <c r="T1067"/>
  <c r="M1067"/>
  <c r="T1065"/>
  <c r="M1065"/>
  <c r="T1063"/>
  <c r="M1063"/>
  <c r="T1061"/>
  <c r="M1061"/>
  <c r="T1059"/>
  <c r="M1059"/>
  <c r="T1057"/>
  <c r="M1057"/>
  <c r="T1055"/>
  <c r="M1055"/>
  <c r="T1053"/>
  <c r="M1053"/>
  <c r="T1051"/>
  <c r="M1051"/>
  <c r="K1051" s="1"/>
  <c r="T1049"/>
  <c r="M1049"/>
  <c r="T1047"/>
  <c r="M1047"/>
  <c r="T1045"/>
  <c r="M1045"/>
  <c r="T1043"/>
  <c r="M1043"/>
  <c r="K1043" s="1"/>
  <c r="T1041"/>
  <c r="M1041"/>
  <c r="T1039"/>
  <c r="M1039"/>
  <c r="T1037"/>
  <c r="M1037"/>
  <c r="T1035"/>
  <c r="M1035"/>
  <c r="T1033"/>
  <c r="M1033"/>
  <c r="T1031"/>
  <c r="M1031"/>
  <c r="T1029"/>
  <c r="M1029"/>
  <c r="T1027"/>
  <c r="M1027"/>
  <c r="T1025"/>
  <c r="M1025"/>
  <c r="K1025" s="1"/>
  <c r="T1023"/>
  <c r="M1023"/>
  <c r="K1023" s="1"/>
  <c r="T1021"/>
  <c r="M1021"/>
  <c r="T1019"/>
  <c r="M1019"/>
  <c r="T1017"/>
  <c r="M1017"/>
  <c r="T1015"/>
  <c r="M1015"/>
  <c r="T1013"/>
  <c r="M1013"/>
  <c r="T1011"/>
  <c r="M1011"/>
  <c r="T1009"/>
  <c r="M1009"/>
  <c r="T1007"/>
  <c r="M1007"/>
  <c r="K1007" s="1"/>
  <c r="T1005"/>
  <c r="M1005"/>
  <c r="K1005" s="1"/>
  <c r="T1003"/>
  <c r="M1003"/>
  <c r="T1001"/>
  <c r="M1001"/>
  <c r="T999"/>
  <c r="M999"/>
  <c r="T997"/>
  <c r="M997"/>
  <c r="T995"/>
  <c r="M995"/>
  <c r="T993"/>
  <c r="M993"/>
  <c r="T991"/>
  <c r="M991"/>
  <c r="T989"/>
  <c r="M989"/>
  <c r="T987"/>
  <c r="M987"/>
  <c r="T985"/>
  <c r="M985"/>
  <c r="T983"/>
  <c r="M983"/>
  <c r="T981"/>
  <c r="M981"/>
  <c r="K981" s="1"/>
  <c r="T979"/>
  <c r="M979"/>
  <c r="T977"/>
  <c r="M977"/>
  <c r="T975"/>
  <c r="M975"/>
  <c r="T973"/>
  <c r="M973"/>
  <c r="K973" s="1"/>
  <c r="T971"/>
  <c r="M971"/>
  <c r="K971" s="1"/>
  <c r="T969"/>
  <c r="M969"/>
  <c r="K969" s="1"/>
  <c r="T967"/>
  <c r="M967"/>
  <c r="T965"/>
  <c r="M965"/>
  <c r="T963"/>
  <c r="M963"/>
  <c r="T961"/>
  <c r="M961"/>
  <c r="T959"/>
  <c r="M959"/>
  <c r="T957"/>
  <c r="M957"/>
  <c r="T955"/>
  <c r="M955"/>
  <c r="K955" s="1"/>
  <c r="T953"/>
  <c r="M953"/>
  <c r="K953" s="1"/>
  <c r="T951"/>
  <c r="M951"/>
  <c r="K951" s="1"/>
  <c r="T949"/>
  <c r="M949"/>
  <c r="K949" s="1"/>
  <c r="T947"/>
  <c r="M947"/>
  <c r="K947" s="1"/>
  <c r="T945"/>
  <c r="M945"/>
  <c r="K945" s="1"/>
  <c r="T943"/>
  <c r="M943"/>
  <c r="K943" s="1"/>
  <c r="T941"/>
  <c r="M941"/>
  <c r="K941" s="1"/>
  <c r="T939"/>
  <c r="M939"/>
  <c r="K939" s="1"/>
  <c r="T937"/>
  <c r="M937"/>
  <c r="K937" s="1"/>
  <c r="T935"/>
  <c r="M935"/>
  <c r="K935" s="1"/>
  <c r="T933"/>
  <c r="M933"/>
  <c r="K933" s="1"/>
  <c r="T931"/>
  <c r="M931"/>
  <c r="K931" s="1"/>
  <c r="T929"/>
  <c r="M929"/>
  <c r="K929" s="1"/>
  <c r="T927"/>
  <c r="M927"/>
  <c r="K927" s="1"/>
  <c r="T925"/>
  <c r="M925"/>
  <c r="K925" s="1"/>
  <c r="T923"/>
  <c r="M923"/>
  <c r="T921"/>
  <c r="M921"/>
  <c r="T919"/>
  <c r="M919"/>
  <c r="T917"/>
  <c r="M917"/>
  <c r="T915"/>
  <c r="M915"/>
  <c r="K915" s="1"/>
  <c r="T913"/>
  <c r="M913"/>
  <c r="T911"/>
  <c r="M911"/>
  <c r="T909"/>
  <c r="M909"/>
  <c r="T907"/>
  <c r="M907"/>
  <c r="T905"/>
  <c r="M905"/>
  <c r="T903"/>
  <c r="M903"/>
  <c r="T901"/>
  <c r="M901"/>
  <c r="T899"/>
  <c r="M899"/>
  <c r="T897"/>
  <c r="M897"/>
  <c r="T895"/>
  <c r="M895"/>
  <c r="T893"/>
  <c r="M893"/>
  <c r="T891"/>
  <c r="M891"/>
  <c r="T889"/>
  <c r="M889"/>
  <c r="T887"/>
  <c r="M887"/>
  <c r="T885"/>
  <c r="M885"/>
  <c r="T883"/>
  <c r="M883"/>
  <c r="T881"/>
  <c r="M881"/>
  <c r="T879"/>
  <c r="M879"/>
  <c r="T877"/>
  <c r="M877"/>
  <c r="T875"/>
  <c r="M875"/>
  <c r="T873"/>
  <c r="M873"/>
  <c r="T871"/>
  <c r="M871"/>
  <c r="K871" s="1"/>
  <c r="T869"/>
  <c r="M869"/>
  <c r="T867"/>
  <c r="M867"/>
  <c r="T865"/>
  <c r="M865"/>
  <c r="T863"/>
  <c r="M863"/>
  <c r="T861"/>
  <c r="M861"/>
  <c r="T859"/>
  <c r="M859"/>
  <c r="T857"/>
  <c r="M857"/>
  <c r="T855"/>
  <c r="M855"/>
  <c r="K855" s="1"/>
  <c r="T853"/>
  <c r="M853"/>
  <c r="T851"/>
  <c r="M851"/>
  <c r="T849"/>
  <c r="M849"/>
  <c r="T847"/>
  <c r="M847"/>
  <c r="T845"/>
  <c r="M845"/>
  <c r="T843"/>
  <c r="M843"/>
  <c r="T841"/>
  <c r="M841"/>
  <c r="T839"/>
  <c r="M839"/>
  <c r="T837"/>
  <c r="M837"/>
  <c r="K837" s="1"/>
  <c r="T835"/>
  <c r="M835"/>
  <c r="T833"/>
  <c r="M833"/>
  <c r="T831"/>
  <c r="M831"/>
  <c r="T829"/>
  <c r="M829"/>
  <c r="T827"/>
  <c r="M827"/>
  <c r="T825"/>
  <c r="M825"/>
  <c r="T823"/>
  <c r="M823"/>
  <c r="T821"/>
  <c r="M821"/>
  <c r="T819"/>
  <c r="M819"/>
  <c r="T817"/>
  <c r="M817"/>
  <c r="T815"/>
  <c r="M815"/>
  <c r="T813"/>
  <c r="M813"/>
  <c r="T811"/>
  <c r="M811"/>
  <c r="T809"/>
  <c r="M809"/>
  <c r="T807"/>
  <c r="M807"/>
  <c r="T805"/>
  <c r="M805"/>
  <c r="T803"/>
  <c r="M803"/>
  <c r="T801"/>
  <c r="M801"/>
  <c r="T799"/>
  <c r="M799"/>
  <c r="T797"/>
  <c r="M797"/>
  <c r="T795"/>
  <c r="M795"/>
  <c r="T793"/>
  <c r="M793"/>
  <c r="T791"/>
  <c r="M791"/>
  <c r="T789"/>
  <c r="M789"/>
  <c r="T787"/>
  <c r="M787"/>
  <c r="K787" s="1"/>
  <c r="T785"/>
  <c r="M785"/>
  <c r="T783"/>
  <c r="M783"/>
  <c r="T781"/>
  <c r="M781"/>
  <c r="T779"/>
  <c r="M779"/>
  <c r="T777"/>
  <c r="M777"/>
  <c r="T775"/>
  <c r="M775"/>
  <c r="T773"/>
  <c r="M773"/>
  <c r="T771"/>
  <c r="M771"/>
  <c r="K771" s="1"/>
  <c r="T769"/>
  <c r="M769"/>
  <c r="T767"/>
  <c r="M767"/>
  <c r="T765"/>
  <c r="M765"/>
  <c r="T763"/>
  <c r="M763"/>
  <c r="T761"/>
  <c r="M761"/>
  <c r="K761" s="1"/>
  <c r="T759"/>
  <c r="M759"/>
  <c r="T757"/>
  <c r="M757"/>
  <c r="T755"/>
  <c r="M755"/>
  <c r="T753"/>
  <c r="M753"/>
  <c r="T751"/>
  <c r="M751"/>
  <c r="T749"/>
  <c r="M749"/>
  <c r="T747"/>
  <c r="M747"/>
  <c r="T745"/>
  <c r="M745"/>
  <c r="T743"/>
  <c r="M743"/>
  <c r="T741"/>
  <c r="M741"/>
  <c r="T739"/>
  <c r="M739"/>
  <c r="T737"/>
  <c r="M737"/>
  <c r="T735"/>
  <c r="M735"/>
  <c r="T733"/>
  <c r="M733"/>
  <c r="T731"/>
  <c r="M731"/>
  <c r="T729"/>
  <c r="M729"/>
  <c r="T727"/>
  <c r="M727"/>
  <c r="T725"/>
  <c r="M725"/>
  <c r="T723"/>
  <c r="M723"/>
  <c r="T721"/>
  <c r="M721"/>
  <c r="T719"/>
  <c r="M719"/>
  <c r="T717"/>
  <c r="M717"/>
  <c r="T715"/>
  <c r="M715"/>
  <c r="T713"/>
  <c r="M713"/>
  <c r="T711"/>
  <c r="M711"/>
  <c r="T709"/>
  <c r="M709"/>
  <c r="T707"/>
  <c r="M707"/>
  <c r="T705"/>
  <c r="M705"/>
  <c r="K705" s="1"/>
  <c r="T703"/>
  <c r="M703"/>
  <c r="T701"/>
  <c r="M701"/>
  <c r="T699"/>
  <c r="M699"/>
  <c r="T697"/>
  <c r="M697"/>
  <c r="K697" s="1"/>
  <c r="T695"/>
  <c r="M695"/>
  <c r="T693"/>
  <c r="M693"/>
  <c r="T691"/>
  <c r="M691"/>
  <c r="T689"/>
  <c r="M689"/>
  <c r="T687"/>
  <c r="M687"/>
  <c r="T685"/>
  <c r="M685"/>
  <c r="K685" s="1"/>
  <c r="T683"/>
  <c r="M683"/>
  <c r="T681"/>
  <c r="M681"/>
  <c r="T679"/>
  <c r="M679"/>
  <c r="T677"/>
  <c r="M677"/>
  <c r="T675"/>
  <c r="M675"/>
  <c r="T673"/>
  <c r="M673"/>
  <c r="T671"/>
  <c r="M671"/>
  <c r="T669"/>
  <c r="M669"/>
  <c r="T667"/>
  <c r="M667"/>
  <c r="T665"/>
  <c r="M665"/>
  <c r="T663"/>
  <c r="M663"/>
  <c r="T661"/>
  <c r="M661"/>
  <c r="T659"/>
  <c r="M659"/>
  <c r="T657"/>
  <c r="M657"/>
  <c r="T655"/>
  <c r="M655"/>
  <c r="T653"/>
  <c r="M653"/>
  <c r="T651"/>
  <c r="M651"/>
  <c r="T649"/>
  <c r="M649"/>
  <c r="T647"/>
  <c r="M647"/>
  <c r="T645"/>
  <c r="M645"/>
  <c r="T643"/>
  <c r="M643"/>
  <c r="T641"/>
  <c r="M641"/>
  <c r="K641" s="1"/>
  <c r="T639"/>
  <c r="M639"/>
  <c r="T637"/>
  <c r="M637"/>
  <c r="K637" s="1"/>
  <c r="T635"/>
  <c r="M635"/>
  <c r="T633"/>
  <c r="M633"/>
  <c r="T631"/>
  <c r="M631"/>
  <c r="T629"/>
  <c r="M629"/>
  <c r="T627"/>
  <c r="M627"/>
  <c r="T625"/>
  <c r="M625"/>
  <c r="T623"/>
  <c r="M623"/>
  <c r="T621"/>
  <c r="M621"/>
  <c r="T619"/>
  <c r="M619"/>
  <c r="T617"/>
  <c r="M617"/>
  <c r="T615"/>
  <c r="M615"/>
  <c r="T613"/>
  <c r="M613"/>
  <c r="K613" s="1"/>
  <c r="T611"/>
  <c r="M611"/>
  <c r="T609"/>
  <c r="M609"/>
  <c r="K609" s="1"/>
  <c r="T607"/>
  <c r="M607"/>
  <c r="T605"/>
  <c r="M605"/>
  <c r="K605" s="1"/>
  <c r="T603"/>
  <c r="M603"/>
  <c r="T601"/>
  <c r="M601"/>
  <c r="K601" s="1"/>
  <c r="T599"/>
  <c r="M599"/>
  <c r="T597"/>
  <c r="M597"/>
  <c r="K597" s="1"/>
  <c r="T595"/>
  <c r="M595"/>
  <c r="T593"/>
  <c r="M593"/>
  <c r="T591"/>
  <c r="M591"/>
  <c r="T589"/>
  <c r="M589"/>
  <c r="T587"/>
  <c r="M587"/>
  <c r="T585"/>
  <c r="M585"/>
  <c r="T583"/>
  <c r="M583"/>
  <c r="T581"/>
  <c r="M581"/>
  <c r="T579"/>
  <c r="M579"/>
  <c r="T577"/>
  <c r="M577"/>
  <c r="T575"/>
  <c r="M575"/>
  <c r="T573"/>
  <c r="M573"/>
  <c r="K573" s="1"/>
  <c r="T571"/>
  <c r="M571"/>
  <c r="T569"/>
  <c r="M569"/>
  <c r="K569" s="1"/>
  <c r="T567"/>
  <c r="M567"/>
  <c r="T565"/>
  <c r="M565"/>
  <c r="K565" s="1"/>
  <c r="T563"/>
  <c r="M563"/>
  <c r="T561"/>
  <c r="M561"/>
  <c r="K561" s="1"/>
  <c r="T559"/>
  <c r="M559"/>
  <c r="T557"/>
  <c r="M557"/>
  <c r="K557" s="1"/>
  <c r="T555"/>
  <c r="M555"/>
  <c r="T553"/>
  <c r="M553"/>
  <c r="K553" s="1"/>
  <c r="T551"/>
  <c r="M551"/>
  <c r="T549"/>
  <c r="M549"/>
  <c r="K549" s="1"/>
  <c r="T547"/>
  <c r="M547"/>
  <c r="T545"/>
  <c r="M545"/>
  <c r="K545" s="1"/>
  <c r="T543"/>
  <c r="M543"/>
  <c r="T541"/>
  <c r="M541"/>
  <c r="K541" s="1"/>
  <c r="T539"/>
  <c r="M539"/>
  <c r="T537"/>
  <c r="M537"/>
  <c r="T535"/>
  <c r="M535"/>
  <c r="T533"/>
  <c r="M533"/>
  <c r="K533" s="1"/>
  <c r="T531"/>
  <c r="M531"/>
  <c r="T529"/>
  <c r="M529"/>
  <c r="K529" s="1"/>
  <c r="T527"/>
  <c r="M527"/>
  <c r="T525"/>
  <c r="M525"/>
  <c r="K525" s="1"/>
  <c r="T523"/>
  <c r="M523"/>
  <c r="T521"/>
  <c r="M521"/>
  <c r="K521" s="1"/>
  <c r="T519"/>
  <c r="M519"/>
  <c r="T517"/>
  <c r="M517"/>
  <c r="K517" s="1"/>
  <c r="T515"/>
  <c r="M515"/>
  <c r="T513"/>
  <c r="M513"/>
  <c r="K513" s="1"/>
  <c r="T511"/>
  <c r="M511"/>
  <c r="T509"/>
  <c r="M509"/>
  <c r="K509" s="1"/>
  <c r="T507"/>
  <c r="M507"/>
  <c r="T505"/>
  <c r="M505"/>
  <c r="T503"/>
  <c r="M503"/>
  <c r="T501"/>
  <c r="M501"/>
  <c r="K501" s="1"/>
  <c r="T499"/>
  <c r="M499"/>
  <c r="T497"/>
  <c r="M497"/>
  <c r="K497" s="1"/>
  <c r="T495"/>
  <c r="M495"/>
  <c r="T493"/>
  <c r="M493"/>
  <c r="K493" s="1"/>
  <c r="T491"/>
  <c r="M491"/>
  <c r="T489"/>
  <c r="M489"/>
  <c r="K489" s="1"/>
  <c r="T487"/>
  <c r="M487"/>
  <c r="T485"/>
  <c r="M485"/>
  <c r="K485" s="1"/>
  <c r="T483"/>
  <c r="M483"/>
  <c r="T481"/>
  <c r="M481"/>
  <c r="K481" s="1"/>
  <c r="T479"/>
  <c r="M479"/>
  <c r="T477"/>
  <c r="M477"/>
  <c r="T475"/>
  <c r="M475"/>
  <c r="T473"/>
  <c r="M473"/>
  <c r="K473" s="1"/>
  <c r="T471"/>
  <c r="M471"/>
  <c r="T469"/>
  <c r="M469"/>
  <c r="T467"/>
  <c r="M467"/>
  <c r="T465"/>
  <c r="M465"/>
  <c r="T463"/>
  <c r="M463"/>
  <c r="T461"/>
  <c r="M461"/>
  <c r="K461" s="1"/>
  <c r="T459"/>
  <c r="M459"/>
  <c r="T457"/>
  <c r="M457"/>
  <c r="K457" s="1"/>
  <c r="T455"/>
  <c r="M455"/>
  <c r="T453"/>
  <c r="M453"/>
  <c r="T451"/>
  <c r="M451"/>
  <c r="T449"/>
  <c r="M449"/>
  <c r="K449" s="1"/>
  <c r="T447"/>
  <c r="M447"/>
  <c r="T445"/>
  <c r="M445"/>
  <c r="T443"/>
  <c r="M443"/>
  <c r="T441"/>
  <c r="M441"/>
  <c r="T439"/>
  <c r="M439"/>
  <c r="T437"/>
  <c r="M437"/>
  <c r="K437" s="1"/>
  <c r="T435"/>
  <c r="M435"/>
  <c r="T433"/>
  <c r="M433"/>
  <c r="T431"/>
  <c r="M431"/>
  <c r="T429"/>
  <c r="M429"/>
  <c r="T427"/>
  <c r="M427"/>
  <c r="T425"/>
  <c r="M425"/>
  <c r="T423"/>
  <c r="M423"/>
  <c r="T421"/>
  <c r="M421"/>
  <c r="K421" s="1"/>
  <c r="T419"/>
  <c r="M419"/>
  <c r="T417"/>
  <c r="M417"/>
  <c r="T415"/>
  <c r="M415"/>
  <c r="T413"/>
  <c r="M413"/>
  <c r="K413" s="1"/>
  <c r="T411"/>
  <c r="M411"/>
  <c r="T409"/>
  <c r="M409"/>
  <c r="K409" s="1"/>
  <c r="T407"/>
  <c r="M407"/>
  <c r="T405"/>
  <c r="M405"/>
  <c r="K405" s="1"/>
  <c r="T403"/>
  <c r="M403"/>
  <c r="T401"/>
  <c r="M401"/>
  <c r="K401" s="1"/>
  <c r="T399"/>
  <c r="M399"/>
  <c r="T397"/>
  <c r="M397"/>
  <c r="T395"/>
  <c r="M395"/>
  <c r="K395" s="1"/>
  <c r="T393"/>
  <c r="M393"/>
  <c r="K393" s="1"/>
  <c r="T391"/>
  <c r="M391"/>
  <c r="K391" s="1"/>
  <c r="T389"/>
  <c r="M389"/>
  <c r="T387"/>
  <c r="M387"/>
  <c r="T385"/>
  <c r="M385"/>
  <c r="K385" s="1"/>
  <c r="T383"/>
  <c r="M383"/>
  <c r="K383" s="1"/>
  <c r="T381"/>
  <c r="M381"/>
  <c r="T379"/>
  <c r="M379"/>
  <c r="T377"/>
  <c r="M377"/>
  <c r="T375"/>
  <c r="M375"/>
  <c r="K375" s="1"/>
  <c r="T373"/>
  <c r="M373"/>
  <c r="K373" s="1"/>
  <c r="T371"/>
  <c r="M371"/>
  <c r="K371" s="1"/>
  <c r="T369"/>
  <c r="M369"/>
  <c r="K369" s="1"/>
  <c r="T367"/>
  <c r="M367"/>
  <c r="K367" s="1"/>
  <c r="T365"/>
  <c r="M365"/>
  <c r="K365" s="1"/>
  <c r="T363"/>
  <c r="M363"/>
  <c r="K363" s="1"/>
  <c r="T361"/>
  <c r="M361"/>
  <c r="T359"/>
  <c r="M359"/>
  <c r="K359" s="1"/>
  <c r="T357"/>
  <c r="M357"/>
  <c r="K357" s="1"/>
  <c r="T355"/>
  <c r="M355"/>
  <c r="K355" s="1"/>
  <c r="T353"/>
  <c r="M353"/>
  <c r="K353" s="1"/>
  <c r="T351"/>
  <c r="M351"/>
  <c r="K351" s="1"/>
  <c r="T349"/>
  <c r="M349"/>
  <c r="T347"/>
  <c r="M347"/>
  <c r="K347" s="1"/>
  <c r="T345"/>
  <c r="M345"/>
  <c r="K345" s="1"/>
  <c r="T343"/>
  <c r="M343"/>
  <c r="K343" s="1"/>
  <c r="T341"/>
  <c r="M341"/>
  <c r="K341" s="1"/>
  <c r="T339"/>
  <c r="M339"/>
  <c r="K339" s="1"/>
  <c r="T337"/>
  <c r="M337"/>
  <c r="T335"/>
  <c r="M335"/>
  <c r="T333"/>
  <c r="M333"/>
  <c r="K333" s="1"/>
  <c r="T331"/>
  <c r="M331"/>
  <c r="T329"/>
  <c r="M329"/>
  <c r="K329" s="1"/>
  <c r="T327"/>
  <c r="M327"/>
  <c r="T325"/>
  <c r="M325"/>
  <c r="K325" s="1"/>
  <c r="T323"/>
  <c r="M323"/>
  <c r="K323" s="1"/>
  <c r="T321"/>
  <c r="M321"/>
  <c r="K321" s="1"/>
  <c r="T319"/>
  <c r="M319"/>
  <c r="K319" s="1"/>
  <c r="T317"/>
  <c r="M317"/>
  <c r="K317" s="1"/>
  <c r="T315"/>
  <c r="M315"/>
  <c r="K315" s="1"/>
  <c r="T313"/>
  <c r="M313"/>
  <c r="K313" s="1"/>
  <c r="T311"/>
  <c r="M311"/>
  <c r="K311" s="1"/>
  <c r="T309"/>
  <c r="M309"/>
  <c r="K309" s="1"/>
  <c r="T307"/>
  <c r="M307"/>
  <c r="K307" s="1"/>
  <c r="T305"/>
  <c r="M305"/>
  <c r="K305" s="1"/>
  <c r="T303"/>
  <c r="M303"/>
  <c r="K303" s="1"/>
  <c r="T301"/>
  <c r="M301"/>
  <c r="K301" s="1"/>
  <c r="T299"/>
  <c r="M299"/>
  <c r="K299" s="1"/>
  <c r="T297"/>
  <c r="M297"/>
  <c r="T295"/>
  <c r="M295"/>
  <c r="T293"/>
  <c r="M293"/>
  <c r="T291"/>
  <c r="M291"/>
  <c r="T289"/>
  <c r="M289"/>
  <c r="T287"/>
  <c r="M287"/>
  <c r="T285"/>
  <c r="M285"/>
  <c r="K285" s="1"/>
  <c r="T283"/>
  <c r="M283"/>
  <c r="K283" s="1"/>
  <c r="T281"/>
  <c r="M281"/>
  <c r="T279"/>
  <c r="M279"/>
  <c r="T277"/>
  <c r="M277"/>
  <c r="K277" s="1"/>
  <c r="T275"/>
  <c r="M275"/>
  <c r="T273"/>
  <c r="M273"/>
  <c r="T271"/>
  <c r="M271"/>
  <c r="T269"/>
  <c r="M269"/>
  <c r="T267"/>
  <c r="M267"/>
  <c r="T265"/>
  <c r="M265"/>
  <c r="T263"/>
  <c r="M263"/>
  <c r="K263" s="1"/>
  <c r="T261"/>
  <c r="M261"/>
  <c r="T259"/>
  <c r="M259"/>
  <c r="T257"/>
  <c r="M257"/>
  <c r="T255"/>
  <c r="M255"/>
  <c r="T253"/>
  <c r="M253"/>
  <c r="T251"/>
  <c r="M251"/>
  <c r="T249"/>
  <c r="M249"/>
  <c r="K249" s="1"/>
  <c r="T247"/>
  <c r="M247"/>
  <c r="K247" s="1"/>
  <c r="T245"/>
  <c r="M245"/>
  <c r="T243"/>
  <c r="M243"/>
  <c r="T241"/>
  <c r="M241"/>
  <c r="T239"/>
  <c r="M239"/>
  <c r="K239" s="1"/>
  <c r="T237"/>
  <c r="M237"/>
  <c r="K237" s="1"/>
  <c r="T235"/>
  <c r="M235"/>
  <c r="K235" s="1"/>
  <c r="T233"/>
  <c r="M233"/>
  <c r="K233" s="1"/>
  <c r="T231"/>
  <c r="M231"/>
  <c r="K231" s="1"/>
  <c r="T229"/>
  <c r="M229"/>
  <c r="K229" s="1"/>
  <c r="T227"/>
  <c r="M227"/>
  <c r="K227" s="1"/>
  <c r="T225"/>
  <c r="M225"/>
  <c r="K225" s="1"/>
  <c r="T223"/>
  <c r="M223"/>
  <c r="K223" s="1"/>
  <c r="T221"/>
  <c r="M221"/>
  <c r="K221" s="1"/>
  <c r="T219"/>
  <c r="M219"/>
  <c r="K219" s="1"/>
  <c r="T217"/>
  <c r="M217"/>
  <c r="T215"/>
  <c r="M215"/>
  <c r="T213"/>
  <c r="M213"/>
  <c r="T211"/>
  <c r="M211"/>
  <c r="T209"/>
  <c r="M209"/>
  <c r="K209" s="1"/>
  <c r="T207"/>
  <c r="M207"/>
  <c r="K207" s="1"/>
  <c r="T205"/>
  <c r="M205"/>
  <c r="K205" s="1"/>
  <c r="T203"/>
  <c r="M203"/>
  <c r="T201"/>
  <c r="M201"/>
  <c r="T199"/>
  <c r="M199"/>
  <c r="T197"/>
  <c r="M197"/>
  <c r="K197" s="1"/>
  <c r="T195"/>
  <c r="M195"/>
  <c r="K195" s="1"/>
  <c r="T193"/>
  <c r="M193"/>
  <c r="K193" s="1"/>
  <c r="T191"/>
  <c r="M191"/>
  <c r="K191" s="1"/>
  <c r="T189"/>
  <c r="M189"/>
  <c r="K189" s="1"/>
  <c r="T187"/>
  <c r="M187"/>
  <c r="K187" s="1"/>
  <c r="T185"/>
  <c r="M185"/>
  <c r="T183"/>
  <c r="M183"/>
  <c r="K183" s="1"/>
  <c r="T181"/>
  <c r="M181"/>
  <c r="T179"/>
  <c r="M179"/>
  <c r="K179" s="1"/>
  <c r="T177"/>
  <c r="M177"/>
  <c r="K177" s="1"/>
  <c r="T175"/>
  <c r="M175"/>
  <c r="K175" s="1"/>
  <c r="T173"/>
  <c r="M173"/>
  <c r="K173" s="1"/>
  <c r="T171"/>
  <c r="M171"/>
  <c r="T169"/>
  <c r="M169"/>
  <c r="K169" s="1"/>
  <c r="T167"/>
  <c r="M167"/>
  <c r="T165"/>
  <c r="M165"/>
  <c r="T163"/>
  <c r="M163"/>
  <c r="T161"/>
  <c r="M161"/>
  <c r="T159"/>
  <c r="M159"/>
  <c r="T157"/>
  <c r="M157"/>
  <c r="K157" s="1"/>
  <c r="T155"/>
  <c r="M155"/>
  <c r="K155" s="1"/>
  <c r="T153"/>
  <c r="M153"/>
  <c r="K153" s="1"/>
  <c r="T151"/>
  <c r="M151"/>
  <c r="K151" s="1"/>
  <c r="T149"/>
  <c r="M149"/>
  <c r="K149" s="1"/>
  <c r="T147"/>
  <c r="M147"/>
  <c r="K147" s="1"/>
  <c r="T145"/>
  <c r="M145"/>
  <c r="K145" s="1"/>
  <c r="T143"/>
  <c r="M143"/>
  <c r="K143" s="1"/>
  <c r="T141"/>
  <c r="M141"/>
  <c r="K141" s="1"/>
  <c r="T139"/>
  <c r="M139"/>
  <c r="K139" s="1"/>
  <c r="T137"/>
  <c r="M137"/>
  <c r="K137" s="1"/>
  <c r="T135"/>
  <c r="M135"/>
  <c r="K135" s="1"/>
  <c r="T133"/>
  <c r="M133"/>
  <c r="K133" s="1"/>
  <c r="T131"/>
  <c r="M131"/>
  <c r="K131" s="1"/>
  <c r="T129"/>
  <c r="M129"/>
  <c r="K129" s="1"/>
  <c r="T127"/>
  <c r="M127"/>
  <c r="K127" s="1"/>
  <c r="T125"/>
  <c r="M125"/>
  <c r="K125" s="1"/>
  <c r="T123"/>
  <c r="M123"/>
  <c r="T121"/>
  <c r="M121"/>
  <c r="T119"/>
  <c r="M119"/>
  <c r="T117"/>
  <c r="M117"/>
  <c r="K117" s="1"/>
  <c r="T115"/>
  <c r="M115"/>
  <c r="K115" s="1"/>
  <c r="T113"/>
  <c r="M113"/>
  <c r="K113" s="1"/>
  <c r="T111"/>
  <c r="M111"/>
  <c r="K111" s="1"/>
  <c r="T109"/>
  <c r="M109"/>
  <c r="K109" s="1"/>
  <c r="T107"/>
  <c r="M107"/>
  <c r="T105"/>
  <c r="M105"/>
  <c r="T103"/>
  <c r="M103"/>
  <c r="K103" s="1"/>
  <c r="T101"/>
  <c r="M101"/>
  <c r="K101" s="1"/>
  <c r="T99"/>
  <c r="M99"/>
  <c r="K99" s="1"/>
  <c r="T97"/>
  <c r="M97"/>
  <c r="K97" s="1"/>
  <c r="T95"/>
  <c r="M95"/>
  <c r="K95" s="1"/>
  <c r="T93"/>
  <c r="M93"/>
  <c r="K93" s="1"/>
  <c r="T91"/>
  <c r="M91"/>
  <c r="K91" s="1"/>
  <c r="T89"/>
  <c r="M89"/>
  <c r="K89" s="1"/>
  <c r="T87"/>
  <c r="M87"/>
  <c r="K87" s="1"/>
  <c r="T85"/>
  <c r="M85"/>
  <c r="T83"/>
  <c r="M83"/>
  <c r="T81"/>
  <c r="M81"/>
  <c r="K81" s="1"/>
  <c r="T79"/>
  <c r="M79"/>
  <c r="T77"/>
  <c r="M77"/>
  <c r="K77" s="1"/>
  <c r="T75"/>
  <c r="M75"/>
  <c r="T73"/>
  <c r="M73"/>
  <c r="K73" s="1"/>
  <c r="T71"/>
  <c r="M71"/>
  <c r="T69"/>
  <c r="M69"/>
  <c r="K69" s="1"/>
  <c r="T67"/>
  <c r="M67"/>
  <c r="K67" s="1"/>
  <c r="T65"/>
  <c r="M65"/>
  <c r="K65" s="1"/>
  <c r="T63"/>
  <c r="M63"/>
  <c r="K63" s="1"/>
  <c r="T61"/>
  <c r="M61"/>
  <c r="K61" s="1"/>
  <c r="T59"/>
  <c r="M59"/>
  <c r="K59" s="1"/>
  <c r="T57"/>
  <c r="M57"/>
  <c r="T55"/>
  <c r="M55"/>
  <c r="T53"/>
  <c r="M53"/>
  <c r="T51"/>
  <c r="M51"/>
  <c r="K51" s="1"/>
  <c r="T49"/>
  <c r="M49"/>
  <c r="T47"/>
  <c r="M47"/>
  <c r="T45"/>
  <c r="M45"/>
  <c r="T43"/>
  <c r="M43"/>
  <c r="T41"/>
  <c r="M41"/>
  <c r="T39"/>
  <c r="M39"/>
  <c r="K39" s="1"/>
  <c r="T37"/>
  <c r="M37"/>
  <c r="K37" s="1"/>
  <c r="T35"/>
  <c r="M35"/>
  <c r="K35" s="1"/>
  <c r="T33"/>
  <c r="M33"/>
  <c r="K33" s="1"/>
  <c r="T31"/>
  <c r="M31"/>
  <c r="K31" s="1"/>
  <c r="T29"/>
  <c r="M29"/>
  <c r="K29" s="1"/>
  <c r="T27"/>
  <c r="M27"/>
  <c r="K27" s="1"/>
  <c r="T25"/>
  <c r="M25"/>
  <c r="K25" s="1"/>
  <c r="T23"/>
  <c r="M23"/>
  <c r="T21"/>
  <c r="M21"/>
  <c r="K21" s="1"/>
  <c r="T19"/>
  <c r="M19"/>
  <c r="T17"/>
  <c r="M17"/>
  <c r="K17" s="1"/>
  <c r="T15"/>
  <c r="M15"/>
  <c r="K15" s="1"/>
  <c r="T13"/>
  <c r="M13"/>
  <c r="K13" s="1"/>
  <c r="T11"/>
  <c r="M11"/>
  <c r="K11" s="1"/>
  <c r="U2"/>
  <c r="M3"/>
  <c r="K3" s="1"/>
  <c r="T3"/>
  <c r="M5"/>
  <c r="K5" s="1"/>
  <c r="T5"/>
  <c r="U7"/>
  <c r="U9"/>
  <c r="U11"/>
  <c r="T12"/>
  <c r="U15"/>
  <c r="T16"/>
  <c r="U21"/>
  <c r="T22"/>
  <c r="U23"/>
  <c r="T24"/>
  <c r="U27"/>
  <c r="T28"/>
  <c r="U31"/>
  <c r="T32"/>
  <c r="U35"/>
  <c r="T36"/>
  <c r="U39"/>
  <c r="T40"/>
  <c r="U41"/>
  <c r="T42"/>
  <c r="U43"/>
  <c r="T44"/>
  <c r="U45"/>
  <c r="T46"/>
  <c r="U47"/>
  <c r="T48"/>
  <c r="U49"/>
  <c r="T50"/>
  <c r="U59"/>
  <c r="T60"/>
  <c r="U63"/>
  <c r="T64"/>
  <c r="U67"/>
  <c r="T68"/>
  <c r="U73"/>
  <c r="T74"/>
  <c r="U75"/>
  <c r="T76"/>
  <c r="U81"/>
  <c r="T82"/>
  <c r="U83"/>
  <c r="T84"/>
  <c r="U85"/>
  <c r="T86"/>
  <c r="U89"/>
  <c r="T90"/>
  <c r="U93"/>
  <c r="T94"/>
  <c r="U97"/>
  <c r="T98"/>
  <c r="U101"/>
  <c r="T102"/>
  <c r="U109"/>
  <c r="T110"/>
  <c r="U113"/>
  <c r="T114"/>
  <c r="U117"/>
  <c r="T118"/>
  <c r="U119"/>
  <c r="T120"/>
  <c r="U121"/>
  <c r="T122"/>
  <c r="U123"/>
  <c r="T124"/>
  <c r="U127"/>
  <c r="T128"/>
  <c r="U131"/>
  <c r="T132"/>
  <c r="U135"/>
  <c r="T136"/>
  <c r="U139"/>
  <c r="T140"/>
  <c r="U143"/>
  <c r="T144"/>
  <c r="U147"/>
  <c r="T148"/>
  <c r="U151"/>
  <c r="T152"/>
  <c r="U155"/>
  <c r="T156"/>
  <c r="U169"/>
  <c r="T170"/>
  <c r="U171"/>
  <c r="T172"/>
  <c r="U175"/>
  <c r="T176"/>
  <c r="U179"/>
  <c r="T180"/>
  <c r="U181"/>
  <c r="T182"/>
  <c r="U187"/>
  <c r="T188"/>
  <c r="U191"/>
  <c r="T192"/>
  <c r="U195"/>
  <c r="T196"/>
  <c r="U205"/>
  <c r="T206"/>
  <c r="U209"/>
  <c r="T210"/>
  <c r="U211"/>
  <c r="T212"/>
  <c r="U213"/>
  <c r="T214"/>
  <c r="U215"/>
  <c r="T216"/>
  <c r="U217"/>
  <c r="T218"/>
  <c r="U221"/>
  <c r="T222"/>
  <c r="U225"/>
  <c r="T226"/>
  <c r="U229"/>
  <c r="T230"/>
  <c r="U233"/>
  <c r="T234"/>
  <c r="U237"/>
  <c r="T238"/>
  <c r="U247"/>
  <c r="T248"/>
  <c r="U263"/>
  <c r="T264"/>
  <c r="U265"/>
  <c r="T266"/>
  <c r="U267"/>
  <c r="T268"/>
  <c r="U269"/>
  <c r="T270"/>
  <c r="U271"/>
  <c r="T272"/>
  <c r="U273"/>
  <c r="T274"/>
  <c r="U275"/>
  <c r="T276"/>
  <c r="U283"/>
  <c r="T284"/>
  <c r="U299"/>
  <c r="T300"/>
  <c r="U303"/>
  <c r="T304"/>
  <c r="U307"/>
  <c r="T308"/>
  <c r="U311"/>
  <c r="T312"/>
  <c r="U315"/>
  <c r="T316"/>
  <c r="U319"/>
  <c r="T320"/>
  <c r="U323"/>
  <c r="T324"/>
  <c r="U329"/>
  <c r="T330"/>
  <c r="U331"/>
  <c r="T332"/>
  <c r="U339"/>
  <c r="T340"/>
  <c r="U343"/>
  <c r="T344"/>
  <c r="U347"/>
  <c r="T348"/>
  <c r="U349"/>
  <c r="T350"/>
  <c r="U353"/>
  <c r="T354"/>
  <c r="U357"/>
  <c r="T358"/>
  <c r="U363"/>
  <c r="T364"/>
  <c r="U367"/>
  <c r="T368"/>
  <c r="U371"/>
  <c r="T372"/>
  <c r="U375"/>
  <c r="T376"/>
  <c r="U377"/>
  <c r="T378"/>
  <c r="U379"/>
  <c r="T380"/>
  <c r="U381"/>
  <c r="T382"/>
  <c r="U385"/>
  <c r="T386"/>
  <c r="U387"/>
  <c r="T388"/>
  <c r="U389"/>
  <c r="T390"/>
  <c r="U393"/>
  <c r="T394"/>
  <c r="U397"/>
  <c r="T398"/>
  <c r="K399"/>
  <c r="U401"/>
  <c r="T402"/>
  <c r="K403"/>
  <c r="U405"/>
  <c r="T406"/>
  <c r="K407"/>
  <c r="U409"/>
  <c r="T410"/>
  <c r="K411"/>
  <c r="U413"/>
  <c r="T414"/>
  <c r="K415"/>
  <c r="U417"/>
  <c r="T418"/>
  <c r="U421"/>
  <c r="T422"/>
  <c r="K423"/>
  <c r="U425"/>
  <c r="T426"/>
  <c r="U429"/>
  <c r="T430"/>
  <c r="U433"/>
  <c r="T434"/>
  <c r="U437"/>
  <c r="T438"/>
  <c r="U441"/>
  <c r="T442"/>
  <c r="U445"/>
  <c r="T446"/>
  <c r="U449"/>
  <c r="T450"/>
  <c r="K451"/>
  <c r="U453"/>
  <c r="T454"/>
  <c r="U457"/>
  <c r="T458"/>
  <c r="K459"/>
  <c r="U461"/>
  <c r="T462"/>
  <c r="K463"/>
  <c r="U465"/>
  <c r="T466"/>
  <c r="K467"/>
  <c r="U469"/>
  <c r="T470"/>
  <c r="U473"/>
  <c r="T474"/>
  <c r="K475"/>
  <c r="U477"/>
  <c r="T478"/>
  <c r="K479"/>
  <c r="U481"/>
  <c r="T482"/>
  <c r="K483"/>
  <c r="U485"/>
  <c r="T486"/>
  <c r="K487"/>
  <c r="U489"/>
  <c r="T490"/>
  <c r="K491"/>
  <c r="U493"/>
  <c r="T494"/>
  <c r="K495"/>
  <c r="U497"/>
  <c r="T498"/>
  <c r="K499"/>
  <c r="U501"/>
  <c r="T502"/>
  <c r="U505"/>
  <c r="T506"/>
  <c r="K507"/>
  <c r="U509"/>
  <c r="T510"/>
  <c r="K511"/>
  <c r="U513"/>
  <c r="T514"/>
  <c r="K515"/>
  <c r="U517"/>
  <c r="T518"/>
  <c r="K519"/>
  <c r="U521"/>
  <c r="T522"/>
  <c r="K523"/>
  <c r="U525"/>
  <c r="T526"/>
  <c r="K527"/>
  <c r="U529"/>
  <c r="T530"/>
  <c r="K531"/>
  <c r="U533"/>
  <c r="T534"/>
  <c r="K535"/>
  <c r="U537"/>
  <c r="T538"/>
  <c r="K539"/>
  <c r="U541"/>
  <c r="T542"/>
  <c r="K543"/>
  <c r="U545"/>
  <c r="T546"/>
  <c r="K547"/>
  <c r="U549"/>
  <c r="T550"/>
  <c r="U553"/>
  <c r="T554"/>
  <c r="K555"/>
  <c r="U557"/>
  <c r="T558"/>
  <c r="K559"/>
  <c r="U561"/>
  <c r="T562"/>
  <c r="K563"/>
  <c r="U565"/>
  <c r="T566"/>
  <c r="K567"/>
  <c r="U569"/>
  <c r="T570"/>
  <c r="K571"/>
  <c r="U573"/>
  <c r="T574"/>
  <c r="K575"/>
  <c r="U577"/>
  <c r="T578"/>
  <c r="U581"/>
  <c r="T582"/>
  <c r="U585"/>
  <c r="T586"/>
  <c r="K587"/>
  <c r="U589"/>
  <c r="T590"/>
  <c r="U593"/>
  <c r="T594"/>
  <c r="K595"/>
  <c r="U597"/>
  <c r="T598"/>
  <c r="K599"/>
  <c r="U601"/>
  <c r="T602"/>
  <c r="K603"/>
  <c r="U605"/>
  <c r="T606"/>
  <c r="K607"/>
  <c r="U609"/>
  <c r="T610"/>
  <c r="K611"/>
  <c r="U613"/>
  <c r="T614"/>
  <c r="U617"/>
  <c r="T618"/>
  <c r="U621"/>
  <c r="T622"/>
  <c r="K623"/>
  <c r="U625"/>
  <c r="T626"/>
  <c r="U629"/>
  <c r="T630"/>
  <c r="U633"/>
  <c r="T634"/>
  <c r="U637"/>
  <c r="T638"/>
  <c r="U641"/>
  <c r="T642"/>
  <c r="U645"/>
  <c r="T646"/>
  <c r="U649"/>
  <c r="T650"/>
  <c r="U653"/>
  <c r="T654"/>
  <c r="U657"/>
  <c r="T658"/>
  <c r="K659"/>
  <c r="U661"/>
  <c r="T662"/>
  <c r="U665"/>
  <c r="T666"/>
  <c r="U669"/>
  <c r="T670"/>
  <c r="U673"/>
  <c r="T674"/>
  <c r="U677"/>
  <c r="T678"/>
  <c r="U681"/>
  <c r="T682"/>
  <c r="U685"/>
  <c r="T686"/>
  <c r="U689"/>
  <c r="T690"/>
  <c r="U693"/>
  <c r="T694"/>
  <c r="U697"/>
  <c r="T698"/>
  <c r="U701"/>
  <c r="T702"/>
  <c r="U705"/>
  <c r="T706"/>
  <c r="K707"/>
  <c r="U709"/>
  <c r="T710"/>
  <c r="U713"/>
  <c r="T714"/>
  <c r="U717"/>
  <c r="T718"/>
  <c r="U721"/>
  <c r="T722"/>
  <c r="U725"/>
  <c r="T726"/>
  <c r="U729"/>
  <c r="T730"/>
  <c r="U733"/>
  <c r="T734"/>
  <c r="U737"/>
  <c r="T738"/>
  <c r="U741"/>
  <c r="T742"/>
  <c r="U745"/>
  <c r="T746"/>
  <c r="U749"/>
  <c r="T750"/>
  <c r="U753"/>
  <c r="T754"/>
  <c r="U757"/>
  <c r="T758"/>
  <c r="U761"/>
  <c r="T762"/>
  <c r="U765"/>
  <c r="T766"/>
  <c r="T770"/>
  <c r="P770"/>
  <c r="Y770" s="1"/>
  <c r="M770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184"/>
  <c r="U186"/>
  <c r="U188"/>
  <c r="U190"/>
  <c r="U192"/>
  <c r="U194"/>
  <c r="U196"/>
  <c r="U198"/>
  <c r="U200"/>
  <c r="U202"/>
  <c r="U204"/>
  <c r="U206"/>
  <c r="U208"/>
  <c r="U210"/>
  <c r="U212"/>
  <c r="U214"/>
  <c r="U216"/>
  <c r="U218"/>
  <c r="U220"/>
  <c r="U222"/>
  <c r="U224"/>
  <c r="U226"/>
  <c r="U228"/>
  <c r="U230"/>
  <c r="U232"/>
  <c r="U234"/>
  <c r="U236"/>
  <c r="U238"/>
  <c r="U240"/>
  <c r="U242"/>
  <c r="U244"/>
  <c r="U246"/>
  <c r="U248"/>
  <c r="U250"/>
  <c r="U252"/>
  <c r="U254"/>
  <c r="U256"/>
  <c r="U258"/>
  <c r="U260"/>
  <c r="U262"/>
  <c r="U264"/>
  <c r="U266"/>
  <c r="U268"/>
  <c r="U270"/>
  <c r="U272"/>
  <c r="U274"/>
  <c r="U276"/>
  <c r="U278"/>
  <c r="U280"/>
  <c r="U282"/>
  <c r="U284"/>
  <c r="U286"/>
  <c r="U288"/>
  <c r="U290"/>
  <c r="U292"/>
  <c r="U294"/>
  <c r="U296"/>
  <c r="U298"/>
  <c r="U300"/>
  <c r="U302"/>
  <c r="U304"/>
  <c r="U306"/>
  <c r="U308"/>
  <c r="U310"/>
  <c r="U312"/>
  <c r="U314"/>
  <c r="U316"/>
  <c r="U318"/>
  <c r="U320"/>
  <c r="U322"/>
  <c r="U324"/>
  <c r="U326"/>
  <c r="U328"/>
  <c r="U330"/>
  <c r="U332"/>
  <c r="U334"/>
  <c r="U336"/>
  <c r="U338"/>
  <c r="U340"/>
  <c r="U342"/>
  <c r="U344"/>
  <c r="U346"/>
  <c r="U348"/>
  <c r="U350"/>
  <c r="U352"/>
  <c r="U354"/>
  <c r="U356"/>
  <c r="U358"/>
  <c r="U360"/>
  <c r="U362"/>
  <c r="U364"/>
  <c r="U366"/>
  <c r="U368"/>
  <c r="U370"/>
  <c r="U372"/>
  <c r="U374"/>
  <c r="U376"/>
  <c r="U378"/>
  <c r="U380"/>
  <c r="U382"/>
  <c r="U384"/>
  <c r="U386"/>
  <c r="U388"/>
  <c r="U390"/>
  <c r="U392"/>
  <c r="U394"/>
  <c r="U396"/>
  <c r="U398"/>
  <c r="U400"/>
  <c r="U402"/>
  <c r="U404"/>
  <c r="U406"/>
  <c r="U408"/>
  <c r="U410"/>
  <c r="U412"/>
  <c r="U414"/>
  <c r="U416"/>
  <c r="U418"/>
  <c r="U420"/>
  <c r="U422"/>
  <c r="U424"/>
  <c r="U426"/>
  <c r="U428"/>
  <c r="U430"/>
  <c r="U432"/>
  <c r="U434"/>
  <c r="U436"/>
  <c r="U438"/>
  <c r="U440"/>
  <c r="U442"/>
  <c r="U444"/>
  <c r="U446"/>
  <c r="U448"/>
  <c r="U450"/>
  <c r="U452"/>
  <c r="U454"/>
  <c r="U456"/>
  <c r="U458"/>
  <c r="U460"/>
  <c r="U462"/>
  <c r="U464"/>
  <c r="U466"/>
  <c r="U468"/>
  <c r="U470"/>
  <c r="U472"/>
  <c r="U474"/>
  <c r="U476"/>
  <c r="U478"/>
  <c r="U480"/>
  <c r="U482"/>
  <c r="U484"/>
  <c r="U486"/>
  <c r="U488"/>
  <c r="U490"/>
  <c r="U492"/>
  <c r="U494"/>
  <c r="U496"/>
  <c r="U498"/>
  <c r="U500"/>
  <c r="U502"/>
  <c r="U504"/>
  <c r="U506"/>
  <c r="U508"/>
  <c r="U510"/>
  <c r="U512"/>
  <c r="U514"/>
  <c r="U516"/>
  <c r="U518"/>
  <c r="U520"/>
  <c r="U522"/>
  <c r="U524"/>
  <c r="U526"/>
  <c r="U528"/>
  <c r="U530"/>
  <c r="U532"/>
  <c r="U534"/>
  <c r="U536"/>
  <c r="U538"/>
  <c r="U540"/>
  <c r="U542"/>
  <c r="U544"/>
  <c r="U546"/>
  <c r="U548"/>
  <c r="U550"/>
  <c r="U552"/>
  <c r="U554"/>
  <c r="U556"/>
  <c r="U558"/>
  <c r="U560"/>
  <c r="U562"/>
  <c r="U564"/>
  <c r="U566"/>
  <c r="U568"/>
  <c r="U570"/>
  <c r="U572"/>
  <c r="U574"/>
  <c r="U576"/>
  <c r="U578"/>
  <c r="U580"/>
  <c r="U582"/>
  <c r="U584"/>
  <c r="U586"/>
  <c r="U588"/>
  <c r="U590"/>
  <c r="U592"/>
  <c r="U594"/>
  <c r="U596"/>
  <c r="U598"/>
  <c r="U600"/>
  <c r="U602"/>
  <c r="U604"/>
  <c r="U606"/>
  <c r="U608"/>
  <c r="U610"/>
  <c r="U612"/>
  <c r="U614"/>
  <c r="U616"/>
  <c r="U618"/>
  <c r="U620"/>
  <c r="U622"/>
  <c r="U624"/>
  <c r="U626"/>
  <c r="U628"/>
  <c r="U630"/>
  <c r="U632"/>
  <c r="U634"/>
  <c r="U636"/>
  <c r="U638"/>
  <c r="U640"/>
  <c r="U642"/>
  <c r="U644"/>
  <c r="U646"/>
  <c r="U648"/>
  <c r="U650"/>
  <c r="U652"/>
  <c r="U654"/>
  <c r="U656"/>
  <c r="U658"/>
  <c r="U660"/>
  <c r="U662"/>
  <c r="U664"/>
  <c r="U666"/>
  <c r="U668"/>
  <c r="U670"/>
  <c r="U672"/>
  <c r="U674"/>
  <c r="U676"/>
  <c r="U678"/>
  <c r="U680"/>
  <c r="U682"/>
  <c r="U684"/>
  <c r="U686"/>
  <c r="U688"/>
  <c r="U690"/>
  <c r="U692"/>
  <c r="U694"/>
  <c r="U696"/>
  <c r="U698"/>
  <c r="U700"/>
  <c r="U702"/>
  <c r="U704"/>
  <c r="U706"/>
  <c r="U708"/>
  <c r="U710"/>
  <c r="U712"/>
  <c r="U714"/>
  <c r="U716"/>
  <c r="U718"/>
  <c r="U720"/>
  <c r="U722"/>
  <c r="U724"/>
  <c r="U726"/>
  <c r="U728"/>
  <c r="U730"/>
  <c r="U732"/>
  <c r="U734"/>
  <c r="U736"/>
  <c r="U738"/>
  <c r="U740"/>
  <c r="U742"/>
  <c r="U744"/>
  <c r="U746"/>
  <c r="U748"/>
  <c r="U750"/>
  <c r="U752"/>
  <c r="U754"/>
  <c r="U756"/>
  <c r="U758"/>
  <c r="U760"/>
  <c r="U762"/>
  <c r="U764"/>
  <c r="U766"/>
  <c r="U768"/>
  <c r="U770"/>
  <c r="U787"/>
  <c r="T788"/>
  <c r="U789"/>
  <c r="T790"/>
  <c r="U791"/>
  <c r="T792"/>
  <c r="U793"/>
  <c r="T794"/>
  <c r="U795"/>
  <c r="T796"/>
  <c r="U797"/>
  <c r="T798"/>
  <c r="U799"/>
  <c r="T800"/>
  <c r="U801"/>
  <c r="T802"/>
  <c r="U803"/>
  <c r="T804"/>
  <c r="U805"/>
  <c r="T806"/>
  <c r="U807"/>
  <c r="T808"/>
  <c r="U809"/>
  <c r="T810"/>
  <c r="U811"/>
  <c r="T812"/>
  <c r="U813"/>
  <c r="T814"/>
  <c r="U815"/>
  <c r="T816"/>
  <c r="U817"/>
  <c r="T818"/>
  <c r="U819"/>
  <c r="T820"/>
  <c r="U821"/>
  <c r="T822"/>
  <c r="U823"/>
  <c r="T824"/>
  <c r="U825"/>
  <c r="T826"/>
  <c r="U827"/>
  <c r="T828"/>
  <c r="U829"/>
  <c r="T830"/>
  <c r="U831"/>
  <c r="T832"/>
  <c r="U833"/>
  <c r="T834"/>
  <c r="U835"/>
  <c r="T836"/>
  <c r="U855"/>
  <c r="T856"/>
  <c r="U857"/>
  <c r="T858"/>
  <c r="U859"/>
  <c r="T860"/>
  <c r="U861"/>
  <c r="T862"/>
  <c r="U863"/>
  <c r="T864"/>
  <c r="U865"/>
  <c r="T866"/>
  <c r="U867"/>
  <c r="T868"/>
  <c r="U869"/>
  <c r="T870"/>
  <c r="U915"/>
  <c r="T916"/>
  <c r="U917"/>
  <c r="T918"/>
  <c r="U919"/>
  <c r="T920"/>
  <c r="U921"/>
  <c r="T922"/>
  <c r="U923"/>
  <c r="T924"/>
  <c r="U927"/>
  <c r="T928"/>
  <c r="U931"/>
  <c r="T932"/>
  <c r="U935"/>
  <c r="T936"/>
  <c r="U939"/>
  <c r="T940"/>
  <c r="U943"/>
  <c r="T944"/>
  <c r="U947"/>
  <c r="T948"/>
  <c r="U951"/>
  <c r="T952"/>
  <c r="U955"/>
  <c r="T956"/>
  <c r="U957"/>
  <c r="T958"/>
  <c r="U959"/>
  <c r="T960"/>
  <c r="U961"/>
  <c r="T962"/>
  <c r="U963"/>
  <c r="T964"/>
  <c r="U965"/>
  <c r="T966"/>
  <c r="U967"/>
  <c r="T968"/>
  <c r="U971"/>
  <c r="T972"/>
  <c r="U981"/>
  <c r="T982"/>
  <c r="U983"/>
  <c r="T984"/>
  <c r="U985"/>
  <c r="T986"/>
  <c r="U987"/>
  <c r="T988"/>
  <c r="U989"/>
  <c r="T990"/>
  <c r="U991"/>
  <c r="T992"/>
  <c r="U993"/>
  <c r="T994"/>
  <c r="U995"/>
  <c r="T996"/>
  <c r="U997"/>
  <c r="T998"/>
  <c r="U999"/>
  <c r="T1000"/>
  <c r="U1001"/>
  <c r="T1002"/>
  <c r="U1003"/>
  <c r="T1004"/>
  <c r="U1007"/>
  <c r="T1008"/>
  <c r="U1009"/>
  <c r="T1010"/>
  <c r="U1011"/>
  <c r="T1012"/>
  <c r="U1013"/>
  <c r="T1014"/>
  <c r="U1015"/>
  <c r="T1016"/>
  <c r="U1017"/>
  <c r="T1018"/>
  <c r="U1019"/>
  <c r="T1020"/>
  <c r="U1021"/>
  <c r="T1022"/>
  <c r="U1025"/>
  <c r="T1026"/>
  <c r="U1027"/>
  <c r="T1028"/>
  <c r="U1029"/>
  <c r="T1030"/>
  <c r="U1031"/>
  <c r="T1032"/>
  <c r="U1033"/>
  <c r="T1034"/>
  <c r="U1035"/>
  <c r="T1036"/>
  <c r="U1037"/>
  <c r="T1038"/>
  <c r="U1039"/>
  <c r="T1040"/>
  <c r="U1041"/>
  <c r="T1042"/>
  <c r="U1051"/>
  <c r="T1052"/>
  <c r="U1053"/>
  <c r="T1054"/>
  <c r="U1055"/>
  <c r="T1056"/>
  <c r="U1057"/>
  <c r="T1058"/>
  <c r="U1059"/>
  <c r="T1060"/>
  <c r="U1061"/>
  <c r="T1062"/>
  <c r="U1063"/>
  <c r="T1064"/>
  <c r="U1065"/>
  <c r="T1066"/>
  <c r="U1067"/>
  <c r="T1068"/>
  <c r="U1071"/>
  <c r="T1072"/>
  <c r="U1077"/>
  <c r="T1078"/>
  <c r="U1079"/>
  <c r="T1080"/>
  <c r="U1083"/>
  <c r="T1084"/>
  <c r="U1087"/>
  <c r="T1088"/>
  <c r="U1091"/>
  <c r="T1092"/>
  <c r="U1095"/>
  <c r="T1096"/>
  <c r="U1099"/>
  <c r="T1100"/>
  <c r="U1103"/>
  <c r="T1104"/>
  <c r="U1107"/>
  <c r="T1108"/>
  <c r="U1111"/>
  <c r="T1112"/>
  <c r="U1115"/>
  <c r="T1116"/>
  <c r="U1119"/>
  <c r="T1120"/>
  <c r="U1123"/>
  <c r="T1124"/>
  <c r="K1125"/>
  <c r="U1127"/>
  <c r="T1128"/>
  <c r="K1129"/>
  <c r="U1131"/>
  <c r="T1132"/>
  <c r="K1133"/>
  <c r="U1135"/>
  <c r="T1136"/>
  <c r="K1137"/>
  <c r="U1139"/>
  <c r="T1140"/>
  <c r="K1141"/>
  <c r="U1143"/>
  <c r="T1144"/>
  <c r="K1145"/>
  <c r="U1147"/>
  <c r="T1148"/>
  <c r="U1151"/>
  <c r="T1152"/>
  <c r="U1155"/>
  <c r="T1156"/>
  <c r="U1159"/>
  <c r="T1160"/>
  <c r="K1161"/>
  <c r="U1163"/>
  <c r="T1164"/>
  <c r="K1165"/>
  <c r="U1167"/>
  <c r="T1168"/>
  <c r="U1171"/>
  <c r="T1172"/>
  <c r="U1175"/>
  <c r="T1176"/>
  <c r="U1179"/>
  <c r="T1180"/>
  <c r="K1181"/>
  <c r="U1183"/>
  <c r="T1184"/>
  <c r="U1187"/>
  <c r="T1188"/>
  <c r="U1191"/>
  <c r="T1192"/>
  <c r="U1195"/>
  <c r="T1196"/>
  <c r="U1199"/>
  <c r="T1200"/>
  <c r="U1225"/>
  <c r="T1226"/>
  <c r="U1229"/>
  <c r="T1230"/>
  <c r="U1233"/>
  <c r="T1234"/>
  <c r="U1237"/>
  <c r="T1238"/>
  <c r="U1241"/>
  <c r="T1242"/>
  <c r="K1243"/>
  <c r="U1245"/>
  <c r="T1246"/>
  <c r="U1249"/>
  <c r="T1250"/>
  <c r="U1253"/>
  <c r="T1254"/>
  <c r="U1257"/>
  <c r="T1258"/>
  <c r="U1261"/>
  <c r="T1262"/>
  <c r="U1265"/>
  <c r="T1266"/>
  <c r="U1269"/>
  <c r="T1270"/>
  <c r="U1273"/>
  <c r="T1274"/>
  <c r="K1275"/>
  <c r="U1277"/>
  <c r="T1278"/>
  <c r="U1281"/>
  <c r="T1282"/>
  <c r="K1283"/>
  <c r="U1285"/>
  <c r="T1286"/>
  <c r="U1289"/>
  <c r="T1290"/>
  <c r="U1293"/>
  <c r="T1294"/>
  <c r="U1297"/>
  <c r="T1298"/>
  <c r="U1301"/>
  <c r="T1302"/>
  <c r="U1305"/>
  <c r="T1306"/>
  <c r="U1309"/>
  <c r="T1310"/>
  <c r="U1313"/>
  <c r="T1314"/>
  <c r="U1317"/>
  <c r="T1318"/>
  <c r="K1319"/>
  <c r="U1321"/>
  <c r="T1322"/>
  <c r="U1325"/>
  <c r="T1326"/>
  <c r="U1329"/>
  <c r="T1330"/>
  <c r="U1333"/>
  <c r="T1334"/>
  <c r="U1337"/>
  <c r="T1338"/>
  <c r="U1341"/>
  <c r="T1342"/>
  <c r="U1345"/>
  <c r="T1346"/>
  <c r="K1347"/>
  <c r="U1349"/>
  <c r="T1350"/>
  <c r="U1353"/>
  <c r="T1354"/>
  <c r="U1357"/>
  <c r="T1358"/>
  <c r="K1359"/>
  <c r="U1361"/>
  <c r="T1362"/>
  <c r="K1363"/>
  <c r="U1365"/>
  <c r="T1366"/>
  <c r="U1369"/>
  <c r="T1370"/>
  <c r="K1371"/>
  <c r="U1373"/>
  <c r="T1374"/>
  <c r="K1375"/>
  <c r="U1377"/>
  <c r="T1378"/>
  <c r="U1381"/>
  <c r="T1382"/>
  <c r="K1383"/>
  <c r="U1385"/>
  <c r="T1386"/>
  <c r="U1389"/>
  <c r="T1390"/>
  <c r="U1393"/>
  <c r="T1394"/>
  <c r="K1395"/>
  <c r="U1397"/>
  <c r="T1398"/>
  <c r="U1401"/>
  <c r="T1402"/>
  <c r="U1405"/>
  <c r="T1406"/>
  <c r="U1409"/>
  <c r="T1410"/>
  <c r="U1413"/>
  <c r="T1414"/>
  <c r="U1417"/>
  <c r="T1418"/>
  <c r="U1421"/>
  <c r="T1422"/>
  <c r="U1425"/>
  <c r="U1427"/>
  <c r="T1428"/>
  <c r="U1431"/>
  <c r="T1432"/>
  <c r="U1435"/>
  <c r="T1436"/>
  <c r="U1439"/>
  <c r="T1440"/>
  <c r="U1443"/>
  <c r="T1444"/>
  <c r="U1447"/>
  <c r="T1448"/>
  <c r="U1451"/>
  <c r="T1452"/>
  <c r="U1455"/>
  <c r="T1456"/>
  <c r="K1457"/>
  <c r="U1460"/>
  <c r="U1461"/>
  <c r="U1464"/>
  <c r="U1465"/>
  <c r="U1468"/>
  <c r="U1469"/>
  <c r="U1472"/>
  <c r="U1473"/>
  <c r="U1476"/>
  <c r="U1477"/>
  <c r="U1480"/>
  <c r="U1481"/>
  <c r="U1484"/>
  <c r="U1485"/>
  <c r="U1488"/>
  <c r="U1489"/>
  <c r="U1492"/>
  <c r="U1493"/>
  <c r="U1496"/>
  <c r="U1497"/>
  <c r="U1500"/>
  <c r="U1501"/>
  <c r="U1504"/>
  <c r="U1505"/>
  <c r="U1508"/>
  <c r="U1509"/>
  <c r="U1512"/>
  <c r="U1513"/>
  <c r="U1516"/>
  <c r="U1517"/>
  <c r="U1520"/>
  <c r="U1521"/>
  <c r="U1524"/>
  <c r="U1525"/>
  <c r="U1528"/>
  <c r="U1529"/>
  <c r="M10"/>
  <c r="K10" s="1"/>
  <c r="P10"/>
  <c r="Y10" s="1"/>
  <c r="M12"/>
  <c r="K12" s="1"/>
  <c r="P12"/>
  <c r="Y12" s="1"/>
  <c r="M14"/>
  <c r="K14" s="1"/>
  <c r="P14"/>
  <c r="Y14" s="1"/>
  <c r="M16"/>
  <c r="K16" s="1"/>
  <c r="P16"/>
  <c r="Y16" s="1"/>
  <c r="M18"/>
  <c r="P18"/>
  <c r="Y18" s="1"/>
  <c r="M20"/>
  <c r="P20"/>
  <c r="Y20" s="1"/>
  <c r="M22"/>
  <c r="K22" s="1"/>
  <c r="P22"/>
  <c r="Y22" s="1"/>
  <c r="M24"/>
  <c r="P24"/>
  <c r="Y24" s="1"/>
  <c r="M26"/>
  <c r="K26" s="1"/>
  <c r="P26"/>
  <c r="Y26" s="1"/>
  <c r="M28"/>
  <c r="K28" s="1"/>
  <c r="P28"/>
  <c r="Y28" s="1"/>
  <c r="M30"/>
  <c r="K30" s="1"/>
  <c r="P30"/>
  <c r="Y30" s="1"/>
  <c r="M32"/>
  <c r="K32" s="1"/>
  <c r="P32"/>
  <c r="Y32" s="1"/>
  <c r="M34"/>
  <c r="K34" s="1"/>
  <c r="P34"/>
  <c r="Y34" s="1"/>
  <c r="M36"/>
  <c r="K36" s="1"/>
  <c r="P36"/>
  <c r="Y36" s="1"/>
  <c r="M38"/>
  <c r="K38" s="1"/>
  <c r="P38"/>
  <c r="Y38" s="1"/>
  <c r="M40"/>
  <c r="K40" s="1"/>
  <c r="P40"/>
  <c r="Y40" s="1"/>
  <c r="M42"/>
  <c r="P42"/>
  <c r="Y42" s="1"/>
  <c r="M44"/>
  <c r="P44"/>
  <c r="Y44" s="1"/>
  <c r="M46"/>
  <c r="P46"/>
  <c r="Y46" s="1"/>
  <c r="M48"/>
  <c r="P48"/>
  <c r="Y48" s="1"/>
  <c r="M50"/>
  <c r="P50"/>
  <c r="Y50" s="1"/>
  <c r="M52"/>
  <c r="P52"/>
  <c r="Y52" s="1"/>
  <c r="M54"/>
  <c r="P54"/>
  <c r="Y54" s="1"/>
  <c r="M56"/>
  <c r="P56"/>
  <c r="Y56" s="1"/>
  <c r="M58"/>
  <c r="P58"/>
  <c r="Y58" s="1"/>
  <c r="M60"/>
  <c r="K60" s="1"/>
  <c r="P60"/>
  <c r="Y60" s="1"/>
  <c r="M62"/>
  <c r="K62" s="1"/>
  <c r="P62"/>
  <c r="Y62" s="1"/>
  <c r="M64"/>
  <c r="K64" s="1"/>
  <c r="P64"/>
  <c r="Y64" s="1"/>
  <c r="M66"/>
  <c r="K66" s="1"/>
  <c r="P66"/>
  <c r="Y66" s="1"/>
  <c r="M68"/>
  <c r="K68" s="1"/>
  <c r="P68"/>
  <c r="Y68" s="1"/>
  <c r="M70"/>
  <c r="K70" s="1"/>
  <c r="P70"/>
  <c r="Y70" s="1"/>
  <c r="M72"/>
  <c r="K72" s="1"/>
  <c r="P72"/>
  <c r="Y72" s="1"/>
  <c r="M74"/>
  <c r="K74" s="1"/>
  <c r="P74"/>
  <c r="Y74" s="1"/>
  <c r="M76"/>
  <c r="K76" s="1"/>
  <c r="P76"/>
  <c r="Y76" s="1"/>
  <c r="M78"/>
  <c r="K78" s="1"/>
  <c r="P78"/>
  <c r="Y78" s="1"/>
  <c r="M80"/>
  <c r="P80"/>
  <c r="Y80" s="1"/>
  <c r="M82"/>
  <c r="K82" s="1"/>
  <c r="P82"/>
  <c r="Y82" s="1"/>
  <c r="M84"/>
  <c r="P84"/>
  <c r="Y84" s="1"/>
  <c r="M86"/>
  <c r="P86"/>
  <c r="Y86" s="1"/>
  <c r="M88"/>
  <c r="K88" s="1"/>
  <c r="P88"/>
  <c r="Y88" s="1"/>
  <c r="M90"/>
  <c r="K90" s="1"/>
  <c r="P90"/>
  <c r="Y90" s="1"/>
  <c r="M92"/>
  <c r="K92" s="1"/>
  <c r="P92"/>
  <c r="Y92" s="1"/>
  <c r="M94"/>
  <c r="K94" s="1"/>
  <c r="P94"/>
  <c r="Y94" s="1"/>
  <c r="M96"/>
  <c r="K96" s="1"/>
  <c r="P96"/>
  <c r="Y96" s="1"/>
  <c r="M98"/>
  <c r="K98" s="1"/>
  <c r="P98"/>
  <c r="Y98" s="1"/>
  <c r="M100"/>
  <c r="K100" s="1"/>
  <c r="P100"/>
  <c r="Y100" s="1"/>
  <c r="M102"/>
  <c r="K102" s="1"/>
  <c r="P102"/>
  <c r="Y102" s="1"/>
  <c r="M104"/>
  <c r="K104" s="1"/>
  <c r="P104"/>
  <c r="Y104" s="1"/>
  <c r="M106"/>
  <c r="K106" s="1"/>
  <c r="P106"/>
  <c r="Y106" s="1"/>
  <c r="M108"/>
  <c r="K108" s="1"/>
  <c r="P108"/>
  <c r="Y108" s="1"/>
  <c r="M110"/>
  <c r="K110" s="1"/>
  <c r="P110"/>
  <c r="Y110" s="1"/>
  <c r="M112"/>
  <c r="K112" s="1"/>
  <c r="P112"/>
  <c r="Y112" s="1"/>
  <c r="M114"/>
  <c r="K114" s="1"/>
  <c r="P114"/>
  <c r="Y114" s="1"/>
  <c r="M116"/>
  <c r="K116" s="1"/>
  <c r="P116"/>
  <c r="Y116" s="1"/>
  <c r="M118"/>
  <c r="K118" s="1"/>
  <c r="P118"/>
  <c r="Y118" s="1"/>
  <c r="M120"/>
  <c r="P120"/>
  <c r="Y120" s="1"/>
  <c r="M122"/>
  <c r="P122"/>
  <c r="Y122" s="1"/>
  <c r="M124"/>
  <c r="K124" s="1"/>
  <c r="P124"/>
  <c r="Y124" s="1"/>
  <c r="M126"/>
  <c r="K126" s="1"/>
  <c r="P126"/>
  <c r="Y126" s="1"/>
  <c r="M128"/>
  <c r="K128" s="1"/>
  <c r="P128"/>
  <c r="Y128" s="1"/>
  <c r="M130"/>
  <c r="K130" s="1"/>
  <c r="P130"/>
  <c r="Y130" s="1"/>
  <c r="M132"/>
  <c r="K132" s="1"/>
  <c r="P132"/>
  <c r="Y132" s="1"/>
  <c r="M134"/>
  <c r="K134" s="1"/>
  <c r="P134"/>
  <c r="Y134" s="1"/>
  <c r="M136"/>
  <c r="K136" s="1"/>
  <c r="P136"/>
  <c r="Y136" s="1"/>
  <c r="M138"/>
  <c r="K138" s="1"/>
  <c r="P138"/>
  <c r="Y138" s="1"/>
  <c r="M140"/>
  <c r="K140" s="1"/>
  <c r="P140"/>
  <c r="Y140" s="1"/>
  <c r="M142"/>
  <c r="K142" s="1"/>
  <c r="P142"/>
  <c r="Y142" s="1"/>
  <c r="M144"/>
  <c r="K144" s="1"/>
  <c r="P144"/>
  <c r="Y144" s="1"/>
  <c r="M146"/>
  <c r="K146" s="1"/>
  <c r="P146"/>
  <c r="Y146" s="1"/>
  <c r="M148"/>
  <c r="K148" s="1"/>
  <c r="P148"/>
  <c r="Y148" s="1"/>
  <c r="M150"/>
  <c r="K150" s="1"/>
  <c r="P150"/>
  <c r="Y150" s="1"/>
  <c r="M152"/>
  <c r="K152" s="1"/>
  <c r="P152"/>
  <c r="Y152" s="1"/>
  <c r="M154"/>
  <c r="K154" s="1"/>
  <c r="P154"/>
  <c r="Y154" s="1"/>
  <c r="M156"/>
  <c r="K156" s="1"/>
  <c r="P156"/>
  <c r="Y156" s="1"/>
  <c r="M158"/>
  <c r="K158" s="1"/>
  <c r="P158"/>
  <c r="Y158" s="1"/>
  <c r="M160"/>
  <c r="K160" s="1"/>
  <c r="P160"/>
  <c r="Y160" s="1"/>
  <c r="M162"/>
  <c r="K162" s="1"/>
  <c r="P162"/>
  <c r="Y162" s="1"/>
  <c r="M164"/>
  <c r="P164"/>
  <c r="Y164" s="1"/>
  <c r="M166"/>
  <c r="P166"/>
  <c r="Y166" s="1"/>
  <c r="M168"/>
  <c r="P168"/>
  <c r="Y168" s="1"/>
  <c r="M170"/>
  <c r="K170" s="1"/>
  <c r="P170"/>
  <c r="Y170" s="1"/>
  <c r="M172"/>
  <c r="K172" s="1"/>
  <c r="P172"/>
  <c r="Y172" s="1"/>
  <c r="M174"/>
  <c r="K174" s="1"/>
  <c r="P174"/>
  <c r="Y174" s="1"/>
  <c r="M176"/>
  <c r="K176" s="1"/>
  <c r="P176"/>
  <c r="Y176" s="1"/>
  <c r="M178"/>
  <c r="K178" s="1"/>
  <c r="P178"/>
  <c r="Y178" s="1"/>
  <c r="M180"/>
  <c r="P180"/>
  <c r="Y180" s="1"/>
  <c r="M182"/>
  <c r="P182"/>
  <c r="Y182" s="1"/>
  <c r="M184"/>
  <c r="P184"/>
  <c r="Y184" s="1"/>
  <c r="M186"/>
  <c r="K186" s="1"/>
  <c r="P186"/>
  <c r="Y186" s="1"/>
  <c r="M188"/>
  <c r="K188" s="1"/>
  <c r="P188"/>
  <c r="Y188" s="1"/>
  <c r="M190"/>
  <c r="K190" s="1"/>
  <c r="P190"/>
  <c r="Y190" s="1"/>
  <c r="M192"/>
  <c r="K192" s="1"/>
  <c r="P192"/>
  <c r="Y192" s="1"/>
  <c r="M194"/>
  <c r="K194" s="1"/>
  <c r="P194"/>
  <c r="Y194" s="1"/>
  <c r="M196"/>
  <c r="K196" s="1"/>
  <c r="P196"/>
  <c r="Y196" s="1"/>
  <c r="M198"/>
  <c r="P198"/>
  <c r="Y198" s="1"/>
  <c r="M200"/>
  <c r="P200"/>
  <c r="Y200" s="1"/>
  <c r="M202"/>
  <c r="P202"/>
  <c r="Y202" s="1"/>
  <c r="M204"/>
  <c r="P204"/>
  <c r="Y204" s="1"/>
  <c r="M206"/>
  <c r="P206"/>
  <c r="Y206" s="1"/>
  <c r="M208"/>
  <c r="P208"/>
  <c r="Y208" s="1"/>
  <c r="M210"/>
  <c r="K210" s="1"/>
  <c r="P210"/>
  <c r="Y210" s="1"/>
  <c r="M212"/>
  <c r="P212"/>
  <c r="Y212" s="1"/>
  <c r="M214"/>
  <c r="P214"/>
  <c r="Y214" s="1"/>
  <c r="M216"/>
  <c r="P216"/>
  <c r="Y216" s="1"/>
  <c r="M218"/>
  <c r="K218" s="1"/>
  <c r="P218"/>
  <c r="Y218" s="1"/>
  <c r="M220"/>
  <c r="K220" s="1"/>
  <c r="P220"/>
  <c r="Y220" s="1"/>
  <c r="M222"/>
  <c r="K222" s="1"/>
  <c r="P222"/>
  <c r="Y222" s="1"/>
  <c r="M224"/>
  <c r="K224" s="1"/>
  <c r="P224"/>
  <c r="Y224" s="1"/>
  <c r="M226"/>
  <c r="K226" s="1"/>
  <c r="P226"/>
  <c r="Y226" s="1"/>
  <c r="M228"/>
  <c r="K228" s="1"/>
  <c r="P228"/>
  <c r="Y228" s="1"/>
  <c r="M230"/>
  <c r="K230" s="1"/>
  <c r="P230"/>
  <c r="Y230" s="1"/>
  <c r="M232"/>
  <c r="K232" s="1"/>
  <c r="P232"/>
  <c r="Y232" s="1"/>
  <c r="M234"/>
  <c r="K234" s="1"/>
  <c r="P234"/>
  <c r="Y234" s="1"/>
  <c r="M236"/>
  <c r="K236" s="1"/>
  <c r="P236"/>
  <c r="Y236" s="1"/>
  <c r="M238"/>
  <c r="K238" s="1"/>
  <c r="P238"/>
  <c r="Y238" s="1"/>
  <c r="M240"/>
  <c r="K240" s="1"/>
  <c r="P240"/>
  <c r="Y240" s="1"/>
  <c r="M242"/>
  <c r="P242"/>
  <c r="Y242" s="1"/>
  <c r="M244"/>
  <c r="P244"/>
  <c r="Y244" s="1"/>
  <c r="M246"/>
  <c r="P246"/>
  <c r="Y246" s="1"/>
  <c r="M248"/>
  <c r="K248" s="1"/>
  <c r="P248"/>
  <c r="Y248" s="1"/>
  <c r="M250"/>
  <c r="P250"/>
  <c r="Y250" s="1"/>
  <c r="M252"/>
  <c r="P252"/>
  <c r="Y252" s="1"/>
  <c r="M254"/>
  <c r="P254"/>
  <c r="Y254" s="1"/>
  <c r="M256"/>
  <c r="P256"/>
  <c r="Y256" s="1"/>
  <c r="M258"/>
  <c r="P258"/>
  <c r="Y258" s="1"/>
  <c r="M260"/>
  <c r="P260"/>
  <c r="Y260" s="1"/>
  <c r="M262"/>
  <c r="P262"/>
  <c r="Y262" s="1"/>
  <c r="M264"/>
  <c r="P264"/>
  <c r="Y264" s="1"/>
  <c r="M266"/>
  <c r="P266"/>
  <c r="Y266" s="1"/>
  <c r="M268"/>
  <c r="P268"/>
  <c r="Y268" s="1"/>
  <c r="M270"/>
  <c r="P270"/>
  <c r="Y270" s="1"/>
  <c r="M272"/>
  <c r="P272"/>
  <c r="Y272" s="1"/>
  <c r="M274"/>
  <c r="P274"/>
  <c r="Y274" s="1"/>
  <c r="M276"/>
  <c r="K276" s="1"/>
  <c r="P276"/>
  <c r="Y276" s="1"/>
  <c r="M278"/>
  <c r="K278" s="1"/>
  <c r="P278"/>
  <c r="Y278" s="1"/>
  <c r="M280"/>
  <c r="P280"/>
  <c r="Y280" s="1"/>
  <c r="M282"/>
  <c r="P282"/>
  <c r="Y282" s="1"/>
  <c r="M284"/>
  <c r="P284"/>
  <c r="Y284" s="1"/>
  <c r="M286"/>
  <c r="P286"/>
  <c r="Y286" s="1"/>
  <c r="M288"/>
  <c r="P288"/>
  <c r="Y288" s="1"/>
  <c r="M290"/>
  <c r="K290" s="1"/>
  <c r="P290"/>
  <c r="Y290" s="1"/>
  <c r="M292"/>
  <c r="P292"/>
  <c r="Y292" s="1"/>
  <c r="M294"/>
  <c r="P294"/>
  <c r="Y294" s="1"/>
  <c r="M296"/>
  <c r="K296" s="1"/>
  <c r="P296"/>
  <c r="Y296" s="1"/>
  <c r="M298"/>
  <c r="K298" s="1"/>
  <c r="P298"/>
  <c r="Y298" s="1"/>
  <c r="M300"/>
  <c r="K300" s="1"/>
  <c r="P300"/>
  <c r="Y300" s="1"/>
  <c r="M302"/>
  <c r="K302" s="1"/>
  <c r="P302"/>
  <c r="Y302" s="1"/>
  <c r="M304"/>
  <c r="K304" s="1"/>
  <c r="P304"/>
  <c r="Y304" s="1"/>
  <c r="M306"/>
  <c r="K306" s="1"/>
  <c r="P306"/>
  <c r="Y306" s="1"/>
  <c r="M308"/>
  <c r="K308" s="1"/>
  <c r="P308"/>
  <c r="Y308" s="1"/>
  <c r="M310"/>
  <c r="K310" s="1"/>
  <c r="P310"/>
  <c r="Y310" s="1"/>
  <c r="M312"/>
  <c r="K312" s="1"/>
  <c r="P312"/>
  <c r="Y312" s="1"/>
  <c r="M314"/>
  <c r="K314" s="1"/>
  <c r="P314"/>
  <c r="Y314" s="1"/>
  <c r="M316"/>
  <c r="K316" s="1"/>
  <c r="P316"/>
  <c r="Y316" s="1"/>
  <c r="M318"/>
  <c r="K318" s="1"/>
  <c r="P318"/>
  <c r="Y318" s="1"/>
  <c r="M320"/>
  <c r="K320" s="1"/>
  <c r="P320"/>
  <c r="Y320" s="1"/>
  <c r="M322"/>
  <c r="P322"/>
  <c r="Y322" s="1"/>
  <c r="M324"/>
  <c r="P324"/>
  <c r="Y324" s="1"/>
  <c r="M326"/>
  <c r="P326"/>
  <c r="Y326" s="1"/>
  <c r="M328"/>
  <c r="P328"/>
  <c r="Y328" s="1"/>
  <c r="M330"/>
  <c r="P330"/>
  <c r="Y330" s="1"/>
  <c r="M332"/>
  <c r="K332" s="1"/>
  <c r="P332"/>
  <c r="Y332" s="1"/>
  <c r="M334"/>
  <c r="K334" s="1"/>
  <c r="P334"/>
  <c r="Y334" s="1"/>
  <c r="M336"/>
  <c r="K336" s="1"/>
  <c r="P336"/>
  <c r="Y336" s="1"/>
  <c r="M338"/>
  <c r="K338" s="1"/>
  <c r="P338"/>
  <c r="Y338" s="1"/>
  <c r="M340"/>
  <c r="K340" s="1"/>
  <c r="P340"/>
  <c r="Y340" s="1"/>
  <c r="M342"/>
  <c r="P342"/>
  <c r="Y342" s="1"/>
  <c r="M344"/>
  <c r="P344"/>
  <c r="Y344" s="1"/>
  <c r="M346"/>
  <c r="K346" s="1"/>
  <c r="P346"/>
  <c r="Y346" s="1"/>
  <c r="M348"/>
  <c r="P348"/>
  <c r="Y348" s="1"/>
  <c r="M350"/>
  <c r="K350" s="1"/>
  <c r="P350"/>
  <c r="Y350" s="1"/>
  <c r="M352"/>
  <c r="K352" s="1"/>
  <c r="P352"/>
  <c r="Y352" s="1"/>
  <c r="M354"/>
  <c r="K354" s="1"/>
  <c r="P354"/>
  <c r="Y354" s="1"/>
  <c r="M356"/>
  <c r="K356" s="1"/>
  <c r="P356"/>
  <c r="Y356" s="1"/>
  <c r="M358"/>
  <c r="K358" s="1"/>
  <c r="P358"/>
  <c r="Y358" s="1"/>
  <c r="M360"/>
  <c r="K360" s="1"/>
  <c r="P360"/>
  <c r="Y360" s="1"/>
  <c r="M362"/>
  <c r="P362"/>
  <c r="Y362" s="1"/>
  <c r="M364"/>
  <c r="K364" s="1"/>
  <c r="P364"/>
  <c r="Y364" s="1"/>
  <c r="M366"/>
  <c r="K366" s="1"/>
  <c r="P366"/>
  <c r="Y366" s="1"/>
  <c r="M368"/>
  <c r="K368" s="1"/>
  <c r="P368"/>
  <c r="Y368" s="1"/>
  <c r="M370"/>
  <c r="K370" s="1"/>
  <c r="P370"/>
  <c r="Y370" s="1"/>
  <c r="M372"/>
  <c r="K372" s="1"/>
  <c r="P372"/>
  <c r="Y372" s="1"/>
  <c r="M374"/>
  <c r="P374"/>
  <c r="Y374" s="1"/>
  <c r="M376"/>
  <c r="P376"/>
  <c r="Y376" s="1"/>
  <c r="M378"/>
  <c r="K378" s="1"/>
  <c r="P378"/>
  <c r="Y378" s="1"/>
  <c r="M380"/>
  <c r="K380" s="1"/>
  <c r="P380"/>
  <c r="Y380" s="1"/>
  <c r="M382"/>
  <c r="K382" s="1"/>
  <c r="P382"/>
  <c r="Y382" s="1"/>
  <c r="M384"/>
  <c r="P384"/>
  <c r="Y384" s="1"/>
  <c r="M386"/>
  <c r="K386" s="1"/>
  <c r="P386"/>
  <c r="Y386" s="1"/>
  <c r="M388"/>
  <c r="P388"/>
  <c r="Y388" s="1"/>
  <c r="M390"/>
  <c r="K390" s="1"/>
  <c r="P390"/>
  <c r="Y390" s="1"/>
  <c r="M392"/>
  <c r="K392" s="1"/>
  <c r="P392"/>
  <c r="Y392" s="1"/>
  <c r="M394"/>
  <c r="K394" s="1"/>
  <c r="P394"/>
  <c r="Y394" s="1"/>
  <c r="M396"/>
  <c r="P396"/>
  <c r="Y396" s="1"/>
  <c r="M398"/>
  <c r="K398" s="1"/>
  <c r="P398"/>
  <c r="Y398" s="1"/>
  <c r="M400"/>
  <c r="K400" s="1"/>
  <c r="P400"/>
  <c r="Y400" s="1"/>
  <c r="M402"/>
  <c r="K402" s="1"/>
  <c r="P402"/>
  <c r="Y402" s="1"/>
  <c r="M404"/>
  <c r="K404" s="1"/>
  <c r="P404"/>
  <c r="Y404" s="1"/>
  <c r="M406"/>
  <c r="K406" s="1"/>
  <c r="P406"/>
  <c r="Y406" s="1"/>
  <c r="M408"/>
  <c r="K408" s="1"/>
  <c r="P408"/>
  <c r="Y408" s="1"/>
  <c r="M410"/>
  <c r="K410" s="1"/>
  <c r="P410"/>
  <c r="Y410" s="1"/>
  <c r="M412"/>
  <c r="K412" s="1"/>
  <c r="P412"/>
  <c r="Y412" s="1"/>
  <c r="M414"/>
  <c r="K414" s="1"/>
  <c r="P414"/>
  <c r="Y414" s="1"/>
  <c r="M416"/>
  <c r="P416"/>
  <c r="Y416" s="1"/>
  <c r="M418"/>
  <c r="P418"/>
  <c r="Y418" s="1"/>
  <c r="M420"/>
  <c r="K420" s="1"/>
  <c r="P420"/>
  <c r="Y420" s="1"/>
  <c r="M422"/>
  <c r="K422" s="1"/>
  <c r="P422"/>
  <c r="Y422" s="1"/>
  <c r="M424"/>
  <c r="K424" s="1"/>
  <c r="P424"/>
  <c r="Y424" s="1"/>
  <c r="M426"/>
  <c r="P426"/>
  <c r="Y426" s="1"/>
  <c r="M428"/>
  <c r="P428"/>
  <c r="Y428" s="1"/>
  <c r="M430"/>
  <c r="P430"/>
  <c r="Y430" s="1"/>
  <c r="M432"/>
  <c r="K432" s="1"/>
  <c r="P432"/>
  <c r="Y432" s="1"/>
  <c r="M434"/>
  <c r="P434"/>
  <c r="Y434" s="1"/>
  <c r="M436"/>
  <c r="K436" s="1"/>
  <c r="P436"/>
  <c r="Y436" s="1"/>
  <c r="M438"/>
  <c r="K438" s="1"/>
  <c r="P438"/>
  <c r="Y438" s="1"/>
  <c r="M440"/>
  <c r="P440"/>
  <c r="Y440" s="1"/>
  <c r="M442"/>
  <c r="P442"/>
  <c r="Y442" s="1"/>
  <c r="M444"/>
  <c r="P444"/>
  <c r="Y444" s="1"/>
  <c r="M446"/>
  <c r="P446"/>
  <c r="Y446" s="1"/>
  <c r="M448"/>
  <c r="P448"/>
  <c r="Y448" s="1"/>
  <c r="M450"/>
  <c r="P450"/>
  <c r="Y450" s="1"/>
  <c r="M452"/>
  <c r="P452"/>
  <c r="Y452" s="1"/>
  <c r="M454"/>
  <c r="P454"/>
  <c r="Y454" s="1"/>
  <c r="M456"/>
  <c r="P456"/>
  <c r="Y456" s="1"/>
  <c r="M458"/>
  <c r="K458" s="1"/>
  <c r="P458"/>
  <c r="Y458" s="1"/>
  <c r="M460"/>
  <c r="K460" s="1"/>
  <c r="P460"/>
  <c r="Y460" s="1"/>
  <c r="M462"/>
  <c r="K462" s="1"/>
  <c r="P462"/>
  <c r="Y462" s="1"/>
  <c r="M464"/>
  <c r="P464"/>
  <c r="Y464" s="1"/>
  <c r="M466"/>
  <c r="K466" s="1"/>
  <c r="P466"/>
  <c r="Y466" s="1"/>
  <c r="M468"/>
  <c r="K468" s="1"/>
  <c r="P468"/>
  <c r="Y468" s="1"/>
  <c r="M470"/>
  <c r="P470"/>
  <c r="Y470" s="1"/>
  <c r="M472"/>
  <c r="K472" s="1"/>
  <c r="P472"/>
  <c r="Y472" s="1"/>
  <c r="M474"/>
  <c r="K474" s="1"/>
  <c r="P474"/>
  <c r="Y474" s="1"/>
  <c r="M476"/>
  <c r="K476" s="1"/>
  <c r="P476"/>
  <c r="Y476" s="1"/>
  <c r="M478"/>
  <c r="P478"/>
  <c r="Y478" s="1"/>
  <c r="M480"/>
  <c r="P480"/>
  <c r="Y480" s="1"/>
  <c r="M482"/>
  <c r="K482" s="1"/>
  <c r="P482"/>
  <c r="Y482" s="1"/>
  <c r="M484"/>
  <c r="K484" s="1"/>
  <c r="P484"/>
  <c r="Y484" s="1"/>
  <c r="M486"/>
  <c r="K486" s="1"/>
  <c r="P486"/>
  <c r="Y486" s="1"/>
  <c r="M488"/>
  <c r="K488" s="1"/>
  <c r="P488"/>
  <c r="Y488" s="1"/>
  <c r="M490"/>
  <c r="K490" s="1"/>
  <c r="P490"/>
  <c r="Y490" s="1"/>
  <c r="M492"/>
  <c r="K492" s="1"/>
  <c r="P492"/>
  <c r="Y492" s="1"/>
  <c r="M494"/>
  <c r="K494" s="1"/>
  <c r="P494"/>
  <c r="Y494" s="1"/>
  <c r="M496"/>
  <c r="K496" s="1"/>
  <c r="P496"/>
  <c r="Y496" s="1"/>
  <c r="M498"/>
  <c r="K498" s="1"/>
  <c r="P498"/>
  <c r="Y498" s="1"/>
  <c r="M500"/>
  <c r="P500"/>
  <c r="Y500" s="1"/>
  <c r="M502"/>
  <c r="P502"/>
  <c r="Y502" s="1"/>
  <c r="M504"/>
  <c r="P504"/>
  <c r="Y504" s="1"/>
  <c r="M506"/>
  <c r="K506" s="1"/>
  <c r="P506"/>
  <c r="Y506" s="1"/>
  <c r="M508"/>
  <c r="K508" s="1"/>
  <c r="P508"/>
  <c r="Y508" s="1"/>
  <c r="M510"/>
  <c r="K510" s="1"/>
  <c r="P510"/>
  <c r="Y510" s="1"/>
  <c r="M512"/>
  <c r="K512" s="1"/>
  <c r="P512"/>
  <c r="Y512" s="1"/>
  <c r="M514"/>
  <c r="K514" s="1"/>
  <c r="P514"/>
  <c r="Y514" s="1"/>
  <c r="M516"/>
  <c r="K516" s="1"/>
  <c r="P516"/>
  <c r="Y516" s="1"/>
  <c r="M518"/>
  <c r="K518" s="1"/>
  <c r="P518"/>
  <c r="Y518" s="1"/>
  <c r="M520"/>
  <c r="K520" s="1"/>
  <c r="P520"/>
  <c r="Y520" s="1"/>
  <c r="M522"/>
  <c r="K522" s="1"/>
  <c r="P522"/>
  <c r="Y522" s="1"/>
  <c r="M524"/>
  <c r="K524" s="1"/>
  <c r="P524"/>
  <c r="Y524" s="1"/>
  <c r="M526"/>
  <c r="K526" s="1"/>
  <c r="P526"/>
  <c r="Y526" s="1"/>
  <c r="M528"/>
  <c r="P528"/>
  <c r="Y528" s="1"/>
  <c r="M530"/>
  <c r="K530" s="1"/>
  <c r="P530"/>
  <c r="Y530" s="1"/>
  <c r="M532"/>
  <c r="K532" s="1"/>
  <c r="P532"/>
  <c r="Y532" s="1"/>
  <c r="M534"/>
  <c r="P534"/>
  <c r="Y534" s="1"/>
  <c r="M536"/>
  <c r="K536" s="1"/>
  <c r="P536"/>
  <c r="Y536" s="1"/>
  <c r="M538"/>
  <c r="K538" s="1"/>
  <c r="P538"/>
  <c r="Y538" s="1"/>
  <c r="M540"/>
  <c r="K540" s="1"/>
  <c r="P540"/>
  <c r="Y540" s="1"/>
  <c r="M542"/>
  <c r="K542" s="1"/>
  <c r="P542"/>
  <c r="Y542" s="1"/>
  <c r="M544"/>
  <c r="K544" s="1"/>
  <c r="P544"/>
  <c r="Y544" s="1"/>
  <c r="M546"/>
  <c r="K546" s="1"/>
  <c r="P546"/>
  <c r="Y546" s="1"/>
  <c r="M548"/>
  <c r="K548" s="1"/>
  <c r="P548"/>
  <c r="Y548" s="1"/>
  <c r="M550"/>
  <c r="P550"/>
  <c r="Y550" s="1"/>
  <c r="M552"/>
  <c r="K552" s="1"/>
  <c r="P552"/>
  <c r="Y552" s="1"/>
  <c r="M554"/>
  <c r="K554" s="1"/>
  <c r="P554"/>
  <c r="Y554" s="1"/>
  <c r="M556"/>
  <c r="K556" s="1"/>
  <c r="P556"/>
  <c r="Y556" s="1"/>
  <c r="M558"/>
  <c r="K558" s="1"/>
  <c r="P558"/>
  <c r="Y558" s="1"/>
  <c r="M560"/>
  <c r="K560" s="1"/>
  <c r="P560"/>
  <c r="Y560" s="1"/>
  <c r="M562"/>
  <c r="K562" s="1"/>
  <c r="P562"/>
  <c r="Y562" s="1"/>
  <c r="M564"/>
  <c r="P564"/>
  <c r="Y564" s="1"/>
  <c r="M566"/>
  <c r="K566" s="1"/>
  <c r="P566"/>
  <c r="Y566" s="1"/>
  <c r="M568"/>
  <c r="K568" s="1"/>
  <c r="P568"/>
  <c r="Y568" s="1"/>
  <c r="M570"/>
  <c r="K570" s="1"/>
  <c r="P570"/>
  <c r="Y570" s="1"/>
  <c r="M572"/>
  <c r="K572" s="1"/>
  <c r="P572"/>
  <c r="Y572" s="1"/>
  <c r="M574"/>
  <c r="K574" s="1"/>
  <c r="P574"/>
  <c r="Y574" s="1"/>
  <c r="M576"/>
  <c r="K576" s="1"/>
  <c r="P576"/>
  <c r="Y576" s="1"/>
  <c r="M578"/>
  <c r="P578"/>
  <c r="Y578" s="1"/>
  <c r="M580"/>
  <c r="P580"/>
  <c r="Y580" s="1"/>
  <c r="M582"/>
  <c r="P582"/>
  <c r="Y582" s="1"/>
  <c r="M584"/>
  <c r="P584"/>
  <c r="Y584" s="1"/>
  <c r="M586"/>
  <c r="P586"/>
  <c r="Y586" s="1"/>
  <c r="M588"/>
  <c r="P588"/>
  <c r="Y588" s="1"/>
  <c r="M590"/>
  <c r="P590"/>
  <c r="Y590" s="1"/>
  <c r="M592"/>
  <c r="P592"/>
  <c r="Y592" s="1"/>
  <c r="M594"/>
  <c r="P594"/>
  <c r="Y594" s="1"/>
  <c r="M596"/>
  <c r="K596" s="1"/>
  <c r="P596"/>
  <c r="Y596" s="1"/>
  <c r="M598"/>
  <c r="K598" s="1"/>
  <c r="P598"/>
  <c r="Y598" s="1"/>
  <c r="M600"/>
  <c r="K600" s="1"/>
  <c r="P600"/>
  <c r="Y600" s="1"/>
  <c r="M602"/>
  <c r="K602" s="1"/>
  <c r="P602"/>
  <c r="Y602" s="1"/>
  <c r="M604"/>
  <c r="P604"/>
  <c r="Y604" s="1"/>
  <c r="M606"/>
  <c r="P606"/>
  <c r="Y606" s="1"/>
  <c r="M608"/>
  <c r="K608" s="1"/>
  <c r="P608"/>
  <c r="Y608" s="1"/>
  <c r="M610"/>
  <c r="K610" s="1"/>
  <c r="P610"/>
  <c r="Y610" s="1"/>
  <c r="M612"/>
  <c r="K612" s="1"/>
  <c r="P612"/>
  <c r="Y612" s="1"/>
  <c r="M614"/>
  <c r="K614" s="1"/>
  <c r="P614"/>
  <c r="Y614" s="1"/>
  <c r="M616"/>
  <c r="P616"/>
  <c r="Y616" s="1"/>
  <c r="M618"/>
  <c r="P618"/>
  <c r="Y618" s="1"/>
  <c r="M620"/>
  <c r="P620"/>
  <c r="Y620" s="1"/>
  <c r="M622"/>
  <c r="P622"/>
  <c r="Y622" s="1"/>
  <c r="M624"/>
  <c r="P624"/>
  <c r="Y624" s="1"/>
  <c r="M626"/>
  <c r="P626"/>
  <c r="Y626" s="1"/>
  <c r="M628"/>
  <c r="P628"/>
  <c r="Y628" s="1"/>
  <c r="M630"/>
  <c r="P630"/>
  <c r="Y630" s="1"/>
  <c r="M632"/>
  <c r="K632" s="1"/>
  <c r="P632"/>
  <c r="Y632" s="1"/>
  <c r="M634"/>
  <c r="K634" s="1"/>
  <c r="P634"/>
  <c r="Y634" s="1"/>
  <c r="M636"/>
  <c r="K636" s="1"/>
  <c r="P636"/>
  <c r="Y636" s="1"/>
  <c r="M638"/>
  <c r="K638" s="1"/>
  <c r="P638"/>
  <c r="Y638" s="1"/>
  <c r="M640"/>
  <c r="K640" s="1"/>
  <c r="P640"/>
  <c r="Y640" s="1"/>
  <c r="M642"/>
  <c r="P642"/>
  <c r="Y642" s="1"/>
  <c r="M644"/>
  <c r="P644"/>
  <c r="Y644" s="1"/>
  <c r="M646"/>
  <c r="P646"/>
  <c r="Y646" s="1"/>
  <c r="M648"/>
  <c r="P648"/>
  <c r="Y648" s="1"/>
  <c r="M650"/>
  <c r="P650"/>
  <c r="Y650" s="1"/>
  <c r="M652"/>
  <c r="P652"/>
  <c r="Y652" s="1"/>
  <c r="M654"/>
  <c r="P654"/>
  <c r="Y654" s="1"/>
  <c r="M656"/>
  <c r="P656"/>
  <c r="Y656" s="1"/>
  <c r="M658"/>
  <c r="P658"/>
  <c r="Y658" s="1"/>
  <c r="M660"/>
  <c r="P660"/>
  <c r="Y660" s="1"/>
  <c r="M662"/>
  <c r="P662"/>
  <c r="Y662" s="1"/>
  <c r="M664"/>
  <c r="P664"/>
  <c r="Y664" s="1"/>
  <c r="M666"/>
  <c r="P666"/>
  <c r="Y666" s="1"/>
  <c r="M668"/>
  <c r="K668" s="1"/>
  <c r="P668"/>
  <c r="Y668" s="1"/>
  <c r="M670"/>
  <c r="P670"/>
  <c r="Y670" s="1"/>
  <c r="M672"/>
  <c r="P672"/>
  <c r="Y672" s="1"/>
  <c r="M674"/>
  <c r="P674"/>
  <c r="Y674" s="1"/>
  <c r="M676"/>
  <c r="P676"/>
  <c r="Y676" s="1"/>
  <c r="M678"/>
  <c r="P678"/>
  <c r="Y678" s="1"/>
  <c r="M680"/>
  <c r="P680"/>
  <c r="Y680" s="1"/>
  <c r="M682"/>
  <c r="P682"/>
  <c r="Y682" s="1"/>
  <c r="M684"/>
  <c r="K684" s="1"/>
  <c r="P684"/>
  <c r="Y684" s="1"/>
  <c r="M686"/>
  <c r="P686"/>
  <c r="Y686" s="1"/>
  <c r="M688"/>
  <c r="P688"/>
  <c r="Y688" s="1"/>
  <c r="M690"/>
  <c r="P690"/>
  <c r="Y690" s="1"/>
  <c r="M692"/>
  <c r="P692"/>
  <c r="Y692" s="1"/>
  <c r="M694"/>
  <c r="P694"/>
  <c r="Y694" s="1"/>
  <c r="M696"/>
  <c r="K696" s="1"/>
  <c r="P696"/>
  <c r="Y696" s="1"/>
  <c r="M698"/>
  <c r="K698" s="1"/>
  <c r="P698"/>
  <c r="Y698" s="1"/>
  <c r="M700"/>
  <c r="P700"/>
  <c r="Y700" s="1"/>
  <c r="M702"/>
  <c r="P702"/>
  <c r="Y702" s="1"/>
  <c r="M704"/>
  <c r="K704" s="1"/>
  <c r="P704"/>
  <c r="Y704" s="1"/>
  <c r="M706"/>
  <c r="K706" s="1"/>
  <c r="P706"/>
  <c r="Y706" s="1"/>
  <c r="M708"/>
  <c r="K708" s="1"/>
  <c r="P708"/>
  <c r="Y708" s="1"/>
  <c r="M710"/>
  <c r="P710"/>
  <c r="Y710" s="1"/>
  <c r="M712"/>
  <c r="K712" s="1"/>
  <c r="P712"/>
  <c r="Y712" s="1"/>
  <c r="M714"/>
  <c r="P714"/>
  <c r="Y714" s="1"/>
  <c r="M716"/>
  <c r="P716"/>
  <c r="Y716" s="1"/>
  <c r="M718"/>
  <c r="P718"/>
  <c r="Y718" s="1"/>
  <c r="M720"/>
  <c r="P720"/>
  <c r="Y720" s="1"/>
  <c r="M722"/>
  <c r="P722"/>
  <c r="Y722" s="1"/>
  <c r="M724"/>
  <c r="P724"/>
  <c r="Y724" s="1"/>
  <c r="M726"/>
  <c r="P726"/>
  <c r="Y726" s="1"/>
  <c r="M728"/>
  <c r="P728"/>
  <c r="Y728" s="1"/>
  <c r="M730"/>
  <c r="P730"/>
  <c r="Y730" s="1"/>
  <c r="M732"/>
  <c r="K732" s="1"/>
  <c r="P732"/>
  <c r="Y732" s="1"/>
  <c r="M734"/>
  <c r="P734"/>
  <c r="Y734" s="1"/>
  <c r="M736"/>
  <c r="P736"/>
  <c r="Y736" s="1"/>
  <c r="M738"/>
  <c r="P738"/>
  <c r="Y738" s="1"/>
  <c r="M740"/>
  <c r="P740"/>
  <c r="Y740" s="1"/>
  <c r="M742"/>
  <c r="P742"/>
  <c r="Y742" s="1"/>
  <c r="M744"/>
  <c r="P744"/>
  <c r="Y744" s="1"/>
  <c r="M746"/>
  <c r="P746"/>
  <c r="Y746" s="1"/>
  <c r="M748"/>
  <c r="P748"/>
  <c r="Y748" s="1"/>
  <c r="M750"/>
  <c r="P750"/>
  <c r="Y750" s="1"/>
  <c r="M752"/>
  <c r="P752"/>
  <c r="Y752" s="1"/>
  <c r="M754"/>
  <c r="P754"/>
  <c r="Y754" s="1"/>
  <c r="M756"/>
  <c r="P756"/>
  <c r="Y756" s="1"/>
  <c r="M758"/>
  <c r="K758" s="1"/>
  <c r="P758"/>
  <c r="Y758" s="1"/>
  <c r="M760"/>
  <c r="P760"/>
  <c r="Y760" s="1"/>
  <c r="M762"/>
  <c r="P762"/>
  <c r="Y762" s="1"/>
  <c r="M764"/>
  <c r="P764"/>
  <c r="Y764" s="1"/>
  <c r="M766"/>
  <c r="P766"/>
  <c r="Y766" s="1"/>
  <c r="M768"/>
  <c r="P768"/>
  <c r="Y768" s="1"/>
  <c r="U769"/>
  <c r="U771"/>
  <c r="T772"/>
  <c r="U773"/>
  <c r="T774"/>
  <c r="U775"/>
  <c r="T776"/>
  <c r="U777"/>
  <c r="T778"/>
  <c r="U779"/>
  <c r="T780"/>
  <c r="U781"/>
  <c r="T782"/>
  <c r="U783"/>
  <c r="T784"/>
  <c r="U785"/>
  <c r="T786"/>
  <c r="U837"/>
  <c r="T838"/>
  <c r="U839"/>
  <c r="T840"/>
  <c r="U841"/>
  <c r="T842"/>
  <c r="U843"/>
  <c r="T844"/>
  <c r="U845"/>
  <c r="T846"/>
  <c r="U847"/>
  <c r="T848"/>
  <c r="U849"/>
  <c r="T850"/>
  <c r="U851"/>
  <c r="T852"/>
  <c r="U853"/>
  <c r="T854"/>
  <c r="U871"/>
  <c r="T872"/>
  <c r="U873"/>
  <c r="T874"/>
  <c r="U875"/>
  <c r="T876"/>
  <c r="U877"/>
  <c r="T878"/>
  <c r="U879"/>
  <c r="T880"/>
  <c r="U881"/>
  <c r="T882"/>
  <c r="U883"/>
  <c r="T884"/>
  <c r="U885"/>
  <c r="T886"/>
  <c r="U887"/>
  <c r="T888"/>
  <c r="U889"/>
  <c r="T890"/>
  <c r="U891"/>
  <c r="T892"/>
  <c r="U893"/>
  <c r="T894"/>
  <c r="U895"/>
  <c r="T896"/>
  <c r="U897"/>
  <c r="T898"/>
  <c r="U899"/>
  <c r="T900"/>
  <c r="U901"/>
  <c r="T902"/>
  <c r="U903"/>
  <c r="T904"/>
  <c r="U905"/>
  <c r="T906"/>
  <c r="U907"/>
  <c r="T908"/>
  <c r="U909"/>
  <c r="T910"/>
  <c r="U911"/>
  <c r="T912"/>
  <c r="U913"/>
  <c r="T914"/>
  <c r="U925"/>
  <c r="T926"/>
  <c r="U929"/>
  <c r="T930"/>
  <c r="U933"/>
  <c r="T934"/>
  <c r="U937"/>
  <c r="T938"/>
  <c r="U941"/>
  <c r="T942"/>
  <c r="U945"/>
  <c r="T946"/>
  <c r="U949"/>
  <c r="T950"/>
  <c r="U953"/>
  <c r="T954"/>
  <c r="U969"/>
  <c r="T970"/>
  <c r="U973"/>
  <c r="T974"/>
  <c r="U975"/>
  <c r="T976"/>
  <c r="U977"/>
  <c r="T978"/>
  <c r="U979"/>
  <c r="T980"/>
  <c r="U1005"/>
  <c r="T1006"/>
  <c r="U1023"/>
  <c r="T1024"/>
  <c r="U1043"/>
  <c r="T1044"/>
  <c r="U1045"/>
  <c r="T1046"/>
  <c r="U1047"/>
  <c r="T1048"/>
  <c r="U1049"/>
  <c r="T1050"/>
  <c r="U1069"/>
  <c r="T1070"/>
  <c r="U1073"/>
  <c r="T1074"/>
  <c r="U1075"/>
  <c r="T1076"/>
  <c r="U1081"/>
  <c r="T1082"/>
  <c r="K1083"/>
  <c r="U1085"/>
  <c r="T1086"/>
  <c r="U1089"/>
  <c r="T1090"/>
  <c r="U1093"/>
  <c r="T1094"/>
  <c r="U1097"/>
  <c r="T1098"/>
  <c r="U1101"/>
  <c r="T1102"/>
  <c r="U1105"/>
  <c r="T1106"/>
  <c r="U1109"/>
  <c r="T1110"/>
  <c r="U1113"/>
  <c r="T1114"/>
  <c r="U1117"/>
  <c r="T1118"/>
  <c r="U1121"/>
  <c r="T1122"/>
  <c r="K1123"/>
  <c r="U1125"/>
  <c r="T1126"/>
  <c r="U1129"/>
  <c r="T1130"/>
  <c r="K1131"/>
  <c r="U1133"/>
  <c r="T1134"/>
  <c r="K1135"/>
  <c r="U1137"/>
  <c r="T1138"/>
  <c r="K1139"/>
  <c r="U1141"/>
  <c r="T1142"/>
  <c r="U1145"/>
  <c r="T1146"/>
  <c r="U1149"/>
  <c r="T1150"/>
  <c r="U1153"/>
  <c r="T1154"/>
  <c r="U1157"/>
  <c r="T1158"/>
  <c r="U1161"/>
  <c r="T1162"/>
  <c r="K1163"/>
  <c r="U1165"/>
  <c r="T1166"/>
  <c r="U1169"/>
  <c r="T1170"/>
  <c r="U1173"/>
  <c r="T1174"/>
  <c r="U1177"/>
  <c r="T1178"/>
  <c r="U1181"/>
  <c r="T1182"/>
  <c r="K1183"/>
  <c r="U1185"/>
  <c r="T1186"/>
  <c r="U1189"/>
  <c r="T1190"/>
  <c r="U1193"/>
  <c r="T1194"/>
  <c r="U1197"/>
  <c r="T1198"/>
  <c r="U1201"/>
  <c r="T1202"/>
  <c r="U1203"/>
  <c r="T1204"/>
  <c r="U1205"/>
  <c r="T1206"/>
  <c r="U1207"/>
  <c r="T1208"/>
  <c r="U1209"/>
  <c r="T1210"/>
  <c r="U1211"/>
  <c r="T1212"/>
  <c r="U1213"/>
  <c r="T1214"/>
  <c r="U1215"/>
  <c r="T1216"/>
  <c r="U1217"/>
  <c r="T1218"/>
  <c r="U1219"/>
  <c r="T1220"/>
  <c r="U1221"/>
  <c r="T1222"/>
  <c r="U1223"/>
  <c r="T1224"/>
  <c r="U1227"/>
  <c r="T1228"/>
  <c r="K1229"/>
  <c r="U1231"/>
  <c r="T1232"/>
  <c r="U1235"/>
  <c r="T1236"/>
  <c r="U1239"/>
  <c r="T1240"/>
  <c r="U1243"/>
  <c r="T1244"/>
  <c r="U1247"/>
  <c r="T1248"/>
  <c r="U1251"/>
  <c r="T1252"/>
  <c r="U1255"/>
  <c r="T1256"/>
  <c r="K1257"/>
  <c r="U1259"/>
  <c r="T1260"/>
  <c r="K1261"/>
  <c r="U1263"/>
  <c r="T1264"/>
  <c r="U1267"/>
  <c r="T1268"/>
  <c r="U1271"/>
  <c r="T1272"/>
  <c r="U1275"/>
  <c r="T1276"/>
  <c r="U1279"/>
  <c r="T1280"/>
  <c r="U1283"/>
  <c r="T1284"/>
  <c r="K1285"/>
  <c r="U1287"/>
  <c r="T1288"/>
  <c r="U1291"/>
  <c r="T1292"/>
  <c r="U1295"/>
  <c r="T1296"/>
  <c r="U1299"/>
  <c r="T1300"/>
  <c r="U1303"/>
  <c r="T1304"/>
  <c r="U1307"/>
  <c r="T1308"/>
  <c r="U1311"/>
  <c r="T1312"/>
  <c r="U1315"/>
  <c r="T1316"/>
  <c r="U1319"/>
  <c r="T1320"/>
  <c r="U1323"/>
  <c r="T1324"/>
  <c r="U1327"/>
  <c r="T1328"/>
  <c r="U1331"/>
  <c r="T1332"/>
  <c r="U1335"/>
  <c r="T1336"/>
  <c r="U1339"/>
  <c r="T1340"/>
  <c r="K1341"/>
  <c r="U1343"/>
  <c r="T1344"/>
  <c r="U1347"/>
  <c r="T1348"/>
  <c r="U1351"/>
  <c r="T1352"/>
  <c r="U1355"/>
  <c r="T1356"/>
  <c r="K1357"/>
  <c r="U1359"/>
  <c r="T1360"/>
  <c r="K1361"/>
  <c r="U1363"/>
  <c r="T1364"/>
  <c r="K1365"/>
  <c r="U1367"/>
  <c r="T1368"/>
  <c r="U1371"/>
  <c r="T1372"/>
  <c r="U1375"/>
  <c r="T1376"/>
  <c r="U1379"/>
  <c r="T1380"/>
  <c r="K1381"/>
  <c r="U1383"/>
  <c r="T1384"/>
  <c r="U1387"/>
  <c r="T1388"/>
  <c r="U1391"/>
  <c r="T1392"/>
  <c r="U1395"/>
  <c r="T1396"/>
  <c r="U1399"/>
  <c r="T1400"/>
  <c r="U1403"/>
  <c r="T1404"/>
  <c r="U1407"/>
  <c r="T1408"/>
  <c r="K1409"/>
  <c r="U1411"/>
  <c r="T1412"/>
  <c r="U1415"/>
  <c r="T1416"/>
  <c r="U1419"/>
  <c r="T1420"/>
  <c r="U1423"/>
  <c r="T1424"/>
  <c r="T1426"/>
  <c r="U1429"/>
  <c r="T1430"/>
  <c r="U1433"/>
  <c r="T1434"/>
  <c r="U1437"/>
  <c r="T1438"/>
  <c r="U1441"/>
  <c r="T1442"/>
  <c r="U1445"/>
  <c r="T1446"/>
  <c r="U1449"/>
  <c r="T1450"/>
  <c r="U1453"/>
  <c r="T1454"/>
  <c r="K1455"/>
  <c r="U1457"/>
  <c r="U1458"/>
  <c r="U1459"/>
  <c r="U1462"/>
  <c r="U1463"/>
  <c r="K1464"/>
  <c r="U1466"/>
  <c r="U1467"/>
  <c r="U1470"/>
  <c r="U1471"/>
  <c r="U1474"/>
  <c r="U1475"/>
  <c r="U1478"/>
  <c r="U1479"/>
  <c r="K1480"/>
  <c r="U1482"/>
  <c r="U1483"/>
  <c r="U1486"/>
  <c r="U1487"/>
  <c r="U1490"/>
  <c r="U1491"/>
  <c r="U1494"/>
  <c r="U1495"/>
  <c r="U1498"/>
  <c r="U1499"/>
  <c r="U1502"/>
  <c r="U1503"/>
  <c r="U1506"/>
  <c r="U1507"/>
  <c r="U1510"/>
  <c r="U1511"/>
  <c r="U1514"/>
  <c r="U1515"/>
  <c r="U1518"/>
  <c r="U1519"/>
  <c r="U1522"/>
  <c r="U1523"/>
  <c r="U1526"/>
  <c r="U1527"/>
  <c r="U1530"/>
  <c r="U1531"/>
  <c r="U772"/>
  <c r="U774"/>
  <c r="U776"/>
  <c r="U778"/>
  <c r="U780"/>
  <c r="U782"/>
  <c r="U784"/>
  <c r="U786"/>
  <c r="U788"/>
  <c r="U790"/>
  <c r="U792"/>
  <c r="U794"/>
  <c r="U796"/>
  <c r="U798"/>
  <c r="U800"/>
  <c r="U802"/>
  <c r="U804"/>
  <c r="U806"/>
  <c r="U808"/>
  <c r="U810"/>
  <c r="U812"/>
  <c r="U814"/>
  <c r="U816"/>
  <c r="U818"/>
  <c r="U820"/>
  <c r="U822"/>
  <c r="U824"/>
  <c r="U826"/>
  <c r="U828"/>
  <c r="U830"/>
  <c r="U832"/>
  <c r="U834"/>
  <c r="U836"/>
  <c r="U838"/>
  <c r="U840"/>
  <c r="U842"/>
  <c r="U844"/>
  <c r="U846"/>
  <c r="U848"/>
  <c r="U850"/>
  <c r="U852"/>
  <c r="U854"/>
  <c r="U856"/>
  <c r="U858"/>
  <c r="U860"/>
  <c r="U862"/>
  <c r="U864"/>
  <c r="U866"/>
  <c r="U868"/>
  <c r="U870"/>
  <c r="U872"/>
  <c r="U874"/>
  <c r="U876"/>
  <c r="U878"/>
  <c r="U880"/>
  <c r="U882"/>
  <c r="U884"/>
  <c r="U886"/>
  <c r="U888"/>
  <c r="U890"/>
  <c r="U892"/>
  <c r="U894"/>
  <c r="U896"/>
  <c r="U898"/>
  <c r="U900"/>
  <c r="U902"/>
  <c r="U904"/>
  <c r="U906"/>
  <c r="U908"/>
  <c r="U910"/>
  <c r="U912"/>
  <c r="U914"/>
  <c r="U916"/>
  <c r="U918"/>
  <c r="U920"/>
  <c r="U922"/>
  <c r="U924"/>
  <c r="U926"/>
  <c r="U928"/>
  <c r="U930"/>
  <c r="U932"/>
  <c r="U934"/>
  <c r="U936"/>
  <c r="U938"/>
  <c r="U940"/>
  <c r="U942"/>
  <c r="U944"/>
  <c r="U946"/>
  <c r="U948"/>
  <c r="U950"/>
  <c r="U952"/>
  <c r="U954"/>
  <c r="U956"/>
  <c r="U958"/>
  <c r="U960"/>
  <c r="U962"/>
  <c r="U964"/>
  <c r="U966"/>
  <c r="U968"/>
  <c r="U970"/>
  <c r="U972"/>
  <c r="U974"/>
  <c r="U976"/>
  <c r="U978"/>
  <c r="U980"/>
  <c r="U982"/>
  <c r="U984"/>
  <c r="U986"/>
  <c r="U988"/>
  <c r="U990"/>
  <c r="U992"/>
  <c r="U994"/>
  <c r="U996"/>
  <c r="U998"/>
  <c r="U1000"/>
  <c r="U1002"/>
  <c r="U1004"/>
  <c r="U1006"/>
  <c r="U1008"/>
  <c r="U1010"/>
  <c r="U1012"/>
  <c r="U1014"/>
  <c r="U1016"/>
  <c r="U1018"/>
  <c r="U1020"/>
  <c r="U1022"/>
  <c r="U1024"/>
  <c r="U1026"/>
  <c r="U1028"/>
  <c r="U1030"/>
  <c r="U1032"/>
  <c r="U1034"/>
  <c r="U1036"/>
  <c r="U1038"/>
  <c r="U1040"/>
  <c r="U1042"/>
  <c r="U1044"/>
  <c r="U1046"/>
  <c r="U1048"/>
  <c r="U1050"/>
  <c r="U1052"/>
  <c r="U1054"/>
  <c r="U1056"/>
  <c r="U1058"/>
  <c r="U1060"/>
  <c r="U1062"/>
  <c r="U1064"/>
  <c r="U1066"/>
  <c r="U1068"/>
  <c r="U1070"/>
  <c r="U1072"/>
  <c r="U1074"/>
  <c r="U1076"/>
  <c r="U1078"/>
  <c r="U1080"/>
  <c r="U1082"/>
  <c r="U1084"/>
  <c r="U1086"/>
  <c r="U1088"/>
  <c r="U1090"/>
  <c r="U1092"/>
  <c r="U1094"/>
  <c r="U1096"/>
  <c r="U1098"/>
  <c r="U1100"/>
  <c r="U1102"/>
  <c r="U1104"/>
  <c r="U1106"/>
  <c r="U1108"/>
  <c r="U1110"/>
  <c r="U1112"/>
  <c r="U1114"/>
  <c r="U1116"/>
  <c r="U1118"/>
  <c r="U1120"/>
  <c r="U1122"/>
  <c r="U1124"/>
  <c r="U1126"/>
  <c r="U1128"/>
  <c r="U1130"/>
  <c r="U1132"/>
  <c r="U1134"/>
  <c r="U1136"/>
  <c r="U1138"/>
  <c r="U1140"/>
  <c r="U1142"/>
  <c r="U1144"/>
  <c r="U1146"/>
  <c r="U1148"/>
  <c r="U1150"/>
  <c r="U1152"/>
  <c r="U1154"/>
  <c r="U1156"/>
  <c r="U1158"/>
  <c r="U1160"/>
  <c r="U1162"/>
  <c r="U1164"/>
  <c r="U1166"/>
  <c r="U1168"/>
  <c r="U1170"/>
  <c r="U1172"/>
  <c r="U1174"/>
  <c r="U1176"/>
  <c r="U1178"/>
  <c r="U1180"/>
  <c r="U1182"/>
  <c r="U1184"/>
  <c r="U1186"/>
  <c r="U1188"/>
  <c r="U1190"/>
  <c r="U1192"/>
  <c r="U1194"/>
  <c r="U1196"/>
  <c r="U1198"/>
  <c r="U1200"/>
  <c r="U1202"/>
  <c r="U1204"/>
  <c r="U1206"/>
  <c r="U1208"/>
  <c r="U1210"/>
  <c r="U1212"/>
  <c r="U1214"/>
  <c r="U1216"/>
  <c r="U1218"/>
  <c r="U1220"/>
  <c r="U1222"/>
  <c r="U1224"/>
  <c r="U1226"/>
  <c r="U1228"/>
  <c r="U1230"/>
  <c r="U1232"/>
  <c r="U1234"/>
  <c r="U1236"/>
  <c r="U1238"/>
  <c r="U1240"/>
  <c r="U1242"/>
  <c r="U1244"/>
  <c r="U1246"/>
  <c r="U1248"/>
  <c r="U1250"/>
  <c r="U1252"/>
  <c r="U1254"/>
  <c r="U1256"/>
  <c r="U1258"/>
  <c r="U1260"/>
  <c r="U1262"/>
  <c r="U1264"/>
  <c r="U1266"/>
  <c r="U1268"/>
  <c r="U1270"/>
  <c r="U1272"/>
  <c r="U1274"/>
  <c r="U1276"/>
  <c r="U1278"/>
  <c r="U1280"/>
  <c r="U1282"/>
  <c r="U1284"/>
  <c r="U1286"/>
  <c r="U1288"/>
  <c r="U1290"/>
  <c r="U1292"/>
  <c r="U1294"/>
  <c r="U1296"/>
  <c r="U1298"/>
  <c r="U1300"/>
  <c r="U1302"/>
  <c r="U1304"/>
  <c r="U1306"/>
  <c r="U1308"/>
  <c r="U1310"/>
  <c r="U1312"/>
  <c r="U1314"/>
  <c r="U1316"/>
  <c r="U1318"/>
  <c r="U1320"/>
  <c r="U1322"/>
  <c r="U1324"/>
  <c r="U1326"/>
  <c r="U1328"/>
  <c r="U1330"/>
  <c r="U1332"/>
  <c r="U1334"/>
  <c r="U1336"/>
  <c r="U1338"/>
  <c r="U1340"/>
  <c r="U1342"/>
  <c r="U1344"/>
  <c r="U1346"/>
  <c r="U1348"/>
  <c r="U1350"/>
  <c r="U1352"/>
  <c r="U1354"/>
  <c r="U1356"/>
  <c r="U1358"/>
  <c r="U1360"/>
  <c r="U1362"/>
  <c r="U1364"/>
  <c r="U1366"/>
  <c r="U1368"/>
  <c r="U1370"/>
  <c r="U1372"/>
  <c r="U1374"/>
  <c r="U1376"/>
  <c r="U1378"/>
  <c r="U1380"/>
  <c r="U1382"/>
  <c r="U1384"/>
  <c r="U1386"/>
  <c r="U1388"/>
  <c r="U1390"/>
  <c r="U1392"/>
  <c r="U1394"/>
  <c r="U1396"/>
  <c r="U1398"/>
  <c r="U1400"/>
  <c r="U1402"/>
  <c r="U1404"/>
  <c r="U1406"/>
  <c r="U1408"/>
  <c r="U1410"/>
  <c r="U1412"/>
  <c r="U1414"/>
  <c r="U1416"/>
  <c r="U1418"/>
  <c r="U1420"/>
  <c r="U1422"/>
  <c r="U1424"/>
  <c r="M1425"/>
  <c r="P1425"/>
  <c r="Y1425" s="1"/>
  <c r="T1425"/>
  <c r="U1426"/>
  <c r="U1428"/>
  <c r="U1430"/>
  <c r="U1432"/>
  <c r="U1434"/>
  <c r="U1436"/>
  <c r="U1438"/>
  <c r="U1440"/>
  <c r="U1442"/>
  <c r="U1444"/>
  <c r="U1446"/>
  <c r="U1448"/>
  <c r="U1450"/>
  <c r="U1452"/>
  <c r="U1454"/>
  <c r="U1456"/>
  <c r="M1459"/>
  <c r="P1459"/>
  <c r="Y1459" s="1"/>
  <c r="T1459"/>
  <c r="M1461"/>
  <c r="P1461"/>
  <c r="Y1461" s="1"/>
  <c r="T1461"/>
  <c r="M1463"/>
  <c r="P1463"/>
  <c r="Y1463" s="1"/>
  <c r="T1463"/>
  <c r="M1465"/>
  <c r="K1465" s="1"/>
  <c r="P1465"/>
  <c r="Y1465" s="1"/>
  <c r="T1465"/>
  <c r="M1467"/>
  <c r="K1467" s="1"/>
  <c r="P1467"/>
  <c r="Y1467" s="1"/>
  <c r="T1467"/>
  <c r="M1469"/>
  <c r="P1469"/>
  <c r="Y1469" s="1"/>
  <c r="T1469"/>
  <c r="M1471"/>
  <c r="P1471"/>
  <c r="Y1471" s="1"/>
  <c r="T1471"/>
  <c r="M1473"/>
  <c r="P1473"/>
  <c r="Y1473" s="1"/>
  <c r="T1473"/>
  <c r="M1475"/>
  <c r="P1475"/>
  <c r="Y1475" s="1"/>
  <c r="T1475"/>
  <c r="M1477"/>
  <c r="P1477"/>
  <c r="Y1477" s="1"/>
  <c r="T1477"/>
  <c r="M1479"/>
  <c r="P1479"/>
  <c r="Y1479" s="1"/>
  <c r="T1479"/>
  <c r="M1481"/>
  <c r="P1481"/>
  <c r="Y1481" s="1"/>
  <c r="T1481"/>
  <c r="M1483"/>
  <c r="P1483"/>
  <c r="Y1483" s="1"/>
  <c r="T1483"/>
  <c r="M1485"/>
  <c r="P1485"/>
  <c r="Y1485" s="1"/>
  <c r="T1485"/>
  <c r="M1487"/>
  <c r="P1487"/>
  <c r="Y1487" s="1"/>
  <c r="T1487"/>
  <c r="M1489"/>
  <c r="P1489"/>
  <c r="Y1489" s="1"/>
  <c r="T1489"/>
  <c r="M1491"/>
  <c r="P1491"/>
  <c r="Y1491" s="1"/>
  <c r="T1491"/>
  <c r="M1493"/>
  <c r="P1493"/>
  <c r="Y1493" s="1"/>
  <c r="T1493"/>
  <c r="M1495"/>
  <c r="P1495"/>
  <c r="Y1495" s="1"/>
  <c r="T1495"/>
  <c r="M1497"/>
  <c r="P1497"/>
  <c r="Y1497" s="1"/>
  <c r="T1497"/>
  <c r="M1499"/>
  <c r="P1499"/>
  <c r="Y1499" s="1"/>
  <c r="T1499"/>
  <c r="M1501"/>
  <c r="P1501"/>
  <c r="Y1501" s="1"/>
  <c r="T1501"/>
  <c r="M1503"/>
  <c r="P1503"/>
  <c r="Y1503" s="1"/>
  <c r="T1503"/>
  <c r="M1505"/>
  <c r="P1505"/>
  <c r="Y1505" s="1"/>
  <c r="T1505"/>
  <c r="M1507"/>
  <c r="P1507"/>
  <c r="Y1507" s="1"/>
  <c r="T1507"/>
  <c r="M1509"/>
  <c r="P1509"/>
  <c r="Y1509" s="1"/>
  <c r="T1509"/>
  <c r="M1511"/>
  <c r="P1511"/>
  <c r="Y1511" s="1"/>
  <c r="T1511"/>
  <c r="M1513"/>
  <c r="P1513"/>
  <c r="Y1513" s="1"/>
  <c r="T1513"/>
  <c r="M1515"/>
  <c r="P1515"/>
  <c r="Y1515" s="1"/>
  <c r="T1515"/>
  <c r="M1517"/>
  <c r="P1517"/>
  <c r="Y1517" s="1"/>
  <c r="T1517"/>
  <c r="M1519"/>
  <c r="P1519"/>
  <c r="Y1519" s="1"/>
  <c r="T1519"/>
  <c r="M1521"/>
  <c r="P1521"/>
  <c r="Y1521" s="1"/>
  <c r="T1521"/>
  <c r="M1523"/>
  <c r="P1523"/>
  <c r="Y1523" s="1"/>
  <c r="T1523"/>
  <c r="M1525"/>
  <c r="P1525"/>
  <c r="Y1525" s="1"/>
  <c r="T1525"/>
  <c r="M1527"/>
  <c r="P1527"/>
  <c r="Y1527" s="1"/>
  <c r="T1527"/>
  <c r="M1529"/>
  <c r="P1529"/>
  <c r="Y1529" s="1"/>
  <c r="T1529"/>
  <c r="M1531"/>
  <c r="P1531"/>
  <c r="Y1531" s="1"/>
  <c r="T1531"/>
  <c r="U1532"/>
  <c r="U1588"/>
  <c r="U1589"/>
  <c r="U1634"/>
  <c r="U1635"/>
  <c r="U1636"/>
  <c r="U1637"/>
  <c r="U1638"/>
  <c r="U1639"/>
  <c r="U1640"/>
  <c r="U1641"/>
  <c r="U1642"/>
  <c r="U1643"/>
  <c r="U1644"/>
  <c r="U1645"/>
  <c r="U1648"/>
  <c r="U1649"/>
  <c r="U1650"/>
  <c r="U1651"/>
  <c r="U1652"/>
  <c r="U1653"/>
  <c r="U1680"/>
  <c r="U168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30"/>
  <c r="U1731"/>
  <c r="U1732"/>
  <c r="U1733"/>
  <c r="U1736"/>
  <c r="U1737"/>
  <c r="U1740"/>
  <c r="U1741"/>
  <c r="U1744"/>
  <c r="U1745"/>
  <c r="U1748"/>
  <c r="U1749"/>
  <c r="U1752"/>
  <c r="U1753"/>
  <c r="U1756"/>
  <c r="U1757"/>
  <c r="U1760"/>
  <c r="U1761"/>
  <c r="U1764"/>
  <c r="U1765"/>
  <c r="U1768"/>
  <c r="U1769"/>
  <c r="U1772"/>
  <c r="U1773"/>
  <c r="U1776"/>
  <c r="U1777"/>
  <c r="U1782"/>
  <c r="U1783"/>
  <c r="U1794"/>
  <c r="U1795"/>
  <c r="U1796"/>
  <c r="U1797"/>
  <c r="U1798"/>
  <c r="U1799"/>
  <c r="U1802"/>
  <c r="U1803"/>
  <c r="U1804"/>
  <c r="U1805"/>
  <c r="U1810"/>
  <c r="U1811"/>
  <c r="U1812"/>
  <c r="U1813"/>
  <c r="U1816"/>
  <c r="U1817"/>
  <c r="U1820"/>
  <c r="U1821"/>
  <c r="U1824"/>
  <c r="U1825"/>
  <c r="U1828"/>
  <c r="U1829"/>
  <c r="T1533"/>
  <c r="P1533"/>
  <c r="Y1533" s="1"/>
  <c r="M1533"/>
  <c r="M772"/>
  <c r="P772"/>
  <c r="Y772" s="1"/>
  <c r="M774"/>
  <c r="P774"/>
  <c r="Y774" s="1"/>
  <c r="M776"/>
  <c r="P776"/>
  <c r="Y776" s="1"/>
  <c r="M778"/>
  <c r="P778"/>
  <c r="Y778" s="1"/>
  <c r="M780"/>
  <c r="P780"/>
  <c r="Y780" s="1"/>
  <c r="M782"/>
  <c r="P782"/>
  <c r="Y782" s="1"/>
  <c r="M784"/>
  <c r="P784"/>
  <c r="Y784" s="1"/>
  <c r="M786"/>
  <c r="K786" s="1"/>
  <c r="P786"/>
  <c r="Y786" s="1"/>
  <c r="M788"/>
  <c r="P788"/>
  <c r="Y788" s="1"/>
  <c r="M790"/>
  <c r="K790" s="1"/>
  <c r="P790"/>
  <c r="Y790" s="1"/>
  <c r="M792"/>
  <c r="P792"/>
  <c r="Y792" s="1"/>
  <c r="M794"/>
  <c r="P794"/>
  <c r="Y794" s="1"/>
  <c r="M796"/>
  <c r="P796"/>
  <c r="Y796" s="1"/>
  <c r="M798"/>
  <c r="P798"/>
  <c r="Y798" s="1"/>
  <c r="M800"/>
  <c r="P800"/>
  <c r="Y800" s="1"/>
  <c r="M802"/>
  <c r="P802"/>
  <c r="Y802" s="1"/>
  <c r="M804"/>
  <c r="P804"/>
  <c r="Y804" s="1"/>
  <c r="M806"/>
  <c r="P806"/>
  <c r="Y806" s="1"/>
  <c r="M808"/>
  <c r="P808"/>
  <c r="Y808" s="1"/>
  <c r="M810"/>
  <c r="P810"/>
  <c r="Y810" s="1"/>
  <c r="M812"/>
  <c r="P812"/>
  <c r="Y812" s="1"/>
  <c r="M814"/>
  <c r="P814"/>
  <c r="Y814" s="1"/>
  <c r="M816"/>
  <c r="P816"/>
  <c r="Y816" s="1"/>
  <c r="M818"/>
  <c r="P818"/>
  <c r="Y818" s="1"/>
  <c r="M820"/>
  <c r="P820"/>
  <c r="Y820" s="1"/>
  <c r="M822"/>
  <c r="K822" s="1"/>
  <c r="P822"/>
  <c r="Y822" s="1"/>
  <c r="M824"/>
  <c r="P824"/>
  <c r="Y824" s="1"/>
  <c r="M826"/>
  <c r="P826"/>
  <c r="Y826" s="1"/>
  <c r="M828"/>
  <c r="P828"/>
  <c r="Y828" s="1"/>
  <c r="M830"/>
  <c r="K830" s="1"/>
  <c r="P830"/>
  <c r="Y830" s="1"/>
  <c r="M832"/>
  <c r="P832"/>
  <c r="Y832" s="1"/>
  <c r="M834"/>
  <c r="P834"/>
  <c r="Y834" s="1"/>
  <c r="M836"/>
  <c r="P836"/>
  <c r="Y836" s="1"/>
  <c r="M838"/>
  <c r="P838"/>
  <c r="Y838" s="1"/>
  <c r="M840"/>
  <c r="P840"/>
  <c r="Y840" s="1"/>
  <c r="M842"/>
  <c r="K842" s="1"/>
  <c r="P842"/>
  <c r="Y842" s="1"/>
  <c r="M844"/>
  <c r="P844"/>
  <c r="Y844" s="1"/>
  <c r="M846"/>
  <c r="P846"/>
  <c r="Y846" s="1"/>
  <c r="M848"/>
  <c r="P848"/>
  <c r="Y848" s="1"/>
  <c r="M850"/>
  <c r="P850"/>
  <c r="Y850" s="1"/>
  <c r="M852"/>
  <c r="P852"/>
  <c r="Y852" s="1"/>
  <c r="M854"/>
  <c r="P854"/>
  <c r="Y854" s="1"/>
  <c r="M856"/>
  <c r="P856"/>
  <c r="Y856" s="1"/>
  <c r="M858"/>
  <c r="P858"/>
  <c r="Y858" s="1"/>
  <c r="M860"/>
  <c r="P860"/>
  <c r="Y860" s="1"/>
  <c r="M862"/>
  <c r="P862"/>
  <c r="Y862" s="1"/>
  <c r="M864"/>
  <c r="P864"/>
  <c r="Y864" s="1"/>
  <c r="M866"/>
  <c r="P866"/>
  <c r="Y866" s="1"/>
  <c r="M868"/>
  <c r="P868"/>
  <c r="Y868" s="1"/>
  <c r="M870"/>
  <c r="P870"/>
  <c r="Y870" s="1"/>
  <c r="M872"/>
  <c r="P872"/>
  <c r="Y872" s="1"/>
  <c r="M874"/>
  <c r="P874"/>
  <c r="Y874" s="1"/>
  <c r="M876"/>
  <c r="P876"/>
  <c r="Y876" s="1"/>
  <c r="M878"/>
  <c r="P878"/>
  <c r="Y878" s="1"/>
  <c r="M880"/>
  <c r="P880"/>
  <c r="Y880" s="1"/>
  <c r="M882"/>
  <c r="K882" s="1"/>
  <c r="P882"/>
  <c r="Y882" s="1"/>
  <c r="M884"/>
  <c r="P884"/>
  <c r="Y884" s="1"/>
  <c r="M886"/>
  <c r="P886"/>
  <c r="Y886" s="1"/>
  <c r="M888"/>
  <c r="P888"/>
  <c r="Y888" s="1"/>
  <c r="M890"/>
  <c r="P890"/>
  <c r="Y890" s="1"/>
  <c r="M892"/>
  <c r="P892"/>
  <c r="Y892" s="1"/>
  <c r="M894"/>
  <c r="P894"/>
  <c r="Y894" s="1"/>
  <c r="M896"/>
  <c r="P896"/>
  <c r="Y896" s="1"/>
  <c r="M898"/>
  <c r="P898"/>
  <c r="Y898" s="1"/>
  <c r="M900"/>
  <c r="P900"/>
  <c r="Y900" s="1"/>
  <c r="M902"/>
  <c r="P902"/>
  <c r="Y902" s="1"/>
  <c r="M904"/>
  <c r="P904"/>
  <c r="Y904" s="1"/>
  <c r="M906"/>
  <c r="P906"/>
  <c r="Y906" s="1"/>
  <c r="M908"/>
  <c r="P908"/>
  <c r="Y908" s="1"/>
  <c r="M910"/>
  <c r="P910"/>
  <c r="Y910" s="1"/>
  <c r="M912"/>
  <c r="P912"/>
  <c r="Y912" s="1"/>
  <c r="M914"/>
  <c r="P914"/>
  <c r="Y914" s="1"/>
  <c r="M916"/>
  <c r="P916"/>
  <c r="Y916" s="1"/>
  <c r="M918"/>
  <c r="P918"/>
  <c r="Y918" s="1"/>
  <c r="M920"/>
  <c r="K920" s="1"/>
  <c r="P920"/>
  <c r="Y920" s="1"/>
  <c r="M922"/>
  <c r="P922"/>
  <c r="Y922" s="1"/>
  <c r="M924"/>
  <c r="K924" s="1"/>
  <c r="P924"/>
  <c r="Y924" s="1"/>
  <c r="M926"/>
  <c r="K926" s="1"/>
  <c r="P926"/>
  <c r="Y926" s="1"/>
  <c r="M928"/>
  <c r="K928" s="1"/>
  <c r="P928"/>
  <c r="Y928" s="1"/>
  <c r="M930"/>
  <c r="K930" s="1"/>
  <c r="P930"/>
  <c r="Y930" s="1"/>
  <c r="M932"/>
  <c r="K932" s="1"/>
  <c r="P932"/>
  <c r="Y932" s="1"/>
  <c r="M934"/>
  <c r="K934" s="1"/>
  <c r="P934"/>
  <c r="Y934" s="1"/>
  <c r="M936"/>
  <c r="K936" s="1"/>
  <c r="P936"/>
  <c r="Y936" s="1"/>
  <c r="M938"/>
  <c r="K938" s="1"/>
  <c r="P938"/>
  <c r="Y938" s="1"/>
  <c r="M940"/>
  <c r="K940" s="1"/>
  <c r="P940"/>
  <c r="Y940" s="1"/>
  <c r="M942"/>
  <c r="K942" s="1"/>
  <c r="P942"/>
  <c r="Y942" s="1"/>
  <c r="M944"/>
  <c r="K944" s="1"/>
  <c r="P944"/>
  <c r="Y944" s="1"/>
  <c r="M946"/>
  <c r="K946" s="1"/>
  <c r="P946"/>
  <c r="Y946" s="1"/>
  <c r="M948"/>
  <c r="K948" s="1"/>
  <c r="P948"/>
  <c r="Y948" s="1"/>
  <c r="M950"/>
  <c r="K950" s="1"/>
  <c r="P950"/>
  <c r="Y950" s="1"/>
  <c r="M952"/>
  <c r="K952" s="1"/>
  <c r="P952"/>
  <c r="Y952" s="1"/>
  <c r="M954"/>
  <c r="K954" s="1"/>
  <c r="P954"/>
  <c r="Y954" s="1"/>
  <c r="M956"/>
  <c r="P956"/>
  <c r="Y956" s="1"/>
  <c r="M958"/>
  <c r="P958"/>
  <c r="Y958" s="1"/>
  <c r="M960"/>
  <c r="P960"/>
  <c r="Y960" s="1"/>
  <c r="M962"/>
  <c r="P962"/>
  <c r="Y962" s="1"/>
  <c r="M964"/>
  <c r="P964"/>
  <c r="Y964" s="1"/>
  <c r="M966"/>
  <c r="K966" s="1"/>
  <c r="P966"/>
  <c r="Y966" s="1"/>
  <c r="M968"/>
  <c r="K968" s="1"/>
  <c r="P968"/>
  <c r="Y968" s="1"/>
  <c r="M970"/>
  <c r="P970"/>
  <c r="Y970" s="1"/>
  <c r="M972"/>
  <c r="K972" s="1"/>
  <c r="P972"/>
  <c r="Y972" s="1"/>
  <c r="M974"/>
  <c r="P974"/>
  <c r="Y974" s="1"/>
  <c r="M976"/>
  <c r="P976"/>
  <c r="Y976" s="1"/>
  <c r="M978"/>
  <c r="P978"/>
  <c r="Y978" s="1"/>
  <c r="M980"/>
  <c r="P980"/>
  <c r="Y980" s="1"/>
  <c r="M982"/>
  <c r="P982"/>
  <c r="Y982" s="1"/>
  <c r="M984"/>
  <c r="P984"/>
  <c r="Y984" s="1"/>
  <c r="M986"/>
  <c r="P986"/>
  <c r="Y986" s="1"/>
  <c r="M988"/>
  <c r="P988"/>
  <c r="Y988" s="1"/>
  <c r="M990"/>
  <c r="P990"/>
  <c r="Y990" s="1"/>
  <c r="M992"/>
  <c r="K992" s="1"/>
  <c r="P992"/>
  <c r="Y992" s="1"/>
  <c r="M994"/>
  <c r="P994"/>
  <c r="Y994" s="1"/>
  <c r="M996"/>
  <c r="P996"/>
  <c r="Y996" s="1"/>
  <c r="M998"/>
  <c r="P998"/>
  <c r="Y998" s="1"/>
  <c r="M1000"/>
  <c r="P1000"/>
  <c r="Y1000" s="1"/>
  <c r="M1002"/>
  <c r="P1002"/>
  <c r="Y1002" s="1"/>
  <c r="M1004"/>
  <c r="P1004"/>
  <c r="Y1004" s="1"/>
  <c r="M1006"/>
  <c r="P1006"/>
  <c r="Y1006" s="1"/>
  <c r="M1008"/>
  <c r="K1008" s="1"/>
  <c r="P1008"/>
  <c r="Y1008" s="1"/>
  <c r="M1010"/>
  <c r="P1010"/>
  <c r="Y1010" s="1"/>
  <c r="M1012"/>
  <c r="P1012"/>
  <c r="Y1012" s="1"/>
  <c r="M1014"/>
  <c r="P1014"/>
  <c r="Y1014" s="1"/>
  <c r="M1016"/>
  <c r="P1016"/>
  <c r="Y1016" s="1"/>
  <c r="M1018"/>
  <c r="P1018"/>
  <c r="Y1018" s="1"/>
  <c r="M1020"/>
  <c r="P1020"/>
  <c r="Y1020" s="1"/>
  <c r="M1022"/>
  <c r="P1022"/>
  <c r="Y1022" s="1"/>
  <c r="M1024"/>
  <c r="P1024"/>
  <c r="Y1024" s="1"/>
  <c r="M1026"/>
  <c r="P1026"/>
  <c r="Y1026" s="1"/>
  <c r="M1028"/>
  <c r="P1028"/>
  <c r="Y1028" s="1"/>
  <c r="M1030"/>
  <c r="P1030"/>
  <c r="Y1030" s="1"/>
  <c r="M1032"/>
  <c r="P1032"/>
  <c r="Y1032" s="1"/>
  <c r="M1034"/>
  <c r="P1034"/>
  <c r="Y1034" s="1"/>
  <c r="M1036"/>
  <c r="P1036"/>
  <c r="Y1036" s="1"/>
  <c r="M1038"/>
  <c r="P1038"/>
  <c r="Y1038" s="1"/>
  <c r="M1040"/>
  <c r="P1040"/>
  <c r="Y1040" s="1"/>
  <c r="M1042"/>
  <c r="P1042"/>
  <c r="Y1042" s="1"/>
  <c r="M1044"/>
  <c r="K1044" s="1"/>
  <c r="P1044"/>
  <c r="Y1044" s="1"/>
  <c r="M1046"/>
  <c r="P1046"/>
  <c r="Y1046" s="1"/>
  <c r="M1048"/>
  <c r="P1048"/>
  <c r="Y1048" s="1"/>
  <c r="M1050"/>
  <c r="K1050" s="1"/>
  <c r="P1050"/>
  <c r="Y1050" s="1"/>
  <c r="M1052"/>
  <c r="P1052"/>
  <c r="Y1052" s="1"/>
  <c r="M1054"/>
  <c r="P1054"/>
  <c r="Y1054" s="1"/>
  <c r="M1056"/>
  <c r="P1056"/>
  <c r="Y1056" s="1"/>
  <c r="M1058"/>
  <c r="P1058"/>
  <c r="Y1058" s="1"/>
  <c r="M1060"/>
  <c r="K1060" s="1"/>
  <c r="P1060"/>
  <c r="Y1060" s="1"/>
  <c r="M1062"/>
  <c r="P1062"/>
  <c r="Y1062" s="1"/>
  <c r="M1064"/>
  <c r="P1064"/>
  <c r="Y1064" s="1"/>
  <c r="M1066"/>
  <c r="P1066"/>
  <c r="Y1066" s="1"/>
  <c r="M1068"/>
  <c r="P1068"/>
  <c r="Y1068" s="1"/>
  <c r="M1070"/>
  <c r="K1070" s="1"/>
  <c r="P1070"/>
  <c r="Y1070" s="1"/>
  <c r="M1072"/>
  <c r="P1072"/>
  <c r="Y1072" s="1"/>
  <c r="M1074"/>
  <c r="P1074"/>
  <c r="Y1074" s="1"/>
  <c r="M1076"/>
  <c r="P1076"/>
  <c r="Y1076" s="1"/>
  <c r="M1078"/>
  <c r="P1078"/>
  <c r="Y1078" s="1"/>
  <c r="M1080"/>
  <c r="P1080"/>
  <c r="Y1080" s="1"/>
  <c r="M1082"/>
  <c r="P1082"/>
  <c r="Y1082" s="1"/>
  <c r="M1084"/>
  <c r="K1084" s="1"/>
  <c r="P1084"/>
  <c r="Y1084" s="1"/>
  <c r="M1086"/>
  <c r="P1086"/>
  <c r="Y1086" s="1"/>
  <c r="M1088"/>
  <c r="P1088"/>
  <c r="Y1088" s="1"/>
  <c r="M1090"/>
  <c r="P1090"/>
  <c r="Y1090" s="1"/>
  <c r="M1092"/>
  <c r="P1092"/>
  <c r="Y1092" s="1"/>
  <c r="M1094"/>
  <c r="P1094"/>
  <c r="Y1094" s="1"/>
  <c r="M1096"/>
  <c r="P1096"/>
  <c r="Y1096" s="1"/>
  <c r="M1098"/>
  <c r="K1098" s="1"/>
  <c r="P1098"/>
  <c r="Y1098" s="1"/>
  <c r="M1100"/>
  <c r="P1100"/>
  <c r="Y1100" s="1"/>
  <c r="M1102"/>
  <c r="P1102"/>
  <c r="Y1102" s="1"/>
  <c r="M1104"/>
  <c r="P1104"/>
  <c r="Y1104" s="1"/>
  <c r="M1106"/>
  <c r="P1106"/>
  <c r="Y1106" s="1"/>
  <c r="M1108"/>
  <c r="P1108"/>
  <c r="Y1108" s="1"/>
  <c r="M1110"/>
  <c r="P1110"/>
  <c r="Y1110" s="1"/>
  <c r="M1112"/>
  <c r="K1112" s="1"/>
  <c r="P1112"/>
  <c r="Y1112" s="1"/>
  <c r="M1114"/>
  <c r="P1114"/>
  <c r="Y1114" s="1"/>
  <c r="M1116"/>
  <c r="P1116"/>
  <c r="Y1116" s="1"/>
  <c r="M1118"/>
  <c r="P1118"/>
  <c r="Y1118" s="1"/>
  <c r="M1120"/>
  <c r="P1120"/>
  <c r="Y1120" s="1"/>
  <c r="M1122"/>
  <c r="P1122"/>
  <c r="Y1122" s="1"/>
  <c r="M1124"/>
  <c r="K1124" s="1"/>
  <c r="P1124"/>
  <c r="Y1124" s="1"/>
  <c r="M1126"/>
  <c r="K1126" s="1"/>
  <c r="P1126"/>
  <c r="Y1126" s="1"/>
  <c r="M1128"/>
  <c r="P1128"/>
  <c r="Y1128" s="1"/>
  <c r="M1130"/>
  <c r="K1130" s="1"/>
  <c r="P1130"/>
  <c r="Y1130" s="1"/>
  <c r="M1132"/>
  <c r="K1132" s="1"/>
  <c r="P1132"/>
  <c r="Y1132" s="1"/>
  <c r="M1134"/>
  <c r="K1134" s="1"/>
  <c r="P1134"/>
  <c r="Y1134" s="1"/>
  <c r="M1136"/>
  <c r="K1136" s="1"/>
  <c r="P1136"/>
  <c r="Y1136" s="1"/>
  <c r="M1138"/>
  <c r="K1138" s="1"/>
  <c r="P1138"/>
  <c r="Y1138" s="1"/>
  <c r="M1140"/>
  <c r="K1140" s="1"/>
  <c r="P1140"/>
  <c r="Y1140" s="1"/>
  <c r="M1142"/>
  <c r="K1142" s="1"/>
  <c r="P1142"/>
  <c r="Y1142" s="1"/>
  <c r="M1144"/>
  <c r="P1144"/>
  <c r="Y1144" s="1"/>
  <c r="M1146"/>
  <c r="K1146" s="1"/>
  <c r="P1146"/>
  <c r="Y1146" s="1"/>
  <c r="M1148"/>
  <c r="P1148"/>
  <c r="Y1148" s="1"/>
  <c r="M1150"/>
  <c r="P1150"/>
  <c r="Y1150" s="1"/>
  <c r="M1152"/>
  <c r="P1152"/>
  <c r="Y1152" s="1"/>
  <c r="M1154"/>
  <c r="K1154" s="1"/>
  <c r="P1154"/>
  <c r="Y1154" s="1"/>
  <c r="M1156"/>
  <c r="P1156"/>
  <c r="Y1156" s="1"/>
  <c r="M1158"/>
  <c r="K1158" s="1"/>
  <c r="P1158"/>
  <c r="Y1158" s="1"/>
  <c r="M1160"/>
  <c r="K1160" s="1"/>
  <c r="P1160"/>
  <c r="Y1160" s="1"/>
  <c r="M1162"/>
  <c r="K1162" s="1"/>
  <c r="P1162"/>
  <c r="Y1162" s="1"/>
  <c r="M1164"/>
  <c r="K1164" s="1"/>
  <c r="P1164"/>
  <c r="Y1164" s="1"/>
  <c r="M1166"/>
  <c r="P1166"/>
  <c r="Y1166" s="1"/>
  <c r="M1168"/>
  <c r="P1168"/>
  <c r="Y1168" s="1"/>
  <c r="M1170"/>
  <c r="P1170"/>
  <c r="Y1170" s="1"/>
  <c r="M1172"/>
  <c r="P1172"/>
  <c r="Y1172" s="1"/>
  <c r="M1174"/>
  <c r="P1174"/>
  <c r="Y1174" s="1"/>
  <c r="M1176"/>
  <c r="P1176"/>
  <c r="Y1176" s="1"/>
  <c r="M1178"/>
  <c r="P1178"/>
  <c r="Y1178" s="1"/>
  <c r="M1180"/>
  <c r="K1180" s="1"/>
  <c r="P1180"/>
  <c r="Y1180" s="1"/>
  <c r="M1182"/>
  <c r="K1182" s="1"/>
  <c r="P1182"/>
  <c r="Y1182" s="1"/>
  <c r="M1184"/>
  <c r="P1184"/>
  <c r="Y1184" s="1"/>
  <c r="M1186"/>
  <c r="P1186"/>
  <c r="Y1186" s="1"/>
  <c r="M1188"/>
  <c r="P1188"/>
  <c r="Y1188" s="1"/>
  <c r="M1190"/>
  <c r="P1190"/>
  <c r="Y1190" s="1"/>
  <c r="M1192"/>
  <c r="P1192"/>
  <c r="Y1192" s="1"/>
  <c r="M1194"/>
  <c r="P1194"/>
  <c r="Y1194" s="1"/>
  <c r="M1196"/>
  <c r="P1196"/>
  <c r="Y1196" s="1"/>
  <c r="M1198"/>
  <c r="P1198"/>
  <c r="Y1198" s="1"/>
  <c r="M1200"/>
  <c r="P1200"/>
  <c r="Y1200" s="1"/>
  <c r="M1202"/>
  <c r="P1202"/>
  <c r="Y1202" s="1"/>
  <c r="M1204"/>
  <c r="P1204"/>
  <c r="Y1204" s="1"/>
  <c r="M1206"/>
  <c r="P1206"/>
  <c r="Y1206" s="1"/>
  <c r="M1208"/>
  <c r="P1208"/>
  <c r="Y1208" s="1"/>
  <c r="M1210"/>
  <c r="P1210"/>
  <c r="Y1210" s="1"/>
  <c r="M1212"/>
  <c r="P1212"/>
  <c r="Y1212" s="1"/>
  <c r="M1214"/>
  <c r="P1214"/>
  <c r="Y1214" s="1"/>
  <c r="M1216"/>
  <c r="P1216"/>
  <c r="Y1216" s="1"/>
  <c r="M1218"/>
  <c r="P1218"/>
  <c r="Y1218" s="1"/>
  <c r="M1220"/>
  <c r="P1220"/>
  <c r="Y1220" s="1"/>
  <c r="M1222"/>
  <c r="K1222" s="1"/>
  <c r="P1222"/>
  <c r="Y1222" s="1"/>
  <c r="M1224"/>
  <c r="P1224"/>
  <c r="Y1224" s="1"/>
  <c r="M1226"/>
  <c r="P1226"/>
  <c r="Y1226" s="1"/>
  <c r="M1228"/>
  <c r="P1228"/>
  <c r="Y1228" s="1"/>
  <c r="M1230"/>
  <c r="P1230"/>
  <c r="Y1230" s="1"/>
  <c r="M1232"/>
  <c r="K1232" s="1"/>
  <c r="P1232"/>
  <c r="Y1232" s="1"/>
  <c r="M1234"/>
  <c r="K1234" s="1"/>
  <c r="P1234"/>
  <c r="Y1234" s="1"/>
  <c r="M1236"/>
  <c r="P1236"/>
  <c r="Y1236" s="1"/>
  <c r="M1238"/>
  <c r="K1238" s="1"/>
  <c r="P1238"/>
  <c r="Y1238" s="1"/>
  <c r="M1240"/>
  <c r="P1240"/>
  <c r="Y1240" s="1"/>
  <c r="M1242"/>
  <c r="P1242"/>
  <c r="Y1242" s="1"/>
  <c r="M1244"/>
  <c r="P1244"/>
  <c r="Y1244" s="1"/>
  <c r="M1246"/>
  <c r="K1246" s="1"/>
  <c r="P1246"/>
  <c r="Y1246" s="1"/>
  <c r="M1248"/>
  <c r="P1248"/>
  <c r="Y1248" s="1"/>
  <c r="M1250"/>
  <c r="P1250"/>
  <c r="Y1250" s="1"/>
  <c r="M1252"/>
  <c r="K1252" s="1"/>
  <c r="P1252"/>
  <c r="Y1252" s="1"/>
  <c r="M1254"/>
  <c r="P1254"/>
  <c r="Y1254" s="1"/>
  <c r="M1256"/>
  <c r="P1256"/>
  <c r="Y1256" s="1"/>
  <c r="M1258"/>
  <c r="P1258"/>
  <c r="Y1258" s="1"/>
  <c r="M1260"/>
  <c r="K1260" s="1"/>
  <c r="P1260"/>
  <c r="Y1260" s="1"/>
  <c r="M1262"/>
  <c r="P1262"/>
  <c r="Y1262" s="1"/>
  <c r="M1264"/>
  <c r="P1264"/>
  <c r="Y1264" s="1"/>
  <c r="M1266"/>
  <c r="P1266"/>
  <c r="Y1266" s="1"/>
  <c r="M1268"/>
  <c r="P1268"/>
  <c r="Y1268" s="1"/>
  <c r="M1270"/>
  <c r="P1270"/>
  <c r="Y1270" s="1"/>
  <c r="M1272"/>
  <c r="P1272"/>
  <c r="Y1272" s="1"/>
  <c r="M1274"/>
  <c r="P1274"/>
  <c r="Y1274" s="1"/>
  <c r="M1276"/>
  <c r="K1276" s="1"/>
  <c r="P1276"/>
  <c r="Y1276" s="1"/>
  <c r="M1278"/>
  <c r="K1278" s="1"/>
  <c r="P1278"/>
  <c r="Y1278" s="1"/>
  <c r="M1280"/>
  <c r="P1280"/>
  <c r="Y1280" s="1"/>
  <c r="M1282"/>
  <c r="P1282"/>
  <c r="Y1282" s="1"/>
  <c r="M1284"/>
  <c r="K1284" s="1"/>
  <c r="P1284"/>
  <c r="Y1284" s="1"/>
  <c r="M1286"/>
  <c r="P1286"/>
  <c r="Y1286" s="1"/>
  <c r="M1288"/>
  <c r="K1288" s="1"/>
  <c r="P1288"/>
  <c r="Y1288" s="1"/>
  <c r="M1290"/>
  <c r="P1290"/>
  <c r="Y1290" s="1"/>
  <c r="M1292"/>
  <c r="P1292"/>
  <c r="Y1292" s="1"/>
  <c r="M1294"/>
  <c r="P1294"/>
  <c r="Y1294" s="1"/>
  <c r="M1296"/>
  <c r="K1296" s="1"/>
  <c r="P1296"/>
  <c r="Y1296" s="1"/>
  <c r="M1298"/>
  <c r="P1298"/>
  <c r="Y1298" s="1"/>
  <c r="M1300"/>
  <c r="P1300"/>
  <c r="Y1300" s="1"/>
  <c r="M1302"/>
  <c r="P1302"/>
  <c r="Y1302" s="1"/>
  <c r="M1304"/>
  <c r="P1304"/>
  <c r="Y1304" s="1"/>
  <c r="M1306"/>
  <c r="P1306"/>
  <c r="Y1306" s="1"/>
  <c r="M1308"/>
  <c r="P1308"/>
  <c r="Y1308" s="1"/>
  <c r="M1310"/>
  <c r="P1310"/>
  <c r="Y1310" s="1"/>
  <c r="M1312"/>
  <c r="P1312"/>
  <c r="Y1312" s="1"/>
  <c r="M1314"/>
  <c r="P1314"/>
  <c r="Y1314" s="1"/>
  <c r="M1316"/>
  <c r="P1316"/>
  <c r="Y1316" s="1"/>
  <c r="M1318"/>
  <c r="P1318"/>
  <c r="Y1318" s="1"/>
  <c r="M1320"/>
  <c r="P1320"/>
  <c r="Y1320" s="1"/>
  <c r="M1322"/>
  <c r="P1322"/>
  <c r="Y1322" s="1"/>
  <c r="M1324"/>
  <c r="P1324"/>
  <c r="Y1324" s="1"/>
  <c r="M1326"/>
  <c r="P1326"/>
  <c r="Y1326" s="1"/>
  <c r="M1328"/>
  <c r="P1328"/>
  <c r="Y1328" s="1"/>
  <c r="M1330"/>
  <c r="P1330"/>
  <c r="Y1330" s="1"/>
  <c r="M1332"/>
  <c r="P1332"/>
  <c r="Y1332" s="1"/>
  <c r="M1334"/>
  <c r="P1334"/>
  <c r="Y1334" s="1"/>
  <c r="M1336"/>
  <c r="P1336"/>
  <c r="Y1336" s="1"/>
  <c r="M1338"/>
  <c r="P1338"/>
  <c r="Y1338" s="1"/>
  <c r="M1340"/>
  <c r="P1340"/>
  <c r="Y1340" s="1"/>
  <c r="M1342"/>
  <c r="P1342"/>
  <c r="Y1342" s="1"/>
  <c r="M1344"/>
  <c r="P1344"/>
  <c r="Y1344" s="1"/>
  <c r="M1346"/>
  <c r="P1346"/>
  <c r="Y1346" s="1"/>
  <c r="M1348"/>
  <c r="K1348" s="1"/>
  <c r="P1348"/>
  <c r="Y1348" s="1"/>
  <c r="M1350"/>
  <c r="P1350"/>
  <c r="Y1350" s="1"/>
  <c r="M1352"/>
  <c r="K1352" s="1"/>
  <c r="P1352"/>
  <c r="Y1352" s="1"/>
  <c r="M1354"/>
  <c r="P1354"/>
  <c r="Y1354" s="1"/>
  <c r="M1356"/>
  <c r="P1356"/>
  <c r="Y1356" s="1"/>
  <c r="M1358"/>
  <c r="K1358" s="1"/>
  <c r="P1358"/>
  <c r="Y1358" s="1"/>
  <c r="M1360"/>
  <c r="K1360" s="1"/>
  <c r="P1360"/>
  <c r="Y1360" s="1"/>
  <c r="M1362"/>
  <c r="P1362"/>
  <c r="Y1362" s="1"/>
  <c r="M1364"/>
  <c r="P1364"/>
  <c r="Y1364" s="1"/>
  <c r="M1366"/>
  <c r="P1366"/>
  <c r="Y1366" s="1"/>
  <c r="M1368"/>
  <c r="P1368"/>
  <c r="Y1368" s="1"/>
  <c r="M1370"/>
  <c r="P1370"/>
  <c r="Y1370" s="1"/>
  <c r="M1372"/>
  <c r="P1372"/>
  <c r="Y1372" s="1"/>
  <c r="M1374"/>
  <c r="K1374" s="1"/>
  <c r="P1374"/>
  <c r="Y1374" s="1"/>
  <c r="M1376"/>
  <c r="K1376" s="1"/>
  <c r="P1376"/>
  <c r="Y1376" s="1"/>
  <c r="M1378"/>
  <c r="K1378" s="1"/>
  <c r="P1378"/>
  <c r="Y1378" s="1"/>
  <c r="M1380"/>
  <c r="K1380" s="1"/>
  <c r="P1380"/>
  <c r="Y1380" s="1"/>
  <c r="M1382"/>
  <c r="P1382"/>
  <c r="Y1382" s="1"/>
  <c r="M1384"/>
  <c r="K1384" s="1"/>
  <c r="P1384"/>
  <c r="Y1384" s="1"/>
  <c r="M1386"/>
  <c r="P1386"/>
  <c r="Y1386" s="1"/>
  <c r="M1388"/>
  <c r="K1388" s="1"/>
  <c r="P1388"/>
  <c r="Y1388" s="1"/>
  <c r="M1390"/>
  <c r="P1390"/>
  <c r="Y1390" s="1"/>
  <c r="M1392"/>
  <c r="P1392"/>
  <c r="Y1392" s="1"/>
  <c r="M1394"/>
  <c r="K1394" s="1"/>
  <c r="P1394"/>
  <c r="Y1394" s="1"/>
  <c r="M1396"/>
  <c r="P1396"/>
  <c r="Y1396" s="1"/>
  <c r="M1398"/>
  <c r="P1398"/>
  <c r="Y1398" s="1"/>
  <c r="M1400"/>
  <c r="P1400"/>
  <c r="Y1400" s="1"/>
  <c r="M1402"/>
  <c r="P1402"/>
  <c r="Y1402" s="1"/>
  <c r="M1404"/>
  <c r="P1404"/>
  <c r="Y1404" s="1"/>
  <c r="M1406"/>
  <c r="P1406"/>
  <c r="Y1406" s="1"/>
  <c r="M1408"/>
  <c r="K1408" s="1"/>
  <c r="P1408"/>
  <c r="Y1408" s="1"/>
  <c r="M1410"/>
  <c r="P1410"/>
  <c r="Y1410" s="1"/>
  <c r="M1412"/>
  <c r="P1412"/>
  <c r="Y1412" s="1"/>
  <c r="M1414"/>
  <c r="P1414"/>
  <c r="Y1414" s="1"/>
  <c r="M1416"/>
  <c r="P1416"/>
  <c r="Y1416" s="1"/>
  <c r="M1418"/>
  <c r="P1418"/>
  <c r="Y1418" s="1"/>
  <c r="M1420"/>
  <c r="P1420"/>
  <c r="Y1420" s="1"/>
  <c r="M1422"/>
  <c r="P1422"/>
  <c r="Y1422" s="1"/>
  <c r="M1424"/>
  <c r="P1424"/>
  <c r="Y1424" s="1"/>
  <c r="M1426"/>
  <c r="P1426"/>
  <c r="Y1426" s="1"/>
  <c r="M1428"/>
  <c r="P1428"/>
  <c r="Y1428" s="1"/>
  <c r="M1430"/>
  <c r="P1430"/>
  <c r="Y1430" s="1"/>
  <c r="M1432"/>
  <c r="P1432"/>
  <c r="Y1432" s="1"/>
  <c r="M1434"/>
  <c r="P1434"/>
  <c r="Y1434" s="1"/>
  <c r="M1436"/>
  <c r="P1436"/>
  <c r="Y1436" s="1"/>
  <c r="M1438"/>
  <c r="P1438"/>
  <c r="Y1438" s="1"/>
  <c r="M1440"/>
  <c r="P1440"/>
  <c r="Y1440" s="1"/>
  <c r="M1442"/>
  <c r="P1442"/>
  <c r="Y1442" s="1"/>
  <c r="M1444"/>
  <c r="P1444"/>
  <c r="Y1444" s="1"/>
  <c r="M1446"/>
  <c r="P1446"/>
  <c r="Y1446" s="1"/>
  <c r="M1448"/>
  <c r="P1448"/>
  <c r="Y1448" s="1"/>
  <c r="M1450"/>
  <c r="P1450"/>
  <c r="Y1450" s="1"/>
  <c r="M1452"/>
  <c r="P1452"/>
  <c r="Y1452" s="1"/>
  <c r="M1454"/>
  <c r="P1454"/>
  <c r="Y1454" s="1"/>
  <c r="M1456"/>
  <c r="P1456"/>
  <c r="Y1456" s="1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46"/>
  <c r="U1647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28"/>
  <c r="U1729"/>
  <c r="U1734"/>
  <c r="U1735"/>
  <c r="U1738"/>
  <c r="U1739"/>
  <c r="U1742"/>
  <c r="U1743"/>
  <c r="U1746"/>
  <c r="U1747"/>
  <c r="U1750"/>
  <c r="U1751"/>
  <c r="U1754"/>
  <c r="U1755"/>
  <c r="U1758"/>
  <c r="U1759"/>
  <c r="U1762"/>
  <c r="U1763"/>
  <c r="U1766"/>
  <c r="U1767"/>
  <c r="U1770"/>
  <c r="U1771"/>
  <c r="U1774"/>
  <c r="U1775"/>
  <c r="U1778"/>
  <c r="U1779"/>
  <c r="U1780"/>
  <c r="U1781"/>
  <c r="U1784"/>
  <c r="U1785"/>
  <c r="U1786"/>
  <c r="U1787"/>
  <c r="U1788"/>
  <c r="U1789"/>
  <c r="U1790"/>
  <c r="U1791"/>
  <c r="U1792"/>
  <c r="U1793"/>
  <c r="U1800"/>
  <c r="U1801"/>
  <c r="U1806"/>
  <c r="U1807"/>
  <c r="U1808"/>
  <c r="U1809"/>
  <c r="U1814"/>
  <c r="U1815"/>
  <c r="U1818"/>
  <c r="U1819"/>
  <c r="U1822"/>
  <c r="U1823"/>
  <c r="U1826"/>
  <c r="U1827"/>
  <c r="M1535"/>
  <c r="P1535"/>
  <c r="Y1535" s="1"/>
  <c r="T1535"/>
  <c r="M1537"/>
  <c r="P1537"/>
  <c r="Y1537" s="1"/>
  <c r="T1537"/>
  <c r="M1539"/>
  <c r="P1539"/>
  <c r="Y1539" s="1"/>
  <c r="T1539"/>
  <c r="M1541"/>
  <c r="P1541"/>
  <c r="Y1541" s="1"/>
  <c r="T1541"/>
  <c r="M1543"/>
  <c r="P1543"/>
  <c r="Y1543" s="1"/>
  <c r="T1543"/>
  <c r="M1545"/>
  <c r="P1545"/>
  <c r="Y1545" s="1"/>
  <c r="T1545"/>
  <c r="M1547"/>
  <c r="P1547"/>
  <c r="Y1547" s="1"/>
  <c r="T1547"/>
  <c r="M1549"/>
  <c r="P1549"/>
  <c r="Y1549" s="1"/>
  <c r="T1549"/>
  <c r="M1551"/>
  <c r="P1551"/>
  <c r="Y1551" s="1"/>
  <c r="T1551"/>
  <c r="M1553"/>
  <c r="P1553"/>
  <c r="Y1553" s="1"/>
  <c r="T1553"/>
  <c r="M1555"/>
  <c r="P1555"/>
  <c r="Y1555" s="1"/>
  <c r="T1555"/>
  <c r="M1557"/>
  <c r="P1557"/>
  <c r="Y1557" s="1"/>
  <c r="T1557"/>
  <c r="M1559"/>
  <c r="P1559"/>
  <c r="Y1559" s="1"/>
  <c r="T1559"/>
  <c r="M1561"/>
  <c r="P1561"/>
  <c r="Y1561" s="1"/>
  <c r="T1561"/>
  <c r="M1563"/>
  <c r="P1563"/>
  <c r="Y1563" s="1"/>
  <c r="T1563"/>
  <c r="M1565"/>
  <c r="P1565"/>
  <c r="Y1565" s="1"/>
  <c r="T1565"/>
  <c r="M1567"/>
  <c r="P1567"/>
  <c r="Y1567" s="1"/>
  <c r="T1567"/>
  <c r="M1569"/>
  <c r="P1569"/>
  <c r="Y1569" s="1"/>
  <c r="T1569"/>
  <c r="M1571"/>
  <c r="P1571"/>
  <c r="Y1571" s="1"/>
  <c r="T1571"/>
  <c r="M1573"/>
  <c r="P1573"/>
  <c r="Y1573" s="1"/>
  <c r="T1573"/>
  <c r="M1575"/>
  <c r="P1575"/>
  <c r="Y1575" s="1"/>
  <c r="T1575"/>
  <c r="M1577"/>
  <c r="P1577"/>
  <c r="Y1577" s="1"/>
  <c r="T1577"/>
  <c r="M1579"/>
  <c r="P1579"/>
  <c r="Y1579" s="1"/>
  <c r="T1579"/>
  <c r="M1581"/>
  <c r="P1581"/>
  <c r="Y1581" s="1"/>
  <c r="T1581"/>
  <c r="M1583"/>
  <c r="P1583"/>
  <c r="Y1583" s="1"/>
  <c r="T1583"/>
  <c r="M1585"/>
  <c r="P1585"/>
  <c r="Y1585" s="1"/>
  <c r="T1585"/>
  <c r="M1587"/>
  <c r="P1587"/>
  <c r="Y1587" s="1"/>
  <c r="T1587"/>
  <c r="M1589"/>
  <c r="P1589"/>
  <c r="Y1589" s="1"/>
  <c r="T1589"/>
  <c r="M1591"/>
  <c r="P1591"/>
  <c r="Y1591" s="1"/>
  <c r="T1591"/>
  <c r="M1593"/>
  <c r="P1593"/>
  <c r="Y1593" s="1"/>
  <c r="T1593"/>
  <c r="M1595"/>
  <c r="P1595"/>
  <c r="Y1595" s="1"/>
  <c r="T1595"/>
  <c r="M1597"/>
  <c r="P1597"/>
  <c r="Y1597" s="1"/>
  <c r="T1597"/>
  <c r="M1599"/>
  <c r="P1599"/>
  <c r="Y1599" s="1"/>
  <c r="T1599"/>
  <c r="M1601"/>
  <c r="P1601"/>
  <c r="Y1601" s="1"/>
  <c r="T1601"/>
  <c r="M1603"/>
  <c r="P1603"/>
  <c r="Y1603" s="1"/>
  <c r="T1603"/>
  <c r="M1605"/>
  <c r="P1605"/>
  <c r="Y1605" s="1"/>
  <c r="T1605"/>
  <c r="M1607"/>
  <c r="P1607"/>
  <c r="Y1607" s="1"/>
  <c r="T1607"/>
  <c r="M1609"/>
  <c r="P1609"/>
  <c r="Y1609" s="1"/>
  <c r="T1609"/>
  <c r="M1611"/>
  <c r="P1611"/>
  <c r="Y1611" s="1"/>
  <c r="T1611"/>
  <c r="M1613"/>
  <c r="P1613"/>
  <c r="Y1613" s="1"/>
  <c r="T1613"/>
  <c r="M1615"/>
  <c r="P1615"/>
  <c r="Y1615" s="1"/>
  <c r="T1615"/>
  <c r="M1617"/>
  <c r="P1617"/>
  <c r="Y1617" s="1"/>
  <c r="T1617"/>
  <c r="M1619"/>
  <c r="P1619"/>
  <c r="Y1619" s="1"/>
  <c r="T1619"/>
  <c r="M1621"/>
  <c r="P1621"/>
  <c r="Y1621" s="1"/>
  <c r="T1621"/>
  <c r="M1623"/>
  <c r="P1623"/>
  <c r="Y1623" s="1"/>
  <c r="T1623"/>
  <c r="M1625"/>
  <c r="P1625"/>
  <c r="Y1625" s="1"/>
  <c r="T1625"/>
  <c r="M1627"/>
  <c r="K1627" s="1"/>
  <c r="P1627"/>
  <c r="Y1627" s="1"/>
  <c r="T1627"/>
  <c r="M1629"/>
  <c r="P1629"/>
  <c r="Y1629" s="1"/>
  <c r="T1629"/>
  <c r="M1631"/>
  <c r="P1631"/>
  <c r="Y1631" s="1"/>
  <c r="T1631"/>
  <c r="M1633"/>
  <c r="P1633"/>
  <c r="Y1633" s="1"/>
  <c r="T1633"/>
  <c r="M1635"/>
  <c r="P1635"/>
  <c r="Y1635" s="1"/>
  <c r="T1635"/>
  <c r="M1637"/>
  <c r="P1637"/>
  <c r="Y1637" s="1"/>
  <c r="T1637"/>
  <c r="M1639"/>
  <c r="P1639"/>
  <c r="Y1639" s="1"/>
  <c r="T1639"/>
  <c r="M1641"/>
  <c r="P1641"/>
  <c r="Y1641" s="1"/>
  <c r="T1641"/>
  <c r="M1643"/>
  <c r="P1643"/>
  <c r="Y1643" s="1"/>
  <c r="T1643"/>
  <c r="M1645"/>
  <c r="P1645"/>
  <c r="Y1645" s="1"/>
  <c r="T1645"/>
  <c r="M1647"/>
  <c r="K1647" s="1"/>
  <c r="P1647"/>
  <c r="Y1647" s="1"/>
  <c r="T1647"/>
  <c r="M1649"/>
  <c r="K1649" s="1"/>
  <c r="P1649"/>
  <c r="Y1649" s="1"/>
  <c r="T1649"/>
  <c r="M1651"/>
  <c r="P1651"/>
  <c r="Y1651" s="1"/>
  <c r="T1651"/>
  <c r="M1653"/>
  <c r="P1653"/>
  <c r="Y1653" s="1"/>
  <c r="T1653"/>
  <c r="M1655"/>
  <c r="P1655"/>
  <c r="Y1655" s="1"/>
  <c r="T1655"/>
  <c r="M1657"/>
  <c r="P1657"/>
  <c r="Y1657" s="1"/>
  <c r="T1657"/>
  <c r="M1659"/>
  <c r="P1659"/>
  <c r="Y1659" s="1"/>
  <c r="T1659"/>
  <c r="M1661"/>
  <c r="P1661"/>
  <c r="Y1661" s="1"/>
  <c r="T1661"/>
  <c r="M1663"/>
  <c r="P1663"/>
  <c r="Y1663" s="1"/>
  <c r="T1663"/>
  <c r="M1665"/>
  <c r="P1665"/>
  <c r="Y1665" s="1"/>
  <c r="T1665"/>
  <c r="M1667"/>
  <c r="P1667"/>
  <c r="Y1667" s="1"/>
  <c r="T1667"/>
  <c r="M1669"/>
  <c r="P1669"/>
  <c r="Y1669" s="1"/>
  <c r="T1669"/>
  <c r="M1671"/>
  <c r="P1671"/>
  <c r="Y1671" s="1"/>
  <c r="T1671"/>
  <c r="M1673"/>
  <c r="P1673"/>
  <c r="Y1673" s="1"/>
  <c r="T1673"/>
  <c r="M1675"/>
  <c r="P1675"/>
  <c r="Y1675" s="1"/>
  <c r="T1675"/>
  <c r="M1677"/>
  <c r="P1677"/>
  <c r="Y1677" s="1"/>
  <c r="T1677"/>
  <c r="M1679"/>
  <c r="P1679"/>
  <c r="Y1679" s="1"/>
  <c r="T1679"/>
  <c r="M1681"/>
  <c r="K1681" s="1"/>
  <c r="P1681"/>
  <c r="Y1681" s="1"/>
  <c r="T1681"/>
  <c r="M1683"/>
  <c r="P1683"/>
  <c r="Y1683" s="1"/>
  <c r="T1683"/>
  <c r="M1685"/>
  <c r="P1685"/>
  <c r="Y1685" s="1"/>
  <c r="T1685"/>
  <c r="M1687"/>
  <c r="P1687"/>
  <c r="Y1687" s="1"/>
  <c r="T1687"/>
  <c r="M1689"/>
  <c r="P1689"/>
  <c r="Y1689" s="1"/>
  <c r="T1689"/>
  <c r="M1691"/>
  <c r="P1691"/>
  <c r="Y1691" s="1"/>
  <c r="T1691"/>
  <c r="M1693"/>
  <c r="P1693"/>
  <c r="Y1693" s="1"/>
  <c r="T1693"/>
  <c r="M1695"/>
  <c r="P1695"/>
  <c r="Y1695" s="1"/>
  <c r="T1695"/>
  <c r="M1697"/>
  <c r="P1697"/>
  <c r="Y1697" s="1"/>
  <c r="T1697"/>
  <c r="M1699"/>
  <c r="P1699"/>
  <c r="Y1699" s="1"/>
  <c r="T1699"/>
  <c r="M1701"/>
  <c r="P1701"/>
  <c r="Y1701" s="1"/>
  <c r="T1701"/>
  <c r="M1703"/>
  <c r="P1703"/>
  <c r="Y1703" s="1"/>
  <c r="T1703"/>
  <c r="M1705"/>
  <c r="P1705"/>
  <c r="Y1705" s="1"/>
  <c r="T1705"/>
  <c r="M1707"/>
  <c r="P1707"/>
  <c r="Y1707" s="1"/>
  <c r="T1707"/>
  <c r="M1709"/>
  <c r="P1709"/>
  <c r="Y1709" s="1"/>
  <c r="T1709"/>
  <c r="M1711"/>
  <c r="P1711"/>
  <c r="Y1711" s="1"/>
  <c r="T1711"/>
  <c r="M1713"/>
  <c r="P1713"/>
  <c r="Y1713" s="1"/>
  <c r="T1713"/>
  <c r="M1715"/>
  <c r="P1715"/>
  <c r="Y1715" s="1"/>
  <c r="T1715"/>
  <c r="M1717"/>
  <c r="P1717"/>
  <c r="Y1717" s="1"/>
  <c r="T1717"/>
  <c r="M1719"/>
  <c r="P1719"/>
  <c r="Y1719" s="1"/>
  <c r="T1719"/>
  <c r="M1721"/>
  <c r="P1721"/>
  <c r="Y1721" s="1"/>
  <c r="T1721"/>
  <c r="M1723"/>
  <c r="P1723"/>
  <c r="Y1723" s="1"/>
  <c r="T1723"/>
  <c r="M1725"/>
  <c r="P1725"/>
  <c r="Y1725" s="1"/>
  <c r="T1725"/>
  <c r="M1727"/>
  <c r="K1727" s="1"/>
  <c r="P1727"/>
  <c r="Y1727" s="1"/>
  <c r="T1727"/>
  <c r="M1729"/>
  <c r="K1729" s="1"/>
  <c r="P1729"/>
  <c r="Y1729" s="1"/>
  <c r="T1729"/>
  <c r="M1731"/>
  <c r="K1731" s="1"/>
  <c r="P1731"/>
  <c r="Y1731" s="1"/>
  <c r="T1731"/>
  <c r="M1733"/>
  <c r="K1733" s="1"/>
  <c r="P1733"/>
  <c r="Y1733" s="1"/>
  <c r="T1733"/>
  <c r="M1735"/>
  <c r="K1735" s="1"/>
  <c r="P1735"/>
  <c r="Y1735" s="1"/>
  <c r="T1735"/>
  <c r="M1737"/>
  <c r="P1737"/>
  <c r="Y1737" s="1"/>
  <c r="T1737"/>
  <c r="M1739"/>
  <c r="P1739"/>
  <c r="Y1739" s="1"/>
  <c r="T1739"/>
  <c r="M1741"/>
  <c r="K1741" s="1"/>
  <c r="P1741"/>
  <c r="Y1741" s="1"/>
  <c r="T1741"/>
  <c r="M1743"/>
  <c r="K1743" s="1"/>
  <c r="P1743"/>
  <c r="Y1743" s="1"/>
  <c r="T1743"/>
  <c r="M1745"/>
  <c r="K1745" s="1"/>
  <c r="P1745"/>
  <c r="Y1745" s="1"/>
  <c r="T1745"/>
  <c r="M1747"/>
  <c r="K1747" s="1"/>
  <c r="P1747"/>
  <c r="Y1747" s="1"/>
  <c r="T1747"/>
  <c r="M1749"/>
  <c r="K1749" s="1"/>
  <c r="P1749"/>
  <c r="Y1749" s="1"/>
  <c r="T1749"/>
  <c r="M1751"/>
  <c r="K1751" s="1"/>
  <c r="P1751"/>
  <c r="Y1751" s="1"/>
  <c r="T1751"/>
  <c r="M1753"/>
  <c r="K1753" s="1"/>
  <c r="P1753"/>
  <c r="Y1753" s="1"/>
  <c r="T1753"/>
  <c r="M1755"/>
  <c r="K1755" s="1"/>
  <c r="P1755"/>
  <c r="Y1755" s="1"/>
  <c r="T1755"/>
  <c r="M1757"/>
  <c r="K1757" s="1"/>
  <c r="P1757"/>
  <c r="Y1757" s="1"/>
  <c r="T1757"/>
  <c r="M1759"/>
  <c r="K1759" s="1"/>
  <c r="P1759"/>
  <c r="Y1759" s="1"/>
  <c r="T1759"/>
  <c r="M1761"/>
  <c r="K1761" s="1"/>
  <c r="P1761"/>
  <c r="Y1761" s="1"/>
  <c r="T1761"/>
  <c r="M1763"/>
  <c r="K1763" s="1"/>
  <c r="P1763"/>
  <c r="Y1763" s="1"/>
  <c r="T1763"/>
  <c r="M1765"/>
  <c r="K1765" s="1"/>
  <c r="P1765"/>
  <c r="Y1765" s="1"/>
  <c r="T1765"/>
  <c r="M1767"/>
  <c r="K1767" s="1"/>
  <c r="P1767"/>
  <c r="Y1767" s="1"/>
  <c r="T1767"/>
  <c r="M1769"/>
  <c r="K1769" s="1"/>
  <c r="P1769"/>
  <c r="Y1769" s="1"/>
  <c r="T1769"/>
  <c r="M1771"/>
  <c r="K1771" s="1"/>
  <c r="P1771"/>
  <c r="Y1771" s="1"/>
  <c r="T1771"/>
  <c r="M1773"/>
  <c r="K1773" s="1"/>
  <c r="P1773"/>
  <c r="Y1773" s="1"/>
  <c r="T1773"/>
  <c r="M1775"/>
  <c r="K1775" s="1"/>
  <c r="P1775"/>
  <c r="Y1775" s="1"/>
  <c r="T1775"/>
  <c r="M1777"/>
  <c r="K1777" s="1"/>
  <c r="P1777"/>
  <c r="Y1777" s="1"/>
  <c r="T1777"/>
  <c r="M1779"/>
  <c r="K1779" s="1"/>
  <c r="P1779"/>
  <c r="Y1779" s="1"/>
  <c r="T1779"/>
  <c r="M1781"/>
  <c r="P1781"/>
  <c r="Y1781" s="1"/>
  <c r="T1781"/>
  <c r="M1783"/>
  <c r="K1783" s="1"/>
  <c r="P1783"/>
  <c r="Y1783" s="1"/>
  <c r="T1783"/>
  <c r="M1785"/>
  <c r="P1785"/>
  <c r="Y1785" s="1"/>
  <c r="T1785"/>
  <c r="M1787"/>
  <c r="P1787"/>
  <c r="Y1787" s="1"/>
  <c r="T1787"/>
  <c r="M1789"/>
  <c r="K1789" s="1"/>
  <c r="P1789"/>
  <c r="Y1789" s="1"/>
  <c r="T1789"/>
  <c r="M1791"/>
  <c r="P1791"/>
  <c r="Y1791" s="1"/>
  <c r="T1791"/>
  <c r="M1793"/>
  <c r="P1793"/>
  <c r="Y1793" s="1"/>
  <c r="T1793"/>
  <c r="M1795"/>
  <c r="K1795" s="1"/>
  <c r="P1795"/>
  <c r="Y1795" s="1"/>
  <c r="T1795"/>
  <c r="M1797"/>
  <c r="P1797"/>
  <c r="Y1797" s="1"/>
  <c r="T1797"/>
  <c r="M1799"/>
  <c r="P1799"/>
  <c r="Y1799" s="1"/>
  <c r="T1799"/>
  <c r="M1801"/>
  <c r="P1801"/>
  <c r="Y1801" s="1"/>
  <c r="T1801"/>
  <c r="M1803"/>
  <c r="P1803"/>
  <c r="Y1803" s="1"/>
  <c r="T1803"/>
  <c r="M1805"/>
  <c r="P1805"/>
  <c r="Y1805" s="1"/>
  <c r="T1805"/>
  <c r="M1807"/>
  <c r="K1807" s="1"/>
  <c r="P1807"/>
  <c r="Y1807" s="1"/>
  <c r="T1807"/>
  <c r="M1809"/>
  <c r="P1809"/>
  <c r="Y1809" s="1"/>
  <c r="T1809"/>
  <c r="M1811"/>
  <c r="K1811" s="1"/>
  <c r="P1811"/>
  <c r="Y1811" s="1"/>
  <c r="T1811"/>
  <c r="M1813"/>
  <c r="K1813" s="1"/>
  <c r="P1813"/>
  <c r="Y1813" s="1"/>
  <c r="T1813"/>
  <c r="M1815"/>
  <c r="K1815" s="1"/>
  <c r="P1815"/>
  <c r="Y1815" s="1"/>
  <c r="T1815"/>
  <c r="M1817"/>
  <c r="K1817" s="1"/>
  <c r="P1817"/>
  <c r="Y1817" s="1"/>
  <c r="T1817"/>
  <c r="M1819"/>
  <c r="K1819" s="1"/>
  <c r="P1819"/>
  <c r="Y1819" s="1"/>
  <c r="T1819"/>
  <c r="M1821"/>
  <c r="K1821" s="1"/>
  <c r="P1821"/>
  <c r="Y1821" s="1"/>
  <c r="T1821"/>
  <c r="M1823"/>
  <c r="K1823" s="1"/>
  <c r="P1823"/>
  <c r="Y1823" s="1"/>
  <c r="T1823"/>
  <c r="M1825"/>
  <c r="K1825" s="1"/>
  <c r="P1825"/>
  <c r="Y1825" s="1"/>
  <c r="T1825"/>
  <c r="M1827"/>
  <c r="K1827" s="1"/>
  <c r="P1827"/>
  <c r="Y1827" s="1"/>
  <c r="T1827"/>
  <c r="M1829"/>
  <c r="K1829" s="1"/>
  <c r="P1829"/>
  <c r="Y1829" s="1"/>
  <c r="T1829"/>
  <c r="X1827" l="1"/>
  <c r="L1827" s="1"/>
  <c r="V1827"/>
  <c r="W1827" s="1"/>
  <c r="X1823"/>
  <c r="L1823" s="1"/>
  <c r="V1823"/>
  <c r="W1823" s="1"/>
  <c r="X1819"/>
  <c r="L1819" s="1"/>
  <c r="V1819"/>
  <c r="W1819" s="1"/>
  <c r="X1815"/>
  <c r="L1815" s="1"/>
  <c r="V1815"/>
  <c r="W1815" s="1"/>
  <c r="X1811"/>
  <c r="L1811" s="1"/>
  <c r="V1811"/>
  <c r="W1811" s="1"/>
  <c r="X1807"/>
  <c r="L1807" s="1"/>
  <c r="V1807"/>
  <c r="W1807" s="1"/>
  <c r="X1803"/>
  <c r="L1803" s="1"/>
  <c r="V1803"/>
  <c r="W1803" s="1"/>
  <c r="X1799"/>
  <c r="L1799" s="1"/>
  <c r="V1799"/>
  <c r="W1799" s="1"/>
  <c r="X1795"/>
  <c r="L1795" s="1"/>
  <c r="V1795"/>
  <c r="W1795" s="1"/>
  <c r="X1791"/>
  <c r="L1791" s="1"/>
  <c r="V1791"/>
  <c r="W1791" s="1"/>
  <c r="X1787"/>
  <c r="L1787" s="1"/>
  <c r="V1787"/>
  <c r="W1787" s="1"/>
  <c r="X1783"/>
  <c r="L1783" s="1"/>
  <c r="V1783"/>
  <c r="W1783" s="1"/>
  <c r="X1779"/>
  <c r="L1779" s="1"/>
  <c r="V1779"/>
  <c r="W1779" s="1"/>
  <c r="X1775"/>
  <c r="L1775" s="1"/>
  <c r="V1775"/>
  <c r="W1775" s="1"/>
  <c r="X1771"/>
  <c r="L1771" s="1"/>
  <c r="V1771"/>
  <c r="W1771" s="1"/>
  <c r="X1767"/>
  <c r="L1767" s="1"/>
  <c r="V1767"/>
  <c r="W1767" s="1"/>
  <c r="X1763"/>
  <c r="V1763"/>
  <c r="W1763" s="1"/>
  <c r="X1759"/>
  <c r="V1759"/>
  <c r="W1759" s="1"/>
  <c r="X1755"/>
  <c r="V1755"/>
  <c r="W1755" s="1"/>
  <c r="X1751"/>
  <c r="L1751" s="1"/>
  <c r="V1751"/>
  <c r="W1751" s="1"/>
  <c r="X1747"/>
  <c r="L1747" s="1"/>
  <c r="V1747"/>
  <c r="W1747" s="1"/>
  <c r="X1743"/>
  <c r="L1743" s="1"/>
  <c r="V1743"/>
  <c r="W1743" s="1"/>
  <c r="X1739"/>
  <c r="L1739" s="1"/>
  <c r="V1739"/>
  <c r="W1739" s="1"/>
  <c r="X1735"/>
  <c r="L1735" s="1"/>
  <c r="V1735"/>
  <c r="W1735" s="1"/>
  <c r="X1731"/>
  <c r="L1731" s="1"/>
  <c r="V1731"/>
  <c r="W1731" s="1"/>
  <c r="X1727"/>
  <c r="L1727" s="1"/>
  <c r="V1727"/>
  <c r="W1727" s="1"/>
  <c r="X1723"/>
  <c r="L1723" s="1"/>
  <c r="V1723"/>
  <c r="W1723" s="1"/>
  <c r="X1719"/>
  <c r="L1719" s="1"/>
  <c r="V1719"/>
  <c r="W1719" s="1"/>
  <c r="X1715"/>
  <c r="L1715" s="1"/>
  <c r="V1715"/>
  <c r="W1715" s="1"/>
  <c r="X1711"/>
  <c r="L1711" s="1"/>
  <c r="V1711"/>
  <c r="W1711" s="1"/>
  <c r="X1707"/>
  <c r="L1707" s="1"/>
  <c r="V1707"/>
  <c r="W1707" s="1"/>
  <c r="X1703"/>
  <c r="L1703" s="1"/>
  <c r="V1703"/>
  <c r="W1703" s="1"/>
  <c r="X1699"/>
  <c r="L1699" s="1"/>
  <c r="V1699"/>
  <c r="W1699" s="1"/>
  <c r="X1695"/>
  <c r="L1695" s="1"/>
  <c r="V1695"/>
  <c r="W1695" s="1"/>
  <c r="X1691"/>
  <c r="L1691" s="1"/>
  <c r="V1691"/>
  <c r="W1691" s="1"/>
  <c r="X1687"/>
  <c r="L1687" s="1"/>
  <c r="V1687"/>
  <c r="W1687" s="1"/>
  <c r="X1683"/>
  <c r="L1683" s="1"/>
  <c r="V1683"/>
  <c r="W1683" s="1"/>
  <c r="X1679"/>
  <c r="L1679" s="1"/>
  <c r="V1679"/>
  <c r="W1679" s="1"/>
  <c r="X1675"/>
  <c r="L1675" s="1"/>
  <c r="V1675"/>
  <c r="W1675" s="1"/>
  <c r="X1671"/>
  <c r="L1671" s="1"/>
  <c r="V1671"/>
  <c r="W1671" s="1"/>
  <c r="X1667"/>
  <c r="L1667" s="1"/>
  <c r="V1667"/>
  <c r="W1667" s="1"/>
  <c r="X1663"/>
  <c r="L1663" s="1"/>
  <c r="V1663"/>
  <c r="W1663" s="1"/>
  <c r="X1659"/>
  <c r="L1659" s="1"/>
  <c r="V1659"/>
  <c r="W1659" s="1"/>
  <c r="X1655"/>
  <c r="L1655" s="1"/>
  <c r="V1655"/>
  <c r="W1655" s="1"/>
  <c r="X1651"/>
  <c r="L1651" s="1"/>
  <c r="V1651"/>
  <c r="W1651" s="1"/>
  <c r="X1647"/>
  <c r="L1647" s="1"/>
  <c r="V1647"/>
  <c r="W1647" s="1"/>
  <c r="X1643"/>
  <c r="L1643" s="1"/>
  <c r="V1643"/>
  <c r="W1643" s="1"/>
  <c r="X1639"/>
  <c r="L1639" s="1"/>
  <c r="V1639"/>
  <c r="W1639" s="1"/>
  <c r="X1635"/>
  <c r="L1635" s="1"/>
  <c r="V1635"/>
  <c r="W1635" s="1"/>
  <c r="X1631"/>
  <c r="L1631" s="1"/>
  <c r="V1631"/>
  <c r="W1631" s="1"/>
  <c r="X1627"/>
  <c r="L1627" s="1"/>
  <c r="V1627"/>
  <c r="W1627" s="1"/>
  <c r="X1623"/>
  <c r="L1623" s="1"/>
  <c r="V1623"/>
  <c r="W1623" s="1"/>
  <c r="X1619"/>
  <c r="L1619" s="1"/>
  <c r="V1619"/>
  <c r="W1619" s="1"/>
  <c r="X1615"/>
  <c r="L1615" s="1"/>
  <c r="V1615"/>
  <c r="W1615" s="1"/>
  <c r="X1611"/>
  <c r="L1611" s="1"/>
  <c r="V1611"/>
  <c r="W1611" s="1"/>
  <c r="X1607"/>
  <c r="L1607" s="1"/>
  <c r="V1607"/>
  <c r="W1607" s="1"/>
  <c r="X1603"/>
  <c r="L1603" s="1"/>
  <c r="V1603"/>
  <c r="W1603" s="1"/>
  <c r="X1599"/>
  <c r="L1599" s="1"/>
  <c r="V1599"/>
  <c r="W1599" s="1"/>
  <c r="X1595"/>
  <c r="L1595" s="1"/>
  <c r="V1595"/>
  <c r="W1595" s="1"/>
  <c r="X1591"/>
  <c r="L1591" s="1"/>
  <c r="V1591"/>
  <c r="W1591" s="1"/>
  <c r="X1587"/>
  <c r="L1587" s="1"/>
  <c r="V1587"/>
  <c r="W1587" s="1"/>
  <c r="X1583"/>
  <c r="L1583" s="1"/>
  <c r="V1583"/>
  <c r="W1583" s="1"/>
  <c r="X1579"/>
  <c r="L1579" s="1"/>
  <c r="V1579"/>
  <c r="W1579" s="1"/>
  <c r="X1575"/>
  <c r="L1575" s="1"/>
  <c r="V1575"/>
  <c r="W1575" s="1"/>
  <c r="X1571"/>
  <c r="L1571" s="1"/>
  <c r="V1571"/>
  <c r="W1571" s="1"/>
  <c r="X1567"/>
  <c r="L1567" s="1"/>
  <c r="V1567"/>
  <c r="W1567" s="1"/>
  <c r="X1563"/>
  <c r="L1563" s="1"/>
  <c r="V1563"/>
  <c r="W1563" s="1"/>
  <c r="X1559"/>
  <c r="L1559" s="1"/>
  <c r="V1559"/>
  <c r="W1559" s="1"/>
  <c r="X1555"/>
  <c r="L1555" s="1"/>
  <c r="V1555"/>
  <c r="W1555" s="1"/>
  <c r="X1551"/>
  <c r="L1551" s="1"/>
  <c r="V1551"/>
  <c r="W1551" s="1"/>
  <c r="X1547"/>
  <c r="L1547" s="1"/>
  <c r="V1547"/>
  <c r="W1547" s="1"/>
  <c r="X1543"/>
  <c r="L1543" s="1"/>
  <c r="V1543"/>
  <c r="W1543" s="1"/>
  <c r="X1539"/>
  <c r="L1539" s="1"/>
  <c r="V1539"/>
  <c r="W1539" s="1"/>
  <c r="X1535"/>
  <c r="L1535" s="1"/>
  <c r="V1535"/>
  <c r="W1535" s="1"/>
  <c r="X1529"/>
  <c r="L1529" s="1"/>
  <c r="V1529"/>
  <c r="W1529" s="1"/>
  <c r="X1525"/>
  <c r="L1525" s="1"/>
  <c r="V1525"/>
  <c r="W1525" s="1"/>
  <c r="X1521"/>
  <c r="L1521" s="1"/>
  <c r="V1521"/>
  <c r="W1521" s="1"/>
  <c r="X1517"/>
  <c r="L1517" s="1"/>
  <c r="V1517"/>
  <c r="W1517" s="1"/>
  <c r="X1513"/>
  <c r="L1513" s="1"/>
  <c r="V1513"/>
  <c r="W1513" s="1"/>
  <c r="X1509"/>
  <c r="L1509" s="1"/>
  <c r="V1509"/>
  <c r="W1509" s="1"/>
  <c r="X1505"/>
  <c r="L1505" s="1"/>
  <c r="V1505"/>
  <c r="W1505" s="1"/>
  <c r="X1501"/>
  <c r="L1501" s="1"/>
  <c r="V1501"/>
  <c r="W1501" s="1"/>
  <c r="X1497"/>
  <c r="L1497" s="1"/>
  <c r="V1497"/>
  <c r="W1497" s="1"/>
  <c r="X1493"/>
  <c r="L1493" s="1"/>
  <c r="V1493"/>
  <c r="W1493" s="1"/>
  <c r="X1489"/>
  <c r="L1489" s="1"/>
  <c r="V1489"/>
  <c r="W1489" s="1"/>
  <c r="X1485"/>
  <c r="L1485" s="1"/>
  <c r="V1485"/>
  <c r="W1485" s="1"/>
  <c r="X1481"/>
  <c r="L1481" s="1"/>
  <c r="V1481"/>
  <c r="W1481" s="1"/>
  <c r="X1477"/>
  <c r="L1477" s="1"/>
  <c r="V1477"/>
  <c r="W1477" s="1"/>
  <c r="X1473"/>
  <c r="L1473" s="1"/>
  <c r="V1473"/>
  <c r="W1473" s="1"/>
  <c r="X1469"/>
  <c r="L1469" s="1"/>
  <c r="V1469"/>
  <c r="W1469" s="1"/>
  <c r="X1465"/>
  <c r="L1465" s="1"/>
  <c r="V1465"/>
  <c r="W1465" s="1"/>
  <c r="X1461"/>
  <c r="L1461" s="1"/>
  <c r="V1461"/>
  <c r="W1461" s="1"/>
  <c r="X1425"/>
  <c r="L1425" s="1"/>
  <c r="V1425"/>
  <c r="W1425" s="1"/>
  <c r="X1076"/>
  <c r="L1076" s="1"/>
  <c r="V1076"/>
  <c r="W1076" s="1"/>
  <c r="X1074"/>
  <c r="L1074" s="1"/>
  <c r="V1074"/>
  <c r="W1074" s="1"/>
  <c r="X1070"/>
  <c r="V1070"/>
  <c r="W1070" s="1"/>
  <c r="X1024"/>
  <c r="L1024" s="1"/>
  <c r="V1024"/>
  <c r="W1024" s="1"/>
  <c r="X980"/>
  <c r="L980" s="1"/>
  <c r="V980"/>
  <c r="W980" s="1"/>
  <c r="X978"/>
  <c r="L978" s="1"/>
  <c r="V978"/>
  <c r="W978" s="1"/>
  <c r="X976"/>
  <c r="L976" s="1"/>
  <c r="V976"/>
  <c r="W976" s="1"/>
  <c r="X974"/>
  <c r="L974" s="1"/>
  <c r="V974"/>
  <c r="W974" s="1"/>
  <c r="X954"/>
  <c r="L954" s="1"/>
  <c r="V954"/>
  <c r="W954" s="1"/>
  <c r="X946"/>
  <c r="L946" s="1"/>
  <c r="V946"/>
  <c r="W946" s="1"/>
  <c r="X938"/>
  <c r="L938" s="1"/>
  <c r="V938"/>
  <c r="W938" s="1"/>
  <c r="X930"/>
  <c r="L930" s="1"/>
  <c r="V930"/>
  <c r="W930" s="1"/>
  <c r="X914"/>
  <c r="L914" s="1"/>
  <c r="V914"/>
  <c r="W914" s="1"/>
  <c r="X912"/>
  <c r="L912" s="1"/>
  <c r="V912"/>
  <c r="W912" s="1"/>
  <c r="X910"/>
  <c r="L910" s="1"/>
  <c r="V910"/>
  <c r="W910" s="1"/>
  <c r="X908"/>
  <c r="L908" s="1"/>
  <c r="V908"/>
  <c r="W908" s="1"/>
  <c r="X906"/>
  <c r="L906" s="1"/>
  <c r="V906"/>
  <c r="W906" s="1"/>
  <c r="X904"/>
  <c r="L904" s="1"/>
  <c r="V904"/>
  <c r="W904" s="1"/>
  <c r="X902"/>
  <c r="L902" s="1"/>
  <c r="V902"/>
  <c r="W902" s="1"/>
  <c r="X900"/>
  <c r="L900" s="1"/>
  <c r="V900"/>
  <c r="W900" s="1"/>
  <c r="X898"/>
  <c r="L898" s="1"/>
  <c r="V898"/>
  <c r="W898" s="1"/>
  <c r="X896"/>
  <c r="L896" s="1"/>
  <c r="V896"/>
  <c r="W896" s="1"/>
  <c r="X894"/>
  <c r="L894" s="1"/>
  <c r="V894"/>
  <c r="W894" s="1"/>
  <c r="X892"/>
  <c r="L892" s="1"/>
  <c r="V892"/>
  <c r="W892" s="1"/>
  <c r="X890"/>
  <c r="L890" s="1"/>
  <c r="V890"/>
  <c r="W890" s="1"/>
  <c r="X888"/>
  <c r="L888" s="1"/>
  <c r="V888"/>
  <c r="W888" s="1"/>
  <c r="X886"/>
  <c r="L886" s="1"/>
  <c r="V886"/>
  <c r="W886" s="1"/>
  <c r="X884"/>
  <c r="L884" s="1"/>
  <c r="V884"/>
  <c r="W884" s="1"/>
  <c r="X882"/>
  <c r="L882" s="1"/>
  <c r="V882"/>
  <c r="W882" s="1"/>
  <c r="X880"/>
  <c r="L880" s="1"/>
  <c r="V880"/>
  <c r="W880" s="1"/>
  <c r="X878"/>
  <c r="L878" s="1"/>
  <c r="V878"/>
  <c r="W878" s="1"/>
  <c r="X876"/>
  <c r="L876" s="1"/>
  <c r="V876"/>
  <c r="W876" s="1"/>
  <c r="X874"/>
  <c r="L874" s="1"/>
  <c r="V874"/>
  <c r="W874" s="1"/>
  <c r="X872"/>
  <c r="L872" s="1"/>
  <c r="V872"/>
  <c r="W872" s="1"/>
  <c r="X786"/>
  <c r="V786"/>
  <c r="W786" s="1"/>
  <c r="X784"/>
  <c r="L784" s="1"/>
  <c r="V784"/>
  <c r="W784" s="1"/>
  <c r="X782"/>
  <c r="L782" s="1"/>
  <c r="V782"/>
  <c r="W782" s="1"/>
  <c r="X780"/>
  <c r="L780" s="1"/>
  <c r="V780"/>
  <c r="W780" s="1"/>
  <c r="X778"/>
  <c r="L778" s="1"/>
  <c r="V778"/>
  <c r="W778" s="1"/>
  <c r="X776"/>
  <c r="L776" s="1"/>
  <c r="V776"/>
  <c r="W776" s="1"/>
  <c r="X774"/>
  <c r="L774" s="1"/>
  <c r="V774"/>
  <c r="W774" s="1"/>
  <c r="X772"/>
  <c r="L772" s="1"/>
  <c r="V772"/>
  <c r="W772" s="1"/>
  <c r="X1456"/>
  <c r="L1456" s="1"/>
  <c r="V1456"/>
  <c r="W1456" s="1"/>
  <c r="X1452"/>
  <c r="L1452" s="1"/>
  <c r="V1452"/>
  <c r="W1452" s="1"/>
  <c r="X1448"/>
  <c r="L1448" s="1"/>
  <c r="V1448"/>
  <c r="W1448" s="1"/>
  <c r="X1444"/>
  <c r="L1444" s="1"/>
  <c r="V1444"/>
  <c r="W1444" s="1"/>
  <c r="X1440"/>
  <c r="L1440" s="1"/>
  <c r="V1440"/>
  <c r="W1440" s="1"/>
  <c r="X1436"/>
  <c r="L1436" s="1"/>
  <c r="V1436"/>
  <c r="W1436" s="1"/>
  <c r="X1432"/>
  <c r="L1432" s="1"/>
  <c r="V1432"/>
  <c r="W1432" s="1"/>
  <c r="X1428"/>
  <c r="L1428" s="1"/>
  <c r="V1428"/>
  <c r="W1428" s="1"/>
  <c r="X1422"/>
  <c r="L1422" s="1"/>
  <c r="V1422"/>
  <c r="W1422" s="1"/>
  <c r="X1418"/>
  <c r="L1418" s="1"/>
  <c r="V1418"/>
  <c r="W1418" s="1"/>
  <c r="X1414"/>
  <c r="L1414" s="1"/>
  <c r="V1414"/>
  <c r="W1414" s="1"/>
  <c r="X1410"/>
  <c r="L1410" s="1"/>
  <c r="V1410"/>
  <c r="W1410" s="1"/>
  <c r="X1406"/>
  <c r="L1406" s="1"/>
  <c r="V1406"/>
  <c r="W1406" s="1"/>
  <c r="X1402"/>
  <c r="L1402" s="1"/>
  <c r="V1402"/>
  <c r="W1402" s="1"/>
  <c r="X1398"/>
  <c r="L1398" s="1"/>
  <c r="V1398"/>
  <c r="W1398" s="1"/>
  <c r="X1394"/>
  <c r="V1394"/>
  <c r="W1394" s="1"/>
  <c r="X1390"/>
  <c r="L1390" s="1"/>
  <c r="V1390"/>
  <c r="W1390" s="1"/>
  <c r="X1386"/>
  <c r="L1386" s="1"/>
  <c r="V1386"/>
  <c r="W1386" s="1"/>
  <c r="X1382"/>
  <c r="L1382" s="1"/>
  <c r="V1382"/>
  <c r="W1382" s="1"/>
  <c r="X1378"/>
  <c r="L1378" s="1"/>
  <c r="V1378"/>
  <c r="W1378" s="1"/>
  <c r="X1374"/>
  <c r="L1374" s="1"/>
  <c r="V1374"/>
  <c r="W1374" s="1"/>
  <c r="X1370"/>
  <c r="L1370" s="1"/>
  <c r="V1370"/>
  <c r="W1370" s="1"/>
  <c r="X1366"/>
  <c r="L1366" s="1"/>
  <c r="V1366"/>
  <c r="W1366" s="1"/>
  <c r="X1362"/>
  <c r="L1362" s="1"/>
  <c r="V1362"/>
  <c r="W1362" s="1"/>
  <c r="X1358"/>
  <c r="L1358" s="1"/>
  <c r="V1358"/>
  <c r="W1358" s="1"/>
  <c r="X1354"/>
  <c r="L1354" s="1"/>
  <c r="V1354"/>
  <c r="W1354" s="1"/>
  <c r="X1350"/>
  <c r="L1350" s="1"/>
  <c r="V1350"/>
  <c r="W1350" s="1"/>
  <c r="X1346"/>
  <c r="L1346" s="1"/>
  <c r="V1346"/>
  <c r="W1346" s="1"/>
  <c r="X1342"/>
  <c r="L1342" s="1"/>
  <c r="V1342"/>
  <c r="W1342" s="1"/>
  <c r="X1338"/>
  <c r="L1338" s="1"/>
  <c r="V1338"/>
  <c r="W1338" s="1"/>
  <c r="X1334"/>
  <c r="L1334" s="1"/>
  <c r="V1334"/>
  <c r="W1334" s="1"/>
  <c r="X1330"/>
  <c r="L1330" s="1"/>
  <c r="V1330"/>
  <c r="W1330" s="1"/>
  <c r="X1326"/>
  <c r="L1326" s="1"/>
  <c r="V1326"/>
  <c r="W1326" s="1"/>
  <c r="X1322"/>
  <c r="L1322" s="1"/>
  <c r="V1322"/>
  <c r="W1322" s="1"/>
  <c r="X1318"/>
  <c r="L1318" s="1"/>
  <c r="V1318"/>
  <c r="W1318" s="1"/>
  <c r="X1314"/>
  <c r="L1314" s="1"/>
  <c r="V1314"/>
  <c r="W1314" s="1"/>
  <c r="X1310"/>
  <c r="L1310" s="1"/>
  <c r="V1310"/>
  <c r="W1310" s="1"/>
  <c r="X1306"/>
  <c r="L1306" s="1"/>
  <c r="V1306"/>
  <c r="W1306" s="1"/>
  <c r="X1302"/>
  <c r="L1302" s="1"/>
  <c r="V1302"/>
  <c r="W1302" s="1"/>
  <c r="X1298"/>
  <c r="L1298" s="1"/>
  <c r="V1298"/>
  <c r="W1298" s="1"/>
  <c r="X1294"/>
  <c r="L1294" s="1"/>
  <c r="V1294"/>
  <c r="W1294" s="1"/>
  <c r="X1290"/>
  <c r="L1290" s="1"/>
  <c r="V1290"/>
  <c r="W1290" s="1"/>
  <c r="X1286"/>
  <c r="L1286" s="1"/>
  <c r="V1286"/>
  <c r="W1286" s="1"/>
  <c r="X1282"/>
  <c r="L1282" s="1"/>
  <c r="V1282"/>
  <c r="W1282" s="1"/>
  <c r="X1278"/>
  <c r="L1278" s="1"/>
  <c r="V1278"/>
  <c r="W1278" s="1"/>
  <c r="X1274"/>
  <c r="L1274" s="1"/>
  <c r="V1274"/>
  <c r="W1274" s="1"/>
  <c r="X1270"/>
  <c r="L1270" s="1"/>
  <c r="V1270"/>
  <c r="W1270" s="1"/>
  <c r="X1266"/>
  <c r="L1266" s="1"/>
  <c r="V1266"/>
  <c r="W1266" s="1"/>
  <c r="X1262"/>
  <c r="L1262" s="1"/>
  <c r="V1262"/>
  <c r="W1262" s="1"/>
  <c r="X1258"/>
  <c r="L1258" s="1"/>
  <c r="V1258"/>
  <c r="W1258" s="1"/>
  <c r="X1254"/>
  <c r="L1254" s="1"/>
  <c r="V1254"/>
  <c r="W1254" s="1"/>
  <c r="X1250"/>
  <c r="L1250" s="1"/>
  <c r="V1250"/>
  <c r="W1250" s="1"/>
  <c r="X1246"/>
  <c r="V1246"/>
  <c r="W1246" s="1"/>
  <c r="X1242"/>
  <c r="L1242" s="1"/>
  <c r="V1242"/>
  <c r="W1242" s="1"/>
  <c r="X1238"/>
  <c r="L1238" s="1"/>
  <c r="V1238"/>
  <c r="W1238" s="1"/>
  <c r="X1234"/>
  <c r="V1234"/>
  <c r="W1234" s="1"/>
  <c r="X1230"/>
  <c r="L1230" s="1"/>
  <c r="V1230"/>
  <c r="W1230" s="1"/>
  <c r="X1226"/>
  <c r="L1226" s="1"/>
  <c r="V1226"/>
  <c r="W1226" s="1"/>
  <c r="X1200"/>
  <c r="L1200" s="1"/>
  <c r="V1200"/>
  <c r="W1200" s="1"/>
  <c r="X1196"/>
  <c r="L1196" s="1"/>
  <c r="V1196"/>
  <c r="W1196" s="1"/>
  <c r="X1192"/>
  <c r="L1192" s="1"/>
  <c r="V1192"/>
  <c r="W1192" s="1"/>
  <c r="X1188"/>
  <c r="L1188" s="1"/>
  <c r="V1188"/>
  <c r="W1188" s="1"/>
  <c r="X1184"/>
  <c r="L1184" s="1"/>
  <c r="V1184"/>
  <c r="W1184" s="1"/>
  <c r="X1180"/>
  <c r="L1180" s="1"/>
  <c r="V1180"/>
  <c r="W1180" s="1"/>
  <c r="X1176"/>
  <c r="L1176" s="1"/>
  <c r="V1176"/>
  <c r="W1176" s="1"/>
  <c r="X1172"/>
  <c r="L1172" s="1"/>
  <c r="V1172"/>
  <c r="W1172" s="1"/>
  <c r="X1168"/>
  <c r="L1168" s="1"/>
  <c r="V1168"/>
  <c r="W1168" s="1"/>
  <c r="X1164"/>
  <c r="L1164" s="1"/>
  <c r="V1164"/>
  <c r="W1164" s="1"/>
  <c r="X1160"/>
  <c r="L1160" s="1"/>
  <c r="V1160"/>
  <c r="W1160" s="1"/>
  <c r="X1156"/>
  <c r="L1156" s="1"/>
  <c r="V1156"/>
  <c r="W1156" s="1"/>
  <c r="X1152"/>
  <c r="L1152" s="1"/>
  <c r="V1152"/>
  <c r="W1152" s="1"/>
  <c r="X1148"/>
  <c r="L1148" s="1"/>
  <c r="V1148"/>
  <c r="W1148" s="1"/>
  <c r="X1144"/>
  <c r="L1144" s="1"/>
  <c r="V1144"/>
  <c r="W1144" s="1"/>
  <c r="X1140"/>
  <c r="L1140" s="1"/>
  <c r="V1140"/>
  <c r="W1140" s="1"/>
  <c r="X1136"/>
  <c r="L1136" s="1"/>
  <c r="V1136"/>
  <c r="W1136" s="1"/>
  <c r="X1132"/>
  <c r="L1132" s="1"/>
  <c r="V1132"/>
  <c r="W1132" s="1"/>
  <c r="X1128"/>
  <c r="L1128" s="1"/>
  <c r="V1128"/>
  <c r="W1128" s="1"/>
  <c r="X1124"/>
  <c r="L1124" s="1"/>
  <c r="V1124"/>
  <c r="W1124" s="1"/>
  <c r="X1120"/>
  <c r="L1120" s="1"/>
  <c r="V1120"/>
  <c r="W1120" s="1"/>
  <c r="X1116"/>
  <c r="L1116" s="1"/>
  <c r="V1116"/>
  <c r="W1116" s="1"/>
  <c r="X1112"/>
  <c r="V1112"/>
  <c r="W1112" s="1"/>
  <c r="X1108"/>
  <c r="L1108" s="1"/>
  <c r="V1108"/>
  <c r="W1108" s="1"/>
  <c r="X1104"/>
  <c r="L1104" s="1"/>
  <c r="V1104"/>
  <c r="W1104" s="1"/>
  <c r="X1100"/>
  <c r="L1100" s="1"/>
  <c r="V1100"/>
  <c r="W1100" s="1"/>
  <c r="X1096"/>
  <c r="L1096" s="1"/>
  <c r="V1096"/>
  <c r="W1096" s="1"/>
  <c r="X1092"/>
  <c r="L1092" s="1"/>
  <c r="V1092"/>
  <c r="W1092" s="1"/>
  <c r="X1088"/>
  <c r="L1088" s="1"/>
  <c r="V1088"/>
  <c r="W1088" s="1"/>
  <c r="X1084"/>
  <c r="L1084" s="1"/>
  <c r="V1084"/>
  <c r="W1084" s="1"/>
  <c r="X1080"/>
  <c r="L1080" s="1"/>
  <c r="V1080"/>
  <c r="W1080" s="1"/>
  <c r="X1078"/>
  <c r="L1078" s="1"/>
  <c r="V1078"/>
  <c r="W1078" s="1"/>
  <c r="X1072"/>
  <c r="L1072" s="1"/>
  <c r="V1072"/>
  <c r="W1072" s="1"/>
  <c r="X1068"/>
  <c r="L1068" s="1"/>
  <c r="V1068"/>
  <c r="W1068" s="1"/>
  <c r="X1066"/>
  <c r="L1066" s="1"/>
  <c r="V1066"/>
  <c r="W1066" s="1"/>
  <c r="X1064"/>
  <c r="L1064" s="1"/>
  <c r="V1064"/>
  <c r="W1064" s="1"/>
  <c r="X1062"/>
  <c r="L1062" s="1"/>
  <c r="V1062"/>
  <c r="W1062" s="1"/>
  <c r="X1060"/>
  <c r="V1060"/>
  <c r="W1060" s="1"/>
  <c r="X1058"/>
  <c r="L1058" s="1"/>
  <c r="V1058"/>
  <c r="W1058" s="1"/>
  <c r="X1056"/>
  <c r="L1056" s="1"/>
  <c r="V1056"/>
  <c r="W1056" s="1"/>
  <c r="X1054"/>
  <c r="L1054" s="1"/>
  <c r="V1054"/>
  <c r="W1054" s="1"/>
  <c r="X1052"/>
  <c r="L1052" s="1"/>
  <c r="V1052"/>
  <c r="W1052" s="1"/>
  <c r="X1022"/>
  <c r="L1022" s="1"/>
  <c r="V1022"/>
  <c r="W1022" s="1"/>
  <c r="X1020"/>
  <c r="L1020" s="1"/>
  <c r="V1020"/>
  <c r="W1020" s="1"/>
  <c r="X1018"/>
  <c r="L1018" s="1"/>
  <c r="V1018"/>
  <c r="W1018" s="1"/>
  <c r="X1016"/>
  <c r="L1016" s="1"/>
  <c r="V1016"/>
  <c r="W1016" s="1"/>
  <c r="X1014"/>
  <c r="L1014" s="1"/>
  <c r="V1014"/>
  <c r="W1014" s="1"/>
  <c r="X1012"/>
  <c r="L1012" s="1"/>
  <c r="V1012"/>
  <c r="W1012" s="1"/>
  <c r="X1010"/>
  <c r="L1010" s="1"/>
  <c r="V1010"/>
  <c r="W1010" s="1"/>
  <c r="X1008"/>
  <c r="V1008"/>
  <c r="W1008" s="1"/>
  <c r="X972"/>
  <c r="L972" s="1"/>
  <c r="V972"/>
  <c r="W972" s="1"/>
  <c r="X952"/>
  <c r="L952" s="1"/>
  <c r="V952"/>
  <c r="W952" s="1"/>
  <c r="X944"/>
  <c r="L944" s="1"/>
  <c r="V944"/>
  <c r="W944" s="1"/>
  <c r="X936"/>
  <c r="L936" s="1"/>
  <c r="V936"/>
  <c r="W936" s="1"/>
  <c r="X928"/>
  <c r="L928" s="1"/>
  <c r="V928"/>
  <c r="W928" s="1"/>
  <c r="X870"/>
  <c r="L870" s="1"/>
  <c r="V870"/>
  <c r="W870" s="1"/>
  <c r="X868"/>
  <c r="L868" s="1"/>
  <c r="V868"/>
  <c r="W868" s="1"/>
  <c r="X866"/>
  <c r="L866" s="1"/>
  <c r="V866"/>
  <c r="W866" s="1"/>
  <c r="X864"/>
  <c r="L864" s="1"/>
  <c r="V864"/>
  <c r="W864" s="1"/>
  <c r="X862"/>
  <c r="L862" s="1"/>
  <c r="V862"/>
  <c r="W862" s="1"/>
  <c r="X860"/>
  <c r="L860" s="1"/>
  <c r="V860"/>
  <c r="W860" s="1"/>
  <c r="X858"/>
  <c r="L858" s="1"/>
  <c r="V858"/>
  <c r="W858" s="1"/>
  <c r="X856"/>
  <c r="L856" s="1"/>
  <c r="V856"/>
  <c r="W856" s="1"/>
  <c r="X394"/>
  <c r="L394" s="1"/>
  <c r="V394"/>
  <c r="W394" s="1"/>
  <c r="X382"/>
  <c r="V382"/>
  <c r="W382" s="1"/>
  <c r="X380"/>
  <c r="L380" s="1"/>
  <c r="V380"/>
  <c r="W380" s="1"/>
  <c r="X378"/>
  <c r="V378"/>
  <c r="W378" s="1"/>
  <c r="X376"/>
  <c r="L376" s="1"/>
  <c r="V376"/>
  <c r="W376" s="1"/>
  <c r="X368"/>
  <c r="V368"/>
  <c r="W368" s="1"/>
  <c r="X358"/>
  <c r="V358"/>
  <c r="W358" s="1"/>
  <c r="X350"/>
  <c r="V350"/>
  <c r="W350" s="1"/>
  <c r="X348"/>
  <c r="L348" s="1"/>
  <c r="V348"/>
  <c r="W348" s="1"/>
  <c r="X340"/>
  <c r="L340" s="1"/>
  <c r="V340"/>
  <c r="W340" s="1"/>
  <c r="X324"/>
  <c r="L324" s="1"/>
  <c r="V324"/>
  <c r="W324" s="1"/>
  <c r="X316"/>
  <c r="V316"/>
  <c r="W316" s="1"/>
  <c r="X308"/>
  <c r="V308"/>
  <c r="W308" s="1"/>
  <c r="X300"/>
  <c r="V300"/>
  <c r="W300" s="1"/>
  <c r="X276"/>
  <c r="L276" s="1"/>
  <c r="V276"/>
  <c r="W276" s="1"/>
  <c r="X274"/>
  <c r="L274" s="1"/>
  <c r="V274"/>
  <c r="W274" s="1"/>
  <c r="X272"/>
  <c r="L272" s="1"/>
  <c r="V272"/>
  <c r="W272" s="1"/>
  <c r="X270"/>
  <c r="L270" s="1"/>
  <c r="V270"/>
  <c r="W270" s="1"/>
  <c r="X268"/>
  <c r="L268" s="1"/>
  <c r="V268"/>
  <c r="W268" s="1"/>
  <c r="X266"/>
  <c r="L266" s="1"/>
  <c r="V266"/>
  <c r="W266" s="1"/>
  <c r="X264"/>
  <c r="L264" s="1"/>
  <c r="V264"/>
  <c r="W264" s="1"/>
  <c r="X238"/>
  <c r="V238"/>
  <c r="W238" s="1"/>
  <c r="X230"/>
  <c r="V230"/>
  <c r="W230" s="1"/>
  <c r="X222"/>
  <c r="L222" s="1"/>
  <c r="V222"/>
  <c r="W222" s="1"/>
  <c r="X206"/>
  <c r="L206" s="1"/>
  <c r="V206"/>
  <c r="W206" s="1"/>
  <c r="X192"/>
  <c r="L192" s="1"/>
  <c r="V192"/>
  <c r="W192" s="1"/>
  <c r="X182"/>
  <c r="L182" s="1"/>
  <c r="V182"/>
  <c r="W182" s="1"/>
  <c r="X180"/>
  <c r="L180" s="1"/>
  <c r="V180"/>
  <c r="W180" s="1"/>
  <c r="X172"/>
  <c r="V172"/>
  <c r="W172" s="1"/>
  <c r="X170"/>
  <c r="V170"/>
  <c r="W170" s="1"/>
  <c r="X152"/>
  <c r="V152"/>
  <c r="W152" s="1"/>
  <c r="X144"/>
  <c r="V144"/>
  <c r="W144" s="1"/>
  <c r="X136"/>
  <c r="L136" s="1"/>
  <c r="V136"/>
  <c r="W136" s="1"/>
  <c r="X128"/>
  <c r="V128"/>
  <c r="W128" s="1"/>
  <c r="X114"/>
  <c r="V114"/>
  <c r="W114" s="1"/>
  <c r="X102"/>
  <c r="V102"/>
  <c r="W102" s="1"/>
  <c r="X94"/>
  <c r="V94"/>
  <c r="W94" s="1"/>
  <c r="X86"/>
  <c r="L86" s="1"/>
  <c r="V86"/>
  <c r="W86" s="1"/>
  <c r="X84"/>
  <c r="L84" s="1"/>
  <c r="V84"/>
  <c r="W84" s="1"/>
  <c r="X82"/>
  <c r="V82"/>
  <c r="W82" s="1"/>
  <c r="X68"/>
  <c r="L68" s="1"/>
  <c r="V68"/>
  <c r="W68" s="1"/>
  <c r="X60"/>
  <c r="L60" s="1"/>
  <c r="V60"/>
  <c r="W60" s="1"/>
  <c r="X36"/>
  <c r="L36" s="1"/>
  <c r="V36"/>
  <c r="W36" s="1"/>
  <c r="X28"/>
  <c r="L28" s="1"/>
  <c r="V28"/>
  <c r="W28" s="1"/>
  <c r="X16"/>
  <c r="L16" s="1"/>
  <c r="V16"/>
  <c r="W16" s="1"/>
  <c r="V9"/>
  <c r="W9" s="1"/>
  <c r="X9"/>
  <c r="L9" s="1"/>
  <c r="X1829"/>
  <c r="L1829" s="1"/>
  <c r="V1829"/>
  <c r="W1829" s="1"/>
  <c r="X1825"/>
  <c r="L1825" s="1"/>
  <c r="V1825"/>
  <c r="W1825" s="1"/>
  <c r="X1821"/>
  <c r="L1821" s="1"/>
  <c r="V1821"/>
  <c r="W1821" s="1"/>
  <c r="X1817"/>
  <c r="L1817" s="1"/>
  <c r="V1817"/>
  <c r="W1817" s="1"/>
  <c r="X1813"/>
  <c r="L1813" s="1"/>
  <c r="V1813"/>
  <c r="W1813" s="1"/>
  <c r="X1809"/>
  <c r="L1809" s="1"/>
  <c r="V1809"/>
  <c r="W1809" s="1"/>
  <c r="X1805"/>
  <c r="L1805" s="1"/>
  <c r="V1805"/>
  <c r="W1805" s="1"/>
  <c r="X1801"/>
  <c r="L1801" s="1"/>
  <c r="V1801"/>
  <c r="W1801" s="1"/>
  <c r="X1797"/>
  <c r="L1797" s="1"/>
  <c r="V1797"/>
  <c r="W1797" s="1"/>
  <c r="X1793"/>
  <c r="L1793" s="1"/>
  <c r="V1793"/>
  <c r="W1793" s="1"/>
  <c r="X1789"/>
  <c r="L1789" s="1"/>
  <c r="V1789"/>
  <c r="W1789" s="1"/>
  <c r="X1785"/>
  <c r="L1785" s="1"/>
  <c r="V1785"/>
  <c r="W1785" s="1"/>
  <c r="X1781"/>
  <c r="L1781" s="1"/>
  <c r="V1781"/>
  <c r="W1781" s="1"/>
  <c r="X1777"/>
  <c r="L1777" s="1"/>
  <c r="V1777"/>
  <c r="W1777" s="1"/>
  <c r="X1773"/>
  <c r="V1773"/>
  <c r="W1773" s="1"/>
  <c r="X1769"/>
  <c r="V1769"/>
  <c r="W1769" s="1"/>
  <c r="X1765"/>
  <c r="L1765" s="1"/>
  <c r="V1765"/>
  <c r="W1765" s="1"/>
  <c r="X1761"/>
  <c r="V1761"/>
  <c r="W1761" s="1"/>
  <c r="X1757"/>
  <c r="L1757" s="1"/>
  <c r="V1757"/>
  <c r="W1757" s="1"/>
  <c r="X1753"/>
  <c r="L1753" s="1"/>
  <c r="V1753"/>
  <c r="W1753" s="1"/>
  <c r="X1749"/>
  <c r="L1749" s="1"/>
  <c r="V1749"/>
  <c r="W1749" s="1"/>
  <c r="X1745"/>
  <c r="L1745" s="1"/>
  <c r="V1745"/>
  <c r="W1745" s="1"/>
  <c r="X1741"/>
  <c r="L1741" s="1"/>
  <c r="V1741"/>
  <c r="W1741" s="1"/>
  <c r="X1737"/>
  <c r="L1737" s="1"/>
  <c r="V1737"/>
  <c r="W1737" s="1"/>
  <c r="X1733"/>
  <c r="V1733"/>
  <c r="W1733" s="1"/>
  <c r="X1729"/>
  <c r="L1729" s="1"/>
  <c r="V1729"/>
  <c r="W1729" s="1"/>
  <c r="X1725"/>
  <c r="L1725" s="1"/>
  <c r="V1725"/>
  <c r="W1725" s="1"/>
  <c r="X1721"/>
  <c r="L1721" s="1"/>
  <c r="V1721"/>
  <c r="W1721" s="1"/>
  <c r="X1717"/>
  <c r="L1717" s="1"/>
  <c r="V1717"/>
  <c r="W1717" s="1"/>
  <c r="X1713"/>
  <c r="L1713" s="1"/>
  <c r="V1713"/>
  <c r="W1713" s="1"/>
  <c r="X1709"/>
  <c r="L1709" s="1"/>
  <c r="V1709"/>
  <c r="W1709" s="1"/>
  <c r="X1705"/>
  <c r="L1705" s="1"/>
  <c r="V1705"/>
  <c r="W1705" s="1"/>
  <c r="X1701"/>
  <c r="L1701" s="1"/>
  <c r="V1701"/>
  <c r="W1701" s="1"/>
  <c r="X1697"/>
  <c r="L1697" s="1"/>
  <c r="V1697"/>
  <c r="W1697" s="1"/>
  <c r="X1693"/>
  <c r="L1693" s="1"/>
  <c r="V1693"/>
  <c r="W1693" s="1"/>
  <c r="X1689"/>
  <c r="L1689" s="1"/>
  <c r="V1689"/>
  <c r="W1689" s="1"/>
  <c r="X1685"/>
  <c r="L1685" s="1"/>
  <c r="V1685"/>
  <c r="W1685" s="1"/>
  <c r="X1681"/>
  <c r="V1681"/>
  <c r="W1681" s="1"/>
  <c r="X1677"/>
  <c r="L1677" s="1"/>
  <c r="V1677"/>
  <c r="W1677" s="1"/>
  <c r="X1673"/>
  <c r="L1673" s="1"/>
  <c r="V1673"/>
  <c r="W1673" s="1"/>
  <c r="X1669"/>
  <c r="L1669" s="1"/>
  <c r="V1669"/>
  <c r="W1669" s="1"/>
  <c r="X1665"/>
  <c r="L1665" s="1"/>
  <c r="V1665"/>
  <c r="W1665" s="1"/>
  <c r="X1661"/>
  <c r="L1661" s="1"/>
  <c r="V1661"/>
  <c r="W1661" s="1"/>
  <c r="X1657"/>
  <c r="L1657" s="1"/>
  <c r="V1657"/>
  <c r="W1657" s="1"/>
  <c r="X1653"/>
  <c r="L1653" s="1"/>
  <c r="V1653"/>
  <c r="W1653" s="1"/>
  <c r="X1649"/>
  <c r="V1649"/>
  <c r="W1649" s="1"/>
  <c r="X1645"/>
  <c r="L1645" s="1"/>
  <c r="V1645"/>
  <c r="W1645" s="1"/>
  <c r="X1641"/>
  <c r="L1641" s="1"/>
  <c r="V1641"/>
  <c r="W1641" s="1"/>
  <c r="X1637"/>
  <c r="L1637" s="1"/>
  <c r="V1637"/>
  <c r="W1637" s="1"/>
  <c r="X1633"/>
  <c r="L1633" s="1"/>
  <c r="V1633"/>
  <c r="W1633" s="1"/>
  <c r="X1629"/>
  <c r="L1629" s="1"/>
  <c r="V1629"/>
  <c r="W1629" s="1"/>
  <c r="X1625"/>
  <c r="L1625" s="1"/>
  <c r="V1625"/>
  <c r="W1625" s="1"/>
  <c r="X1621"/>
  <c r="L1621" s="1"/>
  <c r="V1621"/>
  <c r="W1621" s="1"/>
  <c r="X1617"/>
  <c r="L1617" s="1"/>
  <c r="V1617"/>
  <c r="W1617" s="1"/>
  <c r="X1613"/>
  <c r="L1613" s="1"/>
  <c r="V1613"/>
  <c r="W1613" s="1"/>
  <c r="X1609"/>
  <c r="L1609" s="1"/>
  <c r="V1609"/>
  <c r="W1609" s="1"/>
  <c r="X1605"/>
  <c r="L1605" s="1"/>
  <c r="V1605"/>
  <c r="W1605" s="1"/>
  <c r="X1601"/>
  <c r="L1601" s="1"/>
  <c r="V1601"/>
  <c r="W1601" s="1"/>
  <c r="X1597"/>
  <c r="L1597" s="1"/>
  <c r="V1597"/>
  <c r="W1597" s="1"/>
  <c r="X1593"/>
  <c r="L1593" s="1"/>
  <c r="V1593"/>
  <c r="W1593" s="1"/>
  <c r="X1589"/>
  <c r="L1589" s="1"/>
  <c r="V1589"/>
  <c r="W1589" s="1"/>
  <c r="X1585"/>
  <c r="L1585" s="1"/>
  <c r="V1585"/>
  <c r="W1585" s="1"/>
  <c r="X1581"/>
  <c r="L1581" s="1"/>
  <c r="V1581"/>
  <c r="W1581" s="1"/>
  <c r="X1577"/>
  <c r="L1577" s="1"/>
  <c r="V1577"/>
  <c r="W1577" s="1"/>
  <c r="X1573"/>
  <c r="L1573" s="1"/>
  <c r="V1573"/>
  <c r="W1573" s="1"/>
  <c r="X1569"/>
  <c r="L1569" s="1"/>
  <c r="V1569"/>
  <c r="W1569" s="1"/>
  <c r="X1565"/>
  <c r="L1565" s="1"/>
  <c r="V1565"/>
  <c r="W1565" s="1"/>
  <c r="X1561"/>
  <c r="L1561" s="1"/>
  <c r="V1561"/>
  <c r="W1561" s="1"/>
  <c r="X1557"/>
  <c r="L1557" s="1"/>
  <c r="V1557"/>
  <c r="W1557" s="1"/>
  <c r="X1553"/>
  <c r="L1553" s="1"/>
  <c r="V1553"/>
  <c r="W1553" s="1"/>
  <c r="X1549"/>
  <c r="L1549" s="1"/>
  <c r="V1549"/>
  <c r="W1549" s="1"/>
  <c r="X1545"/>
  <c r="L1545" s="1"/>
  <c r="V1545"/>
  <c r="W1545" s="1"/>
  <c r="X1541"/>
  <c r="L1541" s="1"/>
  <c r="V1541"/>
  <c r="W1541" s="1"/>
  <c r="X1537"/>
  <c r="L1537" s="1"/>
  <c r="V1537"/>
  <c r="W1537" s="1"/>
  <c r="X1533"/>
  <c r="L1533" s="1"/>
  <c r="V1533"/>
  <c r="W1533" s="1"/>
  <c r="X1531"/>
  <c r="L1531" s="1"/>
  <c r="V1531"/>
  <c r="W1531" s="1"/>
  <c r="X1527"/>
  <c r="L1527" s="1"/>
  <c r="V1527"/>
  <c r="W1527" s="1"/>
  <c r="X1523"/>
  <c r="L1523" s="1"/>
  <c r="V1523"/>
  <c r="W1523" s="1"/>
  <c r="X1519"/>
  <c r="L1519" s="1"/>
  <c r="V1519"/>
  <c r="W1519" s="1"/>
  <c r="X1515"/>
  <c r="L1515" s="1"/>
  <c r="V1515"/>
  <c r="W1515" s="1"/>
  <c r="X1511"/>
  <c r="L1511" s="1"/>
  <c r="V1511"/>
  <c r="W1511" s="1"/>
  <c r="X1507"/>
  <c r="L1507" s="1"/>
  <c r="V1507"/>
  <c r="W1507" s="1"/>
  <c r="X1503"/>
  <c r="L1503" s="1"/>
  <c r="V1503"/>
  <c r="W1503" s="1"/>
  <c r="X1499"/>
  <c r="L1499" s="1"/>
  <c r="V1499"/>
  <c r="W1499" s="1"/>
  <c r="X1495"/>
  <c r="L1495" s="1"/>
  <c r="V1495"/>
  <c r="W1495" s="1"/>
  <c r="X1491"/>
  <c r="L1491" s="1"/>
  <c r="V1491"/>
  <c r="W1491" s="1"/>
  <c r="X1487"/>
  <c r="L1487" s="1"/>
  <c r="V1487"/>
  <c r="W1487" s="1"/>
  <c r="X1483"/>
  <c r="L1483" s="1"/>
  <c r="V1483"/>
  <c r="W1483" s="1"/>
  <c r="X1479"/>
  <c r="L1479" s="1"/>
  <c r="V1479"/>
  <c r="W1479" s="1"/>
  <c r="X1475"/>
  <c r="L1475" s="1"/>
  <c r="V1475"/>
  <c r="W1475" s="1"/>
  <c r="X1471"/>
  <c r="L1471" s="1"/>
  <c r="V1471"/>
  <c r="W1471" s="1"/>
  <c r="X1467"/>
  <c r="L1467" s="1"/>
  <c r="V1467"/>
  <c r="W1467" s="1"/>
  <c r="X1463"/>
  <c r="L1463" s="1"/>
  <c r="V1463"/>
  <c r="W1463" s="1"/>
  <c r="X1459"/>
  <c r="L1459" s="1"/>
  <c r="V1459"/>
  <c r="W1459" s="1"/>
  <c r="X1454"/>
  <c r="L1454" s="1"/>
  <c r="V1454"/>
  <c r="W1454" s="1"/>
  <c r="X1450"/>
  <c r="L1450" s="1"/>
  <c r="V1450"/>
  <c r="W1450" s="1"/>
  <c r="X1446"/>
  <c r="L1446" s="1"/>
  <c r="V1446"/>
  <c r="W1446" s="1"/>
  <c r="X1442"/>
  <c r="L1442" s="1"/>
  <c r="V1442"/>
  <c r="W1442" s="1"/>
  <c r="X1438"/>
  <c r="L1438" s="1"/>
  <c r="V1438"/>
  <c r="W1438" s="1"/>
  <c r="X1434"/>
  <c r="L1434" s="1"/>
  <c r="V1434"/>
  <c r="W1434" s="1"/>
  <c r="X1430"/>
  <c r="L1430" s="1"/>
  <c r="V1430"/>
  <c r="W1430" s="1"/>
  <c r="X1426"/>
  <c r="L1426" s="1"/>
  <c r="V1426"/>
  <c r="W1426" s="1"/>
  <c r="X1424"/>
  <c r="L1424" s="1"/>
  <c r="V1424"/>
  <c r="W1424" s="1"/>
  <c r="X1420"/>
  <c r="L1420" s="1"/>
  <c r="V1420"/>
  <c r="W1420" s="1"/>
  <c r="X1416"/>
  <c r="L1416" s="1"/>
  <c r="V1416"/>
  <c r="W1416" s="1"/>
  <c r="X1412"/>
  <c r="L1412" s="1"/>
  <c r="V1412"/>
  <c r="W1412" s="1"/>
  <c r="X1408"/>
  <c r="L1408" s="1"/>
  <c r="V1408"/>
  <c r="W1408" s="1"/>
  <c r="X1404"/>
  <c r="L1404" s="1"/>
  <c r="V1404"/>
  <c r="W1404" s="1"/>
  <c r="X1400"/>
  <c r="L1400" s="1"/>
  <c r="V1400"/>
  <c r="W1400" s="1"/>
  <c r="X1396"/>
  <c r="L1396" s="1"/>
  <c r="V1396"/>
  <c r="W1396" s="1"/>
  <c r="X1392"/>
  <c r="L1392" s="1"/>
  <c r="V1392"/>
  <c r="W1392" s="1"/>
  <c r="X1388"/>
  <c r="L1388" s="1"/>
  <c r="V1388"/>
  <c r="W1388" s="1"/>
  <c r="X1384"/>
  <c r="L1384" s="1"/>
  <c r="V1384"/>
  <c r="W1384" s="1"/>
  <c r="X1380"/>
  <c r="L1380" s="1"/>
  <c r="V1380"/>
  <c r="W1380" s="1"/>
  <c r="X1376"/>
  <c r="L1376" s="1"/>
  <c r="V1376"/>
  <c r="W1376" s="1"/>
  <c r="X1372"/>
  <c r="L1372" s="1"/>
  <c r="V1372"/>
  <c r="W1372" s="1"/>
  <c r="X1368"/>
  <c r="L1368" s="1"/>
  <c r="V1368"/>
  <c r="W1368" s="1"/>
  <c r="X1364"/>
  <c r="L1364" s="1"/>
  <c r="V1364"/>
  <c r="W1364" s="1"/>
  <c r="X1360"/>
  <c r="V1360"/>
  <c r="W1360" s="1"/>
  <c r="X1356"/>
  <c r="L1356" s="1"/>
  <c r="V1356"/>
  <c r="W1356" s="1"/>
  <c r="X1352"/>
  <c r="V1352"/>
  <c r="W1352" s="1"/>
  <c r="X1348"/>
  <c r="L1348" s="1"/>
  <c r="V1348"/>
  <c r="W1348" s="1"/>
  <c r="X1344"/>
  <c r="L1344" s="1"/>
  <c r="V1344"/>
  <c r="W1344" s="1"/>
  <c r="X1340"/>
  <c r="L1340" s="1"/>
  <c r="V1340"/>
  <c r="W1340" s="1"/>
  <c r="X1336"/>
  <c r="L1336" s="1"/>
  <c r="V1336"/>
  <c r="W1336" s="1"/>
  <c r="X1332"/>
  <c r="L1332" s="1"/>
  <c r="V1332"/>
  <c r="W1332" s="1"/>
  <c r="X1328"/>
  <c r="L1328" s="1"/>
  <c r="V1328"/>
  <c r="W1328" s="1"/>
  <c r="X1324"/>
  <c r="L1324" s="1"/>
  <c r="V1324"/>
  <c r="W1324" s="1"/>
  <c r="X1320"/>
  <c r="L1320" s="1"/>
  <c r="V1320"/>
  <c r="W1320" s="1"/>
  <c r="X1316"/>
  <c r="L1316" s="1"/>
  <c r="V1316"/>
  <c r="W1316" s="1"/>
  <c r="X1312"/>
  <c r="L1312" s="1"/>
  <c r="V1312"/>
  <c r="W1312" s="1"/>
  <c r="X1308"/>
  <c r="L1308" s="1"/>
  <c r="V1308"/>
  <c r="W1308" s="1"/>
  <c r="X1304"/>
  <c r="L1304" s="1"/>
  <c r="V1304"/>
  <c r="W1304" s="1"/>
  <c r="X1300"/>
  <c r="L1300" s="1"/>
  <c r="V1300"/>
  <c r="W1300" s="1"/>
  <c r="X1296"/>
  <c r="L1296" s="1"/>
  <c r="V1296"/>
  <c r="W1296" s="1"/>
  <c r="X1292"/>
  <c r="L1292" s="1"/>
  <c r="V1292"/>
  <c r="W1292" s="1"/>
  <c r="X1288"/>
  <c r="L1288" s="1"/>
  <c r="V1288"/>
  <c r="W1288" s="1"/>
  <c r="X1284"/>
  <c r="L1284" s="1"/>
  <c r="V1284"/>
  <c r="W1284" s="1"/>
  <c r="X1280"/>
  <c r="L1280" s="1"/>
  <c r="V1280"/>
  <c r="W1280" s="1"/>
  <c r="X1276"/>
  <c r="L1276" s="1"/>
  <c r="V1276"/>
  <c r="W1276" s="1"/>
  <c r="X1272"/>
  <c r="L1272" s="1"/>
  <c r="V1272"/>
  <c r="W1272" s="1"/>
  <c r="X1268"/>
  <c r="L1268" s="1"/>
  <c r="V1268"/>
  <c r="W1268" s="1"/>
  <c r="X1264"/>
  <c r="L1264" s="1"/>
  <c r="V1264"/>
  <c r="W1264" s="1"/>
  <c r="X1260"/>
  <c r="L1260" s="1"/>
  <c r="V1260"/>
  <c r="W1260" s="1"/>
  <c r="X1256"/>
  <c r="L1256" s="1"/>
  <c r="V1256"/>
  <c r="W1256" s="1"/>
  <c r="X1252"/>
  <c r="L1252" s="1"/>
  <c r="V1252"/>
  <c r="W1252" s="1"/>
  <c r="X1248"/>
  <c r="L1248" s="1"/>
  <c r="V1248"/>
  <c r="W1248" s="1"/>
  <c r="X1244"/>
  <c r="L1244" s="1"/>
  <c r="V1244"/>
  <c r="W1244" s="1"/>
  <c r="X1240"/>
  <c r="L1240" s="1"/>
  <c r="V1240"/>
  <c r="W1240" s="1"/>
  <c r="X1236"/>
  <c r="L1236" s="1"/>
  <c r="V1236"/>
  <c r="W1236" s="1"/>
  <c r="X1232"/>
  <c r="L1232" s="1"/>
  <c r="V1232"/>
  <c r="W1232" s="1"/>
  <c r="X1228"/>
  <c r="L1228" s="1"/>
  <c r="V1228"/>
  <c r="W1228" s="1"/>
  <c r="X1224"/>
  <c r="L1224" s="1"/>
  <c r="V1224"/>
  <c r="W1224" s="1"/>
  <c r="X1222"/>
  <c r="L1222" s="1"/>
  <c r="V1222"/>
  <c r="W1222" s="1"/>
  <c r="X1220"/>
  <c r="L1220" s="1"/>
  <c r="V1220"/>
  <c r="W1220" s="1"/>
  <c r="X1218"/>
  <c r="L1218" s="1"/>
  <c r="V1218"/>
  <c r="W1218" s="1"/>
  <c r="X1216"/>
  <c r="L1216" s="1"/>
  <c r="V1216"/>
  <c r="W1216" s="1"/>
  <c r="X1214"/>
  <c r="L1214" s="1"/>
  <c r="V1214"/>
  <c r="W1214" s="1"/>
  <c r="X1212"/>
  <c r="L1212" s="1"/>
  <c r="V1212"/>
  <c r="W1212" s="1"/>
  <c r="X1210"/>
  <c r="L1210" s="1"/>
  <c r="V1210"/>
  <c r="W1210" s="1"/>
  <c r="X1208"/>
  <c r="L1208" s="1"/>
  <c r="V1208"/>
  <c r="W1208" s="1"/>
  <c r="X1206"/>
  <c r="L1206" s="1"/>
  <c r="V1206"/>
  <c r="W1206" s="1"/>
  <c r="X1204"/>
  <c r="L1204" s="1"/>
  <c r="V1204"/>
  <c r="W1204" s="1"/>
  <c r="X1202"/>
  <c r="L1202" s="1"/>
  <c r="V1202"/>
  <c r="W1202" s="1"/>
  <c r="X1198"/>
  <c r="L1198" s="1"/>
  <c r="V1198"/>
  <c r="W1198" s="1"/>
  <c r="X1194"/>
  <c r="L1194" s="1"/>
  <c r="V1194"/>
  <c r="W1194" s="1"/>
  <c r="X1190"/>
  <c r="L1190" s="1"/>
  <c r="V1190"/>
  <c r="W1190" s="1"/>
  <c r="X1186"/>
  <c r="L1186" s="1"/>
  <c r="V1186"/>
  <c r="W1186" s="1"/>
  <c r="X1182"/>
  <c r="L1182" s="1"/>
  <c r="V1182"/>
  <c r="W1182" s="1"/>
  <c r="X1178"/>
  <c r="L1178" s="1"/>
  <c r="V1178"/>
  <c r="W1178" s="1"/>
  <c r="X1174"/>
  <c r="L1174" s="1"/>
  <c r="V1174"/>
  <c r="W1174" s="1"/>
  <c r="X1170"/>
  <c r="L1170" s="1"/>
  <c r="V1170"/>
  <c r="W1170" s="1"/>
  <c r="X1166"/>
  <c r="L1166" s="1"/>
  <c r="V1166"/>
  <c r="W1166" s="1"/>
  <c r="X1162"/>
  <c r="L1162" s="1"/>
  <c r="V1162"/>
  <c r="W1162" s="1"/>
  <c r="X1158"/>
  <c r="L1158" s="1"/>
  <c r="V1158"/>
  <c r="W1158" s="1"/>
  <c r="X1154"/>
  <c r="V1154"/>
  <c r="W1154" s="1"/>
  <c r="X1150"/>
  <c r="L1150" s="1"/>
  <c r="V1150"/>
  <c r="W1150" s="1"/>
  <c r="X1146"/>
  <c r="L1146" s="1"/>
  <c r="V1146"/>
  <c r="W1146" s="1"/>
  <c r="X1142"/>
  <c r="L1142" s="1"/>
  <c r="V1142"/>
  <c r="W1142" s="1"/>
  <c r="X1138"/>
  <c r="L1138" s="1"/>
  <c r="V1138"/>
  <c r="W1138" s="1"/>
  <c r="X1134"/>
  <c r="L1134" s="1"/>
  <c r="V1134"/>
  <c r="W1134" s="1"/>
  <c r="X1130"/>
  <c r="L1130" s="1"/>
  <c r="V1130"/>
  <c r="W1130" s="1"/>
  <c r="X1126"/>
  <c r="L1126" s="1"/>
  <c r="V1126"/>
  <c r="W1126" s="1"/>
  <c r="X1122"/>
  <c r="L1122" s="1"/>
  <c r="V1122"/>
  <c r="W1122" s="1"/>
  <c r="X1118"/>
  <c r="L1118" s="1"/>
  <c r="V1118"/>
  <c r="W1118" s="1"/>
  <c r="X1114"/>
  <c r="L1114" s="1"/>
  <c r="V1114"/>
  <c r="W1114" s="1"/>
  <c r="X1110"/>
  <c r="L1110" s="1"/>
  <c r="V1110"/>
  <c r="W1110" s="1"/>
  <c r="X1106"/>
  <c r="L1106" s="1"/>
  <c r="V1106"/>
  <c r="W1106" s="1"/>
  <c r="X1102"/>
  <c r="L1102" s="1"/>
  <c r="V1102"/>
  <c r="W1102" s="1"/>
  <c r="X1098"/>
  <c r="L1098" s="1"/>
  <c r="V1098"/>
  <c r="W1098" s="1"/>
  <c r="X1094"/>
  <c r="L1094" s="1"/>
  <c r="V1094"/>
  <c r="W1094" s="1"/>
  <c r="X1090"/>
  <c r="L1090" s="1"/>
  <c r="V1090"/>
  <c r="W1090" s="1"/>
  <c r="X1086"/>
  <c r="L1086" s="1"/>
  <c r="V1086"/>
  <c r="W1086" s="1"/>
  <c r="X1082"/>
  <c r="L1082" s="1"/>
  <c r="V1082"/>
  <c r="W1082" s="1"/>
  <c r="X1050"/>
  <c r="L1050" s="1"/>
  <c r="V1050"/>
  <c r="W1050" s="1"/>
  <c r="X1048"/>
  <c r="L1048" s="1"/>
  <c r="V1048"/>
  <c r="W1048" s="1"/>
  <c r="X1046"/>
  <c r="L1046" s="1"/>
  <c r="V1046"/>
  <c r="W1046" s="1"/>
  <c r="X1044"/>
  <c r="L1044" s="1"/>
  <c r="V1044"/>
  <c r="W1044" s="1"/>
  <c r="X1006"/>
  <c r="L1006" s="1"/>
  <c r="V1006"/>
  <c r="W1006" s="1"/>
  <c r="X970"/>
  <c r="L970" s="1"/>
  <c r="V970"/>
  <c r="W970" s="1"/>
  <c r="X950"/>
  <c r="L950" s="1"/>
  <c r="V950"/>
  <c r="W950" s="1"/>
  <c r="X942"/>
  <c r="L942" s="1"/>
  <c r="V942"/>
  <c r="W942" s="1"/>
  <c r="X934"/>
  <c r="L934" s="1"/>
  <c r="V934"/>
  <c r="W934" s="1"/>
  <c r="X926"/>
  <c r="L926" s="1"/>
  <c r="V926"/>
  <c r="W926" s="1"/>
  <c r="X854"/>
  <c r="L854" s="1"/>
  <c r="V854"/>
  <c r="W854" s="1"/>
  <c r="X852"/>
  <c r="L852" s="1"/>
  <c r="V852"/>
  <c r="W852" s="1"/>
  <c r="X850"/>
  <c r="L850" s="1"/>
  <c r="V850"/>
  <c r="W850" s="1"/>
  <c r="X848"/>
  <c r="L848" s="1"/>
  <c r="V848"/>
  <c r="W848" s="1"/>
  <c r="X846"/>
  <c r="L846" s="1"/>
  <c r="V846"/>
  <c r="W846" s="1"/>
  <c r="X844"/>
  <c r="L844" s="1"/>
  <c r="V844"/>
  <c r="W844" s="1"/>
  <c r="X842"/>
  <c r="L842" s="1"/>
  <c r="V842"/>
  <c r="W842" s="1"/>
  <c r="X840"/>
  <c r="L840" s="1"/>
  <c r="V840"/>
  <c r="W840" s="1"/>
  <c r="X838"/>
  <c r="L838" s="1"/>
  <c r="V838"/>
  <c r="W838" s="1"/>
  <c r="X1042"/>
  <c r="L1042" s="1"/>
  <c r="V1042"/>
  <c r="W1042" s="1"/>
  <c r="X1040"/>
  <c r="L1040" s="1"/>
  <c r="V1040"/>
  <c r="W1040" s="1"/>
  <c r="X1038"/>
  <c r="L1038" s="1"/>
  <c r="V1038"/>
  <c r="W1038" s="1"/>
  <c r="X1036"/>
  <c r="L1036" s="1"/>
  <c r="V1036"/>
  <c r="W1036" s="1"/>
  <c r="X1034"/>
  <c r="L1034" s="1"/>
  <c r="V1034"/>
  <c r="W1034" s="1"/>
  <c r="X1032"/>
  <c r="L1032" s="1"/>
  <c r="V1032"/>
  <c r="W1032" s="1"/>
  <c r="X1030"/>
  <c r="L1030" s="1"/>
  <c r="V1030"/>
  <c r="W1030" s="1"/>
  <c r="X1028"/>
  <c r="L1028" s="1"/>
  <c r="V1028"/>
  <c r="W1028" s="1"/>
  <c r="X1026"/>
  <c r="L1026" s="1"/>
  <c r="V1026"/>
  <c r="W1026" s="1"/>
  <c r="X1004"/>
  <c r="L1004" s="1"/>
  <c r="V1004"/>
  <c r="W1004" s="1"/>
  <c r="X1002"/>
  <c r="L1002" s="1"/>
  <c r="V1002"/>
  <c r="W1002" s="1"/>
  <c r="X1000"/>
  <c r="L1000" s="1"/>
  <c r="V1000"/>
  <c r="W1000" s="1"/>
  <c r="X998"/>
  <c r="L998" s="1"/>
  <c r="V998"/>
  <c r="W998" s="1"/>
  <c r="X996"/>
  <c r="L996" s="1"/>
  <c r="V996"/>
  <c r="W996" s="1"/>
  <c r="X994"/>
  <c r="L994" s="1"/>
  <c r="V994"/>
  <c r="W994" s="1"/>
  <c r="X992"/>
  <c r="L992" s="1"/>
  <c r="V992"/>
  <c r="W992" s="1"/>
  <c r="X990"/>
  <c r="L990" s="1"/>
  <c r="V990"/>
  <c r="W990" s="1"/>
  <c r="X988"/>
  <c r="L988" s="1"/>
  <c r="V988"/>
  <c r="W988" s="1"/>
  <c r="X986"/>
  <c r="L986" s="1"/>
  <c r="V986"/>
  <c r="W986" s="1"/>
  <c r="X984"/>
  <c r="L984" s="1"/>
  <c r="V984"/>
  <c r="W984" s="1"/>
  <c r="X982"/>
  <c r="L982" s="1"/>
  <c r="V982"/>
  <c r="W982" s="1"/>
  <c r="X968"/>
  <c r="V968"/>
  <c r="W968" s="1"/>
  <c r="X966"/>
  <c r="L966" s="1"/>
  <c r="V966"/>
  <c r="W966" s="1"/>
  <c r="X964"/>
  <c r="L964" s="1"/>
  <c r="V964"/>
  <c r="W964" s="1"/>
  <c r="X962"/>
  <c r="L962" s="1"/>
  <c r="V962"/>
  <c r="W962" s="1"/>
  <c r="X960"/>
  <c r="L960" s="1"/>
  <c r="V960"/>
  <c r="W960" s="1"/>
  <c r="X958"/>
  <c r="L958" s="1"/>
  <c r="V958"/>
  <c r="W958" s="1"/>
  <c r="X956"/>
  <c r="L956" s="1"/>
  <c r="V956"/>
  <c r="W956" s="1"/>
  <c r="X948"/>
  <c r="L948" s="1"/>
  <c r="V948"/>
  <c r="W948" s="1"/>
  <c r="X940"/>
  <c r="L940" s="1"/>
  <c r="V940"/>
  <c r="W940" s="1"/>
  <c r="X932"/>
  <c r="L932" s="1"/>
  <c r="V932"/>
  <c r="W932" s="1"/>
  <c r="X924"/>
  <c r="L924" s="1"/>
  <c r="V924"/>
  <c r="W924" s="1"/>
  <c r="X922"/>
  <c r="L922" s="1"/>
  <c r="V922"/>
  <c r="W922" s="1"/>
  <c r="X920"/>
  <c r="L920" s="1"/>
  <c r="V920"/>
  <c r="W920" s="1"/>
  <c r="X918"/>
  <c r="L918" s="1"/>
  <c r="V918"/>
  <c r="W918" s="1"/>
  <c r="X916"/>
  <c r="L916" s="1"/>
  <c r="V916"/>
  <c r="W916" s="1"/>
  <c r="X836"/>
  <c r="L836" s="1"/>
  <c r="V836"/>
  <c r="W836" s="1"/>
  <c r="X834"/>
  <c r="L834" s="1"/>
  <c r="V834"/>
  <c r="W834" s="1"/>
  <c r="X832"/>
  <c r="L832" s="1"/>
  <c r="V832"/>
  <c r="W832" s="1"/>
  <c r="X830"/>
  <c r="L830" s="1"/>
  <c r="V830"/>
  <c r="W830" s="1"/>
  <c r="X828"/>
  <c r="L828" s="1"/>
  <c r="V828"/>
  <c r="W828" s="1"/>
  <c r="X826"/>
  <c r="L826" s="1"/>
  <c r="V826"/>
  <c r="W826" s="1"/>
  <c r="X824"/>
  <c r="L824" s="1"/>
  <c r="V824"/>
  <c r="W824" s="1"/>
  <c r="X822"/>
  <c r="L822" s="1"/>
  <c r="V822"/>
  <c r="W822" s="1"/>
  <c r="X820"/>
  <c r="L820" s="1"/>
  <c r="V820"/>
  <c r="W820" s="1"/>
  <c r="X818"/>
  <c r="L818" s="1"/>
  <c r="V818"/>
  <c r="W818" s="1"/>
  <c r="X816"/>
  <c r="L816" s="1"/>
  <c r="V816"/>
  <c r="W816" s="1"/>
  <c r="X814"/>
  <c r="L814" s="1"/>
  <c r="V814"/>
  <c r="W814" s="1"/>
  <c r="X812"/>
  <c r="L812" s="1"/>
  <c r="V812"/>
  <c r="W812" s="1"/>
  <c r="X810"/>
  <c r="L810" s="1"/>
  <c r="V810"/>
  <c r="W810" s="1"/>
  <c r="X808"/>
  <c r="L808" s="1"/>
  <c r="V808"/>
  <c r="W808" s="1"/>
  <c r="X806"/>
  <c r="L806" s="1"/>
  <c r="V806"/>
  <c r="W806" s="1"/>
  <c r="X804"/>
  <c r="L804" s="1"/>
  <c r="V804"/>
  <c r="W804" s="1"/>
  <c r="X802"/>
  <c r="L802" s="1"/>
  <c r="V802"/>
  <c r="W802" s="1"/>
  <c r="X800"/>
  <c r="L800" s="1"/>
  <c r="V800"/>
  <c r="W800" s="1"/>
  <c r="X798"/>
  <c r="L798" s="1"/>
  <c r="V798"/>
  <c r="W798" s="1"/>
  <c r="X796"/>
  <c r="L796" s="1"/>
  <c r="V796"/>
  <c r="W796" s="1"/>
  <c r="X794"/>
  <c r="L794" s="1"/>
  <c r="V794"/>
  <c r="W794" s="1"/>
  <c r="X792"/>
  <c r="L792" s="1"/>
  <c r="V792"/>
  <c r="W792" s="1"/>
  <c r="X790"/>
  <c r="V790"/>
  <c r="W790" s="1"/>
  <c r="X788"/>
  <c r="L788" s="1"/>
  <c r="V788"/>
  <c r="W788" s="1"/>
  <c r="X770"/>
  <c r="L770" s="1"/>
  <c r="V770"/>
  <c r="W770" s="1"/>
  <c r="X766"/>
  <c r="L766" s="1"/>
  <c r="V766"/>
  <c r="W766" s="1"/>
  <c r="X762"/>
  <c r="L762" s="1"/>
  <c r="V762"/>
  <c r="W762" s="1"/>
  <c r="X758"/>
  <c r="V758"/>
  <c r="W758" s="1"/>
  <c r="X754"/>
  <c r="L754" s="1"/>
  <c r="V754"/>
  <c r="W754" s="1"/>
  <c r="X750"/>
  <c r="L750" s="1"/>
  <c r="V750"/>
  <c r="W750" s="1"/>
  <c r="X746"/>
  <c r="L746" s="1"/>
  <c r="V746"/>
  <c r="W746" s="1"/>
  <c r="X742"/>
  <c r="L742" s="1"/>
  <c r="V742"/>
  <c r="W742" s="1"/>
  <c r="X738"/>
  <c r="L738" s="1"/>
  <c r="V738"/>
  <c r="W738" s="1"/>
  <c r="X734"/>
  <c r="L734" s="1"/>
  <c r="V734"/>
  <c r="W734" s="1"/>
  <c r="X730"/>
  <c r="L730" s="1"/>
  <c r="V730"/>
  <c r="W730" s="1"/>
  <c r="X726"/>
  <c r="L726" s="1"/>
  <c r="V726"/>
  <c r="W726" s="1"/>
  <c r="X722"/>
  <c r="L722" s="1"/>
  <c r="V722"/>
  <c r="W722" s="1"/>
  <c r="X718"/>
  <c r="L718" s="1"/>
  <c r="V718"/>
  <c r="W718" s="1"/>
  <c r="X714"/>
  <c r="L714" s="1"/>
  <c r="V714"/>
  <c r="W714" s="1"/>
  <c r="X710"/>
  <c r="L710" s="1"/>
  <c r="V710"/>
  <c r="W710" s="1"/>
  <c r="X706"/>
  <c r="L706" s="1"/>
  <c r="V706"/>
  <c r="W706" s="1"/>
  <c r="X702"/>
  <c r="L702" s="1"/>
  <c r="V702"/>
  <c r="W702" s="1"/>
  <c r="X698"/>
  <c r="V698"/>
  <c r="W698" s="1"/>
  <c r="X694"/>
  <c r="L694" s="1"/>
  <c r="V694"/>
  <c r="W694" s="1"/>
  <c r="X690"/>
  <c r="L690" s="1"/>
  <c r="V690"/>
  <c r="W690" s="1"/>
  <c r="X686"/>
  <c r="L686" s="1"/>
  <c r="V686"/>
  <c r="W686" s="1"/>
  <c r="X682"/>
  <c r="L682" s="1"/>
  <c r="V682"/>
  <c r="W682" s="1"/>
  <c r="X678"/>
  <c r="L678" s="1"/>
  <c r="V678"/>
  <c r="W678" s="1"/>
  <c r="X674"/>
  <c r="L674" s="1"/>
  <c r="V674"/>
  <c r="W674" s="1"/>
  <c r="X670"/>
  <c r="L670" s="1"/>
  <c r="V670"/>
  <c r="W670" s="1"/>
  <c r="X666"/>
  <c r="L666" s="1"/>
  <c r="V666"/>
  <c r="W666" s="1"/>
  <c r="X662"/>
  <c r="L662" s="1"/>
  <c r="V662"/>
  <c r="W662" s="1"/>
  <c r="X658"/>
  <c r="L658" s="1"/>
  <c r="V658"/>
  <c r="W658" s="1"/>
  <c r="X654"/>
  <c r="L654" s="1"/>
  <c r="V654"/>
  <c r="W654" s="1"/>
  <c r="X650"/>
  <c r="L650" s="1"/>
  <c r="V650"/>
  <c r="W650" s="1"/>
  <c r="X646"/>
  <c r="L646" s="1"/>
  <c r="V646"/>
  <c r="W646" s="1"/>
  <c r="X642"/>
  <c r="L642" s="1"/>
  <c r="V642"/>
  <c r="W642" s="1"/>
  <c r="X638"/>
  <c r="L638" s="1"/>
  <c r="V638"/>
  <c r="W638" s="1"/>
  <c r="X634"/>
  <c r="V634"/>
  <c r="W634" s="1"/>
  <c r="X630"/>
  <c r="L630" s="1"/>
  <c r="V630"/>
  <c r="W630" s="1"/>
  <c r="X626"/>
  <c r="L626" s="1"/>
  <c r="V626"/>
  <c r="W626" s="1"/>
  <c r="X622"/>
  <c r="L622" s="1"/>
  <c r="V622"/>
  <c r="W622" s="1"/>
  <c r="X618"/>
  <c r="L618" s="1"/>
  <c r="V618"/>
  <c r="W618" s="1"/>
  <c r="X614"/>
  <c r="L614" s="1"/>
  <c r="V614"/>
  <c r="W614" s="1"/>
  <c r="X610"/>
  <c r="V610"/>
  <c r="W610" s="1"/>
  <c r="X606"/>
  <c r="L606" s="1"/>
  <c r="V606"/>
  <c r="W606" s="1"/>
  <c r="X602"/>
  <c r="L602" s="1"/>
  <c r="V602"/>
  <c r="W602" s="1"/>
  <c r="X598"/>
  <c r="V598"/>
  <c r="W598" s="1"/>
  <c r="X594"/>
  <c r="L594" s="1"/>
  <c r="V594"/>
  <c r="W594" s="1"/>
  <c r="X590"/>
  <c r="L590" s="1"/>
  <c r="V590"/>
  <c r="W590" s="1"/>
  <c r="X586"/>
  <c r="L586" s="1"/>
  <c r="V586"/>
  <c r="W586" s="1"/>
  <c r="X582"/>
  <c r="L582" s="1"/>
  <c r="V582"/>
  <c r="W582" s="1"/>
  <c r="X578"/>
  <c r="L578" s="1"/>
  <c r="V578"/>
  <c r="W578" s="1"/>
  <c r="X574"/>
  <c r="L574" s="1"/>
  <c r="V574"/>
  <c r="W574" s="1"/>
  <c r="X570"/>
  <c r="V570"/>
  <c r="W570" s="1"/>
  <c r="X566"/>
  <c r="L566" s="1"/>
  <c r="V566"/>
  <c r="W566" s="1"/>
  <c r="X562"/>
  <c r="V562"/>
  <c r="W562" s="1"/>
  <c r="X558"/>
  <c r="L558" s="1"/>
  <c r="V558"/>
  <c r="W558" s="1"/>
  <c r="X554"/>
  <c r="V554"/>
  <c r="W554" s="1"/>
  <c r="X550"/>
  <c r="L550" s="1"/>
  <c r="V550"/>
  <c r="W550" s="1"/>
  <c r="X546"/>
  <c r="L546" s="1"/>
  <c r="V546"/>
  <c r="W546" s="1"/>
  <c r="X542"/>
  <c r="V542"/>
  <c r="W542" s="1"/>
  <c r="X538"/>
  <c r="L538" s="1"/>
  <c r="V538"/>
  <c r="W538" s="1"/>
  <c r="X534"/>
  <c r="L534" s="1"/>
  <c r="V534"/>
  <c r="W534" s="1"/>
  <c r="X530"/>
  <c r="V530"/>
  <c r="W530" s="1"/>
  <c r="X526"/>
  <c r="L526" s="1"/>
  <c r="V526"/>
  <c r="W526" s="1"/>
  <c r="X522"/>
  <c r="V522"/>
  <c r="W522" s="1"/>
  <c r="X518"/>
  <c r="L518" s="1"/>
  <c r="V518"/>
  <c r="W518" s="1"/>
  <c r="X514"/>
  <c r="V514"/>
  <c r="W514" s="1"/>
  <c r="X510"/>
  <c r="L510" s="1"/>
  <c r="V510"/>
  <c r="W510" s="1"/>
  <c r="X506"/>
  <c r="V506"/>
  <c r="W506" s="1"/>
  <c r="X502"/>
  <c r="L502" s="1"/>
  <c r="V502"/>
  <c r="W502" s="1"/>
  <c r="X498"/>
  <c r="L498" s="1"/>
  <c r="V498"/>
  <c r="W498" s="1"/>
  <c r="X494"/>
  <c r="V494"/>
  <c r="W494" s="1"/>
  <c r="X490"/>
  <c r="L490" s="1"/>
  <c r="V490"/>
  <c r="W490" s="1"/>
  <c r="X486"/>
  <c r="V486"/>
  <c r="W486" s="1"/>
  <c r="X482"/>
  <c r="L482" s="1"/>
  <c r="V482"/>
  <c r="W482" s="1"/>
  <c r="X478"/>
  <c r="L478" s="1"/>
  <c r="V478"/>
  <c r="W478" s="1"/>
  <c r="X474"/>
  <c r="V474"/>
  <c r="W474" s="1"/>
  <c r="X470"/>
  <c r="L470" s="1"/>
  <c r="V470"/>
  <c r="W470" s="1"/>
  <c r="X466"/>
  <c r="L466" s="1"/>
  <c r="V466"/>
  <c r="W466" s="1"/>
  <c r="X462"/>
  <c r="V462"/>
  <c r="W462" s="1"/>
  <c r="X458"/>
  <c r="L458" s="1"/>
  <c r="V458"/>
  <c r="W458" s="1"/>
  <c r="X454"/>
  <c r="L454" s="1"/>
  <c r="V454"/>
  <c r="W454" s="1"/>
  <c r="X450"/>
  <c r="L450" s="1"/>
  <c r="V450"/>
  <c r="W450" s="1"/>
  <c r="X446"/>
  <c r="L446" s="1"/>
  <c r="V446"/>
  <c r="W446" s="1"/>
  <c r="X442"/>
  <c r="L442" s="1"/>
  <c r="V442"/>
  <c r="W442" s="1"/>
  <c r="X438"/>
  <c r="V438"/>
  <c r="W438" s="1"/>
  <c r="X434"/>
  <c r="L434" s="1"/>
  <c r="V434"/>
  <c r="W434" s="1"/>
  <c r="X430"/>
  <c r="L430" s="1"/>
  <c r="V430"/>
  <c r="W430" s="1"/>
  <c r="X426"/>
  <c r="L426" s="1"/>
  <c r="V426"/>
  <c r="W426" s="1"/>
  <c r="X422"/>
  <c r="L422" s="1"/>
  <c r="V422"/>
  <c r="W422" s="1"/>
  <c r="X418"/>
  <c r="L418" s="1"/>
  <c r="V418"/>
  <c r="W418" s="1"/>
  <c r="X414"/>
  <c r="V414"/>
  <c r="W414" s="1"/>
  <c r="X410"/>
  <c r="L410" s="1"/>
  <c r="V410"/>
  <c r="W410" s="1"/>
  <c r="X406"/>
  <c r="V406"/>
  <c r="W406" s="1"/>
  <c r="X402"/>
  <c r="L402" s="1"/>
  <c r="V402"/>
  <c r="W402" s="1"/>
  <c r="X398"/>
  <c r="V398"/>
  <c r="W398" s="1"/>
  <c r="X390"/>
  <c r="V390"/>
  <c r="W390" s="1"/>
  <c r="X388"/>
  <c r="L388" s="1"/>
  <c r="V388"/>
  <c r="W388" s="1"/>
  <c r="X386"/>
  <c r="L386" s="1"/>
  <c r="V386"/>
  <c r="W386" s="1"/>
  <c r="X372"/>
  <c r="L372" s="1"/>
  <c r="V372"/>
  <c r="W372" s="1"/>
  <c r="X364"/>
  <c r="L364" s="1"/>
  <c r="V364"/>
  <c r="W364" s="1"/>
  <c r="X354"/>
  <c r="L354" s="1"/>
  <c r="V354"/>
  <c r="W354" s="1"/>
  <c r="X344"/>
  <c r="L344" s="1"/>
  <c r="V344"/>
  <c r="W344" s="1"/>
  <c r="X332"/>
  <c r="V332"/>
  <c r="W332" s="1"/>
  <c r="X330"/>
  <c r="L330" s="1"/>
  <c r="V330"/>
  <c r="W330" s="1"/>
  <c r="X320"/>
  <c r="L320" s="1"/>
  <c r="V320"/>
  <c r="W320" s="1"/>
  <c r="X312"/>
  <c r="L312" s="1"/>
  <c r="V312"/>
  <c r="W312" s="1"/>
  <c r="X304"/>
  <c r="L304" s="1"/>
  <c r="V304"/>
  <c r="W304" s="1"/>
  <c r="X284"/>
  <c r="L284" s="1"/>
  <c r="V284"/>
  <c r="W284" s="1"/>
  <c r="X248"/>
  <c r="V248"/>
  <c r="W248" s="1"/>
  <c r="X234"/>
  <c r="V234"/>
  <c r="W234" s="1"/>
  <c r="X226"/>
  <c r="V226"/>
  <c r="W226" s="1"/>
  <c r="X218"/>
  <c r="V218"/>
  <c r="W218" s="1"/>
  <c r="X216"/>
  <c r="L216" s="1"/>
  <c r="V216"/>
  <c r="W216" s="1"/>
  <c r="X214"/>
  <c r="L214" s="1"/>
  <c r="V214"/>
  <c r="W214" s="1"/>
  <c r="X212"/>
  <c r="L212" s="1"/>
  <c r="V212"/>
  <c r="W212" s="1"/>
  <c r="X210"/>
  <c r="L210" s="1"/>
  <c r="V210"/>
  <c r="W210" s="1"/>
  <c r="X196"/>
  <c r="V196"/>
  <c r="W196" s="1"/>
  <c r="X188"/>
  <c r="V188"/>
  <c r="W188" s="1"/>
  <c r="X176"/>
  <c r="L176" s="1"/>
  <c r="V176"/>
  <c r="W176" s="1"/>
  <c r="X156"/>
  <c r="V156"/>
  <c r="W156" s="1"/>
  <c r="X148"/>
  <c r="V148"/>
  <c r="W148" s="1"/>
  <c r="X140"/>
  <c r="V140"/>
  <c r="W140" s="1"/>
  <c r="X132"/>
  <c r="V132"/>
  <c r="W132" s="1"/>
  <c r="X124"/>
  <c r="V124"/>
  <c r="W124" s="1"/>
  <c r="X122"/>
  <c r="L122" s="1"/>
  <c r="V122"/>
  <c r="W122" s="1"/>
  <c r="X120"/>
  <c r="L120" s="1"/>
  <c r="V120"/>
  <c r="W120" s="1"/>
  <c r="X118"/>
  <c r="L118" s="1"/>
  <c r="V118"/>
  <c r="W118" s="1"/>
  <c r="X110"/>
  <c r="L110" s="1"/>
  <c r="V110"/>
  <c r="W110" s="1"/>
  <c r="X98"/>
  <c r="L98" s="1"/>
  <c r="V98"/>
  <c r="W98" s="1"/>
  <c r="X90"/>
  <c r="L90" s="1"/>
  <c r="V90"/>
  <c r="W90" s="1"/>
  <c r="X76"/>
  <c r="L76" s="1"/>
  <c r="V76"/>
  <c r="W76" s="1"/>
  <c r="X74"/>
  <c r="V74"/>
  <c r="W74" s="1"/>
  <c r="X64"/>
  <c r="V64"/>
  <c r="W64" s="1"/>
  <c r="X50"/>
  <c r="L50" s="1"/>
  <c r="V50"/>
  <c r="W50" s="1"/>
  <c r="X48"/>
  <c r="L48" s="1"/>
  <c r="V48"/>
  <c r="W48" s="1"/>
  <c r="X46"/>
  <c r="L46" s="1"/>
  <c r="V46"/>
  <c r="W46" s="1"/>
  <c r="X44"/>
  <c r="L44" s="1"/>
  <c r="V44"/>
  <c r="W44" s="1"/>
  <c r="X42"/>
  <c r="L42" s="1"/>
  <c r="V42"/>
  <c r="W42" s="1"/>
  <c r="X40"/>
  <c r="V40"/>
  <c r="W40" s="1"/>
  <c r="X32"/>
  <c r="V32"/>
  <c r="W32" s="1"/>
  <c r="X24"/>
  <c r="L24" s="1"/>
  <c r="V24"/>
  <c r="W24" s="1"/>
  <c r="X22"/>
  <c r="V22"/>
  <c r="W22" s="1"/>
  <c r="X12"/>
  <c r="V12"/>
  <c r="W12" s="1"/>
  <c r="X5"/>
  <c r="L5" s="1"/>
  <c r="V5"/>
  <c r="W5" s="1"/>
  <c r="X3"/>
  <c r="L3" s="1"/>
  <c r="V3"/>
  <c r="W3" s="1"/>
  <c r="X11"/>
  <c r="L11" s="1"/>
  <c r="V11"/>
  <c r="W11" s="1"/>
  <c r="X13"/>
  <c r="L13" s="1"/>
  <c r="V13"/>
  <c r="W13" s="1"/>
  <c r="X15"/>
  <c r="L15" s="1"/>
  <c r="V15"/>
  <c r="W15" s="1"/>
  <c r="X17"/>
  <c r="L17" s="1"/>
  <c r="V17"/>
  <c r="W17" s="1"/>
  <c r="X19"/>
  <c r="L19" s="1"/>
  <c r="V19"/>
  <c r="W19" s="1"/>
  <c r="X21"/>
  <c r="L21" s="1"/>
  <c r="V21"/>
  <c r="W21" s="1"/>
  <c r="X23"/>
  <c r="L23" s="1"/>
  <c r="V23"/>
  <c r="W23" s="1"/>
  <c r="X25"/>
  <c r="L25" s="1"/>
  <c r="V25"/>
  <c r="W25" s="1"/>
  <c r="X27"/>
  <c r="L27" s="1"/>
  <c r="V27"/>
  <c r="W27" s="1"/>
  <c r="X29"/>
  <c r="V29"/>
  <c r="W29" s="1"/>
  <c r="X31"/>
  <c r="L31" s="1"/>
  <c r="V31"/>
  <c r="W31" s="1"/>
  <c r="X33"/>
  <c r="V33"/>
  <c r="W33" s="1"/>
  <c r="X35"/>
  <c r="L35" s="1"/>
  <c r="V35"/>
  <c r="W35" s="1"/>
  <c r="X37"/>
  <c r="L37" s="1"/>
  <c r="V37"/>
  <c r="W37" s="1"/>
  <c r="X39"/>
  <c r="L39" s="1"/>
  <c r="V39"/>
  <c r="W39" s="1"/>
  <c r="X41"/>
  <c r="L41" s="1"/>
  <c r="V41"/>
  <c r="W41" s="1"/>
  <c r="X43"/>
  <c r="L43" s="1"/>
  <c r="V43"/>
  <c r="W43" s="1"/>
  <c r="X45"/>
  <c r="L45" s="1"/>
  <c r="V45"/>
  <c r="W45" s="1"/>
  <c r="X47"/>
  <c r="L47" s="1"/>
  <c r="V47"/>
  <c r="W47" s="1"/>
  <c r="X49"/>
  <c r="L49" s="1"/>
  <c r="V49"/>
  <c r="W49" s="1"/>
  <c r="X51"/>
  <c r="L51" s="1"/>
  <c r="V51"/>
  <c r="W51" s="1"/>
  <c r="X53"/>
  <c r="L53" s="1"/>
  <c r="V53"/>
  <c r="W53" s="1"/>
  <c r="X55"/>
  <c r="L55" s="1"/>
  <c r="V55"/>
  <c r="W55" s="1"/>
  <c r="X57"/>
  <c r="L57" s="1"/>
  <c r="V57"/>
  <c r="W57" s="1"/>
  <c r="X59"/>
  <c r="L59" s="1"/>
  <c r="V59"/>
  <c r="W59" s="1"/>
  <c r="X61"/>
  <c r="L61" s="1"/>
  <c r="V61"/>
  <c r="W61" s="1"/>
  <c r="X63"/>
  <c r="L63" s="1"/>
  <c r="V63"/>
  <c r="W63" s="1"/>
  <c r="X65"/>
  <c r="V65"/>
  <c r="W65" s="1"/>
  <c r="X67"/>
  <c r="L67" s="1"/>
  <c r="V67"/>
  <c r="W67" s="1"/>
  <c r="X69"/>
  <c r="L69" s="1"/>
  <c r="V69"/>
  <c r="W69" s="1"/>
  <c r="X71"/>
  <c r="L71" s="1"/>
  <c r="V71"/>
  <c r="W71" s="1"/>
  <c r="X73"/>
  <c r="L73" s="1"/>
  <c r="V73"/>
  <c r="W73" s="1"/>
  <c r="X75"/>
  <c r="L75" s="1"/>
  <c r="V75"/>
  <c r="W75" s="1"/>
  <c r="X77"/>
  <c r="L77" s="1"/>
  <c r="V77"/>
  <c r="W77" s="1"/>
  <c r="X79"/>
  <c r="L79" s="1"/>
  <c r="V79"/>
  <c r="W79" s="1"/>
  <c r="X81"/>
  <c r="L81" s="1"/>
  <c r="V81"/>
  <c r="W81" s="1"/>
  <c r="X83"/>
  <c r="L83" s="1"/>
  <c r="V83"/>
  <c r="W83" s="1"/>
  <c r="X85"/>
  <c r="L85" s="1"/>
  <c r="V85"/>
  <c r="W85" s="1"/>
  <c r="X87"/>
  <c r="V87"/>
  <c r="W87" s="1"/>
  <c r="X89"/>
  <c r="L89" s="1"/>
  <c r="V89"/>
  <c r="W89" s="1"/>
  <c r="X91"/>
  <c r="L91" s="1"/>
  <c r="V91"/>
  <c r="W91" s="1"/>
  <c r="X93"/>
  <c r="L93" s="1"/>
  <c r="V93"/>
  <c r="W93" s="1"/>
  <c r="X95"/>
  <c r="L95" s="1"/>
  <c r="V95"/>
  <c r="W95" s="1"/>
  <c r="X97"/>
  <c r="L97" s="1"/>
  <c r="V97"/>
  <c r="W97" s="1"/>
  <c r="X99"/>
  <c r="L99" s="1"/>
  <c r="V99"/>
  <c r="W99" s="1"/>
  <c r="X101"/>
  <c r="L101" s="1"/>
  <c r="V101"/>
  <c r="W101" s="1"/>
  <c r="X103"/>
  <c r="L103" s="1"/>
  <c r="V103"/>
  <c r="W103" s="1"/>
  <c r="X105"/>
  <c r="L105" s="1"/>
  <c r="V105"/>
  <c r="W105" s="1"/>
  <c r="X107"/>
  <c r="L107" s="1"/>
  <c r="V107"/>
  <c r="W107" s="1"/>
  <c r="X109"/>
  <c r="L109" s="1"/>
  <c r="V109"/>
  <c r="W109" s="1"/>
  <c r="X111"/>
  <c r="L111" s="1"/>
  <c r="V111"/>
  <c r="W111" s="1"/>
  <c r="X113"/>
  <c r="L113" s="1"/>
  <c r="V113"/>
  <c r="W113" s="1"/>
  <c r="X115"/>
  <c r="L115" s="1"/>
  <c r="V115"/>
  <c r="W115" s="1"/>
  <c r="X117"/>
  <c r="L117" s="1"/>
  <c r="V117"/>
  <c r="W117" s="1"/>
  <c r="X119"/>
  <c r="L119" s="1"/>
  <c r="V119"/>
  <c r="W119" s="1"/>
  <c r="X121"/>
  <c r="L121" s="1"/>
  <c r="V121"/>
  <c r="W121" s="1"/>
  <c r="X123"/>
  <c r="L123" s="1"/>
  <c r="V123"/>
  <c r="W123" s="1"/>
  <c r="X125"/>
  <c r="V125"/>
  <c r="W125" s="1"/>
  <c r="X127"/>
  <c r="L127" s="1"/>
  <c r="V127"/>
  <c r="W127" s="1"/>
  <c r="X129"/>
  <c r="L129" s="1"/>
  <c r="V129"/>
  <c r="W129" s="1"/>
  <c r="X131"/>
  <c r="L131" s="1"/>
  <c r="V131"/>
  <c r="W131" s="1"/>
  <c r="X133"/>
  <c r="L133" s="1"/>
  <c r="V133"/>
  <c r="W133" s="1"/>
  <c r="X135"/>
  <c r="L135" s="1"/>
  <c r="V135"/>
  <c r="W135" s="1"/>
  <c r="X137"/>
  <c r="L137" s="1"/>
  <c r="V137"/>
  <c r="W137" s="1"/>
  <c r="X139"/>
  <c r="L139" s="1"/>
  <c r="V139"/>
  <c r="W139" s="1"/>
  <c r="X141"/>
  <c r="V141"/>
  <c r="W141" s="1"/>
  <c r="X143"/>
  <c r="L143" s="1"/>
  <c r="V143"/>
  <c r="W143" s="1"/>
  <c r="X145"/>
  <c r="L145" s="1"/>
  <c r="V145"/>
  <c r="W145" s="1"/>
  <c r="X147"/>
  <c r="L147" s="1"/>
  <c r="V147"/>
  <c r="W147" s="1"/>
  <c r="X149"/>
  <c r="L149" s="1"/>
  <c r="V149"/>
  <c r="W149" s="1"/>
  <c r="X151"/>
  <c r="L151" s="1"/>
  <c r="V151"/>
  <c r="W151" s="1"/>
  <c r="X153"/>
  <c r="V153"/>
  <c r="W153" s="1"/>
  <c r="X155"/>
  <c r="L155" s="1"/>
  <c r="V155"/>
  <c r="W155" s="1"/>
  <c r="X157"/>
  <c r="L157" s="1"/>
  <c r="V157"/>
  <c r="W157" s="1"/>
  <c r="X159"/>
  <c r="L159" s="1"/>
  <c r="V159"/>
  <c r="W159" s="1"/>
  <c r="X161"/>
  <c r="L161" s="1"/>
  <c r="V161"/>
  <c r="W161" s="1"/>
  <c r="X163"/>
  <c r="L163" s="1"/>
  <c r="V163"/>
  <c r="W163" s="1"/>
  <c r="X165"/>
  <c r="L165" s="1"/>
  <c r="V165"/>
  <c r="W165" s="1"/>
  <c r="X167"/>
  <c r="L167" s="1"/>
  <c r="V167"/>
  <c r="W167" s="1"/>
  <c r="X169"/>
  <c r="L169" s="1"/>
  <c r="V169"/>
  <c r="W169" s="1"/>
  <c r="X171"/>
  <c r="L171" s="1"/>
  <c r="V171"/>
  <c r="W171" s="1"/>
  <c r="X173"/>
  <c r="V173"/>
  <c r="W173" s="1"/>
  <c r="X175"/>
  <c r="L175" s="1"/>
  <c r="V175"/>
  <c r="W175" s="1"/>
  <c r="X177"/>
  <c r="L177" s="1"/>
  <c r="V177"/>
  <c r="W177" s="1"/>
  <c r="X179"/>
  <c r="L179" s="1"/>
  <c r="V179"/>
  <c r="W179" s="1"/>
  <c r="X181"/>
  <c r="L181" s="1"/>
  <c r="V181"/>
  <c r="W181" s="1"/>
  <c r="X183"/>
  <c r="L183" s="1"/>
  <c r="V183"/>
  <c r="W183" s="1"/>
  <c r="X185"/>
  <c r="L185" s="1"/>
  <c r="V185"/>
  <c r="W185" s="1"/>
  <c r="X187"/>
  <c r="L187" s="1"/>
  <c r="V187"/>
  <c r="W187" s="1"/>
  <c r="X189"/>
  <c r="L189" s="1"/>
  <c r="V189"/>
  <c r="W189" s="1"/>
  <c r="X191"/>
  <c r="L191" s="1"/>
  <c r="V191"/>
  <c r="W191" s="1"/>
  <c r="X193"/>
  <c r="L193" s="1"/>
  <c r="V193"/>
  <c r="W193" s="1"/>
  <c r="X195"/>
  <c r="L195" s="1"/>
  <c r="V195"/>
  <c r="W195" s="1"/>
  <c r="X197"/>
  <c r="L197" s="1"/>
  <c r="V197"/>
  <c r="W197" s="1"/>
  <c r="X199"/>
  <c r="L199" s="1"/>
  <c r="V199"/>
  <c r="W199" s="1"/>
  <c r="X201"/>
  <c r="L201" s="1"/>
  <c r="V201"/>
  <c r="W201" s="1"/>
  <c r="X203"/>
  <c r="L203" s="1"/>
  <c r="V203"/>
  <c r="W203" s="1"/>
  <c r="X205"/>
  <c r="L205" s="1"/>
  <c r="V205"/>
  <c r="W205" s="1"/>
  <c r="X207"/>
  <c r="L207" s="1"/>
  <c r="V207"/>
  <c r="W207" s="1"/>
  <c r="X209"/>
  <c r="L209" s="1"/>
  <c r="V209"/>
  <c r="W209" s="1"/>
  <c r="X211"/>
  <c r="L211" s="1"/>
  <c r="V211"/>
  <c r="W211" s="1"/>
  <c r="X213"/>
  <c r="L213" s="1"/>
  <c r="V213"/>
  <c r="W213" s="1"/>
  <c r="X215"/>
  <c r="L215" s="1"/>
  <c r="V215"/>
  <c r="W215" s="1"/>
  <c r="X217"/>
  <c r="L217" s="1"/>
  <c r="V217"/>
  <c r="W217" s="1"/>
  <c r="X219"/>
  <c r="L219" s="1"/>
  <c r="V219"/>
  <c r="W219" s="1"/>
  <c r="X221"/>
  <c r="L221" s="1"/>
  <c r="V221"/>
  <c r="W221" s="1"/>
  <c r="X223"/>
  <c r="L223" s="1"/>
  <c r="V223"/>
  <c r="W223" s="1"/>
  <c r="X225"/>
  <c r="L225" s="1"/>
  <c r="V225"/>
  <c r="W225" s="1"/>
  <c r="X227"/>
  <c r="L227" s="1"/>
  <c r="V227"/>
  <c r="W227" s="1"/>
  <c r="X229"/>
  <c r="L229" s="1"/>
  <c r="V229"/>
  <c r="W229" s="1"/>
  <c r="X231"/>
  <c r="V231"/>
  <c r="W231" s="1"/>
  <c r="X233"/>
  <c r="L233" s="1"/>
  <c r="V233"/>
  <c r="W233" s="1"/>
  <c r="X235"/>
  <c r="V235"/>
  <c r="W235" s="1"/>
  <c r="X237"/>
  <c r="L237" s="1"/>
  <c r="V237"/>
  <c r="W237" s="1"/>
  <c r="X239"/>
  <c r="L239" s="1"/>
  <c r="V239"/>
  <c r="W239" s="1"/>
  <c r="X241"/>
  <c r="L241" s="1"/>
  <c r="V241"/>
  <c r="W241" s="1"/>
  <c r="X243"/>
  <c r="L243" s="1"/>
  <c r="V243"/>
  <c r="W243" s="1"/>
  <c r="X245"/>
  <c r="L245" s="1"/>
  <c r="V245"/>
  <c r="W245" s="1"/>
  <c r="X247"/>
  <c r="L247" s="1"/>
  <c r="V247"/>
  <c r="W247" s="1"/>
  <c r="X249"/>
  <c r="L249" s="1"/>
  <c r="V249"/>
  <c r="W249" s="1"/>
  <c r="X251"/>
  <c r="L251" s="1"/>
  <c r="V251"/>
  <c r="W251" s="1"/>
  <c r="X253"/>
  <c r="L253" s="1"/>
  <c r="V253"/>
  <c r="W253" s="1"/>
  <c r="X255"/>
  <c r="L255" s="1"/>
  <c r="V255"/>
  <c r="W255" s="1"/>
  <c r="X257"/>
  <c r="L257" s="1"/>
  <c r="V257"/>
  <c r="W257" s="1"/>
  <c r="X259"/>
  <c r="L259" s="1"/>
  <c r="V259"/>
  <c r="W259" s="1"/>
  <c r="X261"/>
  <c r="L261" s="1"/>
  <c r="V261"/>
  <c r="W261" s="1"/>
  <c r="X263"/>
  <c r="L263" s="1"/>
  <c r="V263"/>
  <c r="W263" s="1"/>
  <c r="X265"/>
  <c r="L265" s="1"/>
  <c r="V265"/>
  <c r="W265" s="1"/>
  <c r="X267"/>
  <c r="L267" s="1"/>
  <c r="V267"/>
  <c r="W267" s="1"/>
  <c r="X269"/>
  <c r="L269" s="1"/>
  <c r="V269"/>
  <c r="W269" s="1"/>
  <c r="X271"/>
  <c r="L271" s="1"/>
  <c r="V271"/>
  <c r="W271" s="1"/>
  <c r="X273"/>
  <c r="L273" s="1"/>
  <c r="V273"/>
  <c r="W273" s="1"/>
  <c r="X275"/>
  <c r="L275" s="1"/>
  <c r="V275"/>
  <c r="W275" s="1"/>
  <c r="X277"/>
  <c r="L277" s="1"/>
  <c r="V277"/>
  <c r="W277" s="1"/>
  <c r="X279"/>
  <c r="L279" s="1"/>
  <c r="V279"/>
  <c r="W279" s="1"/>
  <c r="X281"/>
  <c r="L281" s="1"/>
  <c r="V281"/>
  <c r="W281" s="1"/>
  <c r="X283"/>
  <c r="L283" s="1"/>
  <c r="V283"/>
  <c r="W283" s="1"/>
  <c r="X285"/>
  <c r="L285" s="1"/>
  <c r="V285"/>
  <c r="W285" s="1"/>
  <c r="X287"/>
  <c r="L287" s="1"/>
  <c r="V287"/>
  <c r="W287" s="1"/>
  <c r="X289"/>
  <c r="L289" s="1"/>
  <c r="V289"/>
  <c r="W289" s="1"/>
  <c r="X291"/>
  <c r="L291" s="1"/>
  <c r="V291"/>
  <c r="W291" s="1"/>
  <c r="X293"/>
  <c r="L293" s="1"/>
  <c r="V293"/>
  <c r="W293" s="1"/>
  <c r="X295"/>
  <c r="L295" s="1"/>
  <c r="V295"/>
  <c r="W295" s="1"/>
  <c r="X297"/>
  <c r="L297" s="1"/>
  <c r="V297"/>
  <c r="W297" s="1"/>
  <c r="X299"/>
  <c r="L299" s="1"/>
  <c r="V299"/>
  <c r="W299" s="1"/>
  <c r="X301"/>
  <c r="L301" s="1"/>
  <c r="V301"/>
  <c r="W301" s="1"/>
  <c r="X303"/>
  <c r="L303" s="1"/>
  <c r="V303"/>
  <c r="W303" s="1"/>
  <c r="X305"/>
  <c r="L305" s="1"/>
  <c r="V305"/>
  <c r="W305" s="1"/>
  <c r="X307"/>
  <c r="L307" s="1"/>
  <c r="V307"/>
  <c r="W307" s="1"/>
  <c r="X309"/>
  <c r="L309" s="1"/>
  <c r="V309"/>
  <c r="W309" s="1"/>
  <c r="X311"/>
  <c r="L311" s="1"/>
  <c r="V311"/>
  <c r="W311" s="1"/>
  <c r="X313"/>
  <c r="L313" s="1"/>
  <c r="V313"/>
  <c r="W313" s="1"/>
  <c r="X315"/>
  <c r="L315" s="1"/>
  <c r="V315"/>
  <c r="W315" s="1"/>
  <c r="X317"/>
  <c r="V317"/>
  <c r="W317" s="1"/>
  <c r="X319"/>
  <c r="L319" s="1"/>
  <c r="V319"/>
  <c r="W319" s="1"/>
  <c r="X321"/>
  <c r="L321" s="1"/>
  <c r="V321"/>
  <c r="W321" s="1"/>
  <c r="X323"/>
  <c r="L323" s="1"/>
  <c r="V323"/>
  <c r="W323" s="1"/>
  <c r="X325"/>
  <c r="L325" s="1"/>
  <c r="V325"/>
  <c r="W325" s="1"/>
  <c r="X327"/>
  <c r="L327" s="1"/>
  <c r="V327"/>
  <c r="W327" s="1"/>
  <c r="X329"/>
  <c r="L329" s="1"/>
  <c r="V329"/>
  <c r="W329" s="1"/>
  <c r="X331"/>
  <c r="L331" s="1"/>
  <c r="V331"/>
  <c r="W331" s="1"/>
  <c r="X333"/>
  <c r="L333" s="1"/>
  <c r="V333"/>
  <c r="W333" s="1"/>
  <c r="X335"/>
  <c r="L335" s="1"/>
  <c r="V335"/>
  <c r="W335" s="1"/>
  <c r="X337"/>
  <c r="L337" s="1"/>
  <c r="V337"/>
  <c r="W337" s="1"/>
  <c r="X339"/>
  <c r="L339" s="1"/>
  <c r="V339"/>
  <c r="W339" s="1"/>
  <c r="X341"/>
  <c r="L341" s="1"/>
  <c r="V341"/>
  <c r="W341" s="1"/>
  <c r="X343"/>
  <c r="L343" s="1"/>
  <c r="V343"/>
  <c r="W343" s="1"/>
  <c r="X345"/>
  <c r="L345" s="1"/>
  <c r="V345"/>
  <c r="W345" s="1"/>
  <c r="X347"/>
  <c r="L347" s="1"/>
  <c r="V347"/>
  <c r="W347" s="1"/>
  <c r="X349"/>
  <c r="L349" s="1"/>
  <c r="V349"/>
  <c r="W349" s="1"/>
  <c r="X351"/>
  <c r="L351" s="1"/>
  <c r="V351"/>
  <c r="W351" s="1"/>
  <c r="X353"/>
  <c r="L353" s="1"/>
  <c r="V353"/>
  <c r="W353" s="1"/>
  <c r="X355"/>
  <c r="L355" s="1"/>
  <c r="V355"/>
  <c r="W355" s="1"/>
  <c r="X357"/>
  <c r="L357" s="1"/>
  <c r="V357"/>
  <c r="W357" s="1"/>
  <c r="X359"/>
  <c r="V359"/>
  <c r="W359" s="1"/>
  <c r="X361"/>
  <c r="L361" s="1"/>
  <c r="V361"/>
  <c r="W361" s="1"/>
  <c r="X363"/>
  <c r="L363" s="1"/>
  <c r="V363"/>
  <c r="W363" s="1"/>
  <c r="X365"/>
  <c r="L365" s="1"/>
  <c r="V365"/>
  <c r="W365" s="1"/>
  <c r="X367"/>
  <c r="L367" s="1"/>
  <c r="V367"/>
  <c r="W367" s="1"/>
  <c r="X369"/>
  <c r="L369" s="1"/>
  <c r="V369"/>
  <c r="W369" s="1"/>
  <c r="X371"/>
  <c r="L371" s="1"/>
  <c r="V371"/>
  <c r="W371" s="1"/>
  <c r="X373"/>
  <c r="L373" s="1"/>
  <c r="V373"/>
  <c r="W373" s="1"/>
  <c r="X375"/>
  <c r="L375" s="1"/>
  <c r="V375"/>
  <c r="W375" s="1"/>
  <c r="X377"/>
  <c r="L377" s="1"/>
  <c r="V377"/>
  <c r="W377" s="1"/>
  <c r="X379"/>
  <c r="L379" s="1"/>
  <c r="V379"/>
  <c r="W379" s="1"/>
  <c r="X381"/>
  <c r="L381" s="1"/>
  <c r="V381"/>
  <c r="W381" s="1"/>
  <c r="X383"/>
  <c r="L383" s="1"/>
  <c r="V383"/>
  <c r="W383" s="1"/>
  <c r="X385"/>
  <c r="L385" s="1"/>
  <c r="V385"/>
  <c r="W385" s="1"/>
  <c r="X387"/>
  <c r="L387" s="1"/>
  <c r="V387"/>
  <c r="W387" s="1"/>
  <c r="X389"/>
  <c r="L389" s="1"/>
  <c r="V389"/>
  <c r="W389" s="1"/>
  <c r="X391"/>
  <c r="V391"/>
  <c r="W391" s="1"/>
  <c r="X393"/>
  <c r="L393" s="1"/>
  <c r="V393"/>
  <c r="W393" s="1"/>
  <c r="X395"/>
  <c r="V395"/>
  <c r="W395" s="1"/>
  <c r="X397"/>
  <c r="L397" s="1"/>
  <c r="V397"/>
  <c r="W397" s="1"/>
  <c r="X399"/>
  <c r="L399" s="1"/>
  <c r="V399"/>
  <c r="W399" s="1"/>
  <c r="X401"/>
  <c r="L401" s="1"/>
  <c r="V401"/>
  <c r="W401" s="1"/>
  <c r="X403"/>
  <c r="L403" s="1"/>
  <c r="V403"/>
  <c r="W403" s="1"/>
  <c r="X405"/>
  <c r="L405" s="1"/>
  <c r="V405"/>
  <c r="W405" s="1"/>
  <c r="X407"/>
  <c r="V407"/>
  <c r="W407" s="1"/>
  <c r="X409"/>
  <c r="L409" s="1"/>
  <c r="V409"/>
  <c r="W409" s="1"/>
  <c r="X411"/>
  <c r="L411" s="1"/>
  <c r="V411"/>
  <c r="W411" s="1"/>
  <c r="X413"/>
  <c r="L413" s="1"/>
  <c r="V413"/>
  <c r="W413" s="1"/>
  <c r="X415"/>
  <c r="L415" s="1"/>
  <c r="V415"/>
  <c r="W415" s="1"/>
  <c r="X417"/>
  <c r="L417" s="1"/>
  <c r="V417"/>
  <c r="W417" s="1"/>
  <c r="X419"/>
  <c r="L419" s="1"/>
  <c r="V419"/>
  <c r="W419" s="1"/>
  <c r="X421"/>
  <c r="L421" s="1"/>
  <c r="V421"/>
  <c r="W421" s="1"/>
  <c r="X423"/>
  <c r="L423" s="1"/>
  <c r="V423"/>
  <c r="W423" s="1"/>
  <c r="X425"/>
  <c r="L425" s="1"/>
  <c r="V425"/>
  <c r="W425" s="1"/>
  <c r="X427"/>
  <c r="L427" s="1"/>
  <c r="V427"/>
  <c r="W427" s="1"/>
  <c r="X429"/>
  <c r="L429" s="1"/>
  <c r="V429"/>
  <c r="W429" s="1"/>
  <c r="X431"/>
  <c r="L431" s="1"/>
  <c r="V431"/>
  <c r="W431" s="1"/>
  <c r="X433"/>
  <c r="L433" s="1"/>
  <c r="V433"/>
  <c r="W433" s="1"/>
  <c r="X435"/>
  <c r="L435" s="1"/>
  <c r="V435"/>
  <c r="W435" s="1"/>
  <c r="X437"/>
  <c r="L437" s="1"/>
  <c r="V437"/>
  <c r="W437" s="1"/>
  <c r="X439"/>
  <c r="L439" s="1"/>
  <c r="V439"/>
  <c r="W439" s="1"/>
  <c r="X441"/>
  <c r="L441" s="1"/>
  <c r="V441"/>
  <c r="W441" s="1"/>
  <c r="X443"/>
  <c r="L443" s="1"/>
  <c r="V443"/>
  <c r="W443" s="1"/>
  <c r="X445"/>
  <c r="L445" s="1"/>
  <c r="V445"/>
  <c r="W445" s="1"/>
  <c r="X447"/>
  <c r="L447" s="1"/>
  <c r="V447"/>
  <c r="W447" s="1"/>
  <c r="X449"/>
  <c r="L449" s="1"/>
  <c r="V449"/>
  <c r="W449" s="1"/>
  <c r="X451"/>
  <c r="L451" s="1"/>
  <c r="V451"/>
  <c r="W451" s="1"/>
  <c r="X453"/>
  <c r="L453" s="1"/>
  <c r="V453"/>
  <c r="W453" s="1"/>
  <c r="X455"/>
  <c r="L455" s="1"/>
  <c r="V455"/>
  <c r="W455" s="1"/>
  <c r="X457"/>
  <c r="L457" s="1"/>
  <c r="V457"/>
  <c r="W457" s="1"/>
  <c r="X459"/>
  <c r="L459" s="1"/>
  <c r="V459"/>
  <c r="W459" s="1"/>
  <c r="X461"/>
  <c r="L461" s="1"/>
  <c r="V461"/>
  <c r="W461" s="1"/>
  <c r="X463"/>
  <c r="L463" s="1"/>
  <c r="V463"/>
  <c r="W463" s="1"/>
  <c r="X465"/>
  <c r="L465" s="1"/>
  <c r="V465"/>
  <c r="W465" s="1"/>
  <c r="X467"/>
  <c r="L467" s="1"/>
  <c r="V467"/>
  <c r="W467" s="1"/>
  <c r="X469"/>
  <c r="L469" s="1"/>
  <c r="V469"/>
  <c r="W469" s="1"/>
  <c r="X471"/>
  <c r="L471" s="1"/>
  <c r="V471"/>
  <c r="W471" s="1"/>
  <c r="X473"/>
  <c r="L473" s="1"/>
  <c r="V473"/>
  <c r="W473" s="1"/>
  <c r="X475"/>
  <c r="L475" s="1"/>
  <c r="V475"/>
  <c r="W475" s="1"/>
  <c r="X477"/>
  <c r="L477" s="1"/>
  <c r="V477"/>
  <c r="W477" s="1"/>
  <c r="X479"/>
  <c r="L479" s="1"/>
  <c r="V479"/>
  <c r="W479" s="1"/>
  <c r="X481"/>
  <c r="L481" s="1"/>
  <c r="V481"/>
  <c r="W481" s="1"/>
  <c r="X483"/>
  <c r="L483" s="1"/>
  <c r="V483"/>
  <c r="W483" s="1"/>
  <c r="X485"/>
  <c r="L485" s="1"/>
  <c r="V485"/>
  <c r="W485" s="1"/>
  <c r="X487"/>
  <c r="L487" s="1"/>
  <c r="V487"/>
  <c r="W487" s="1"/>
  <c r="X489"/>
  <c r="L489" s="1"/>
  <c r="V489"/>
  <c r="W489" s="1"/>
  <c r="X491"/>
  <c r="L491" s="1"/>
  <c r="V491"/>
  <c r="W491" s="1"/>
  <c r="X493"/>
  <c r="L493" s="1"/>
  <c r="V493"/>
  <c r="W493" s="1"/>
  <c r="X495"/>
  <c r="L495" s="1"/>
  <c r="V495"/>
  <c r="W495" s="1"/>
  <c r="X497"/>
  <c r="L497" s="1"/>
  <c r="V497"/>
  <c r="W497" s="1"/>
  <c r="X499"/>
  <c r="L499" s="1"/>
  <c r="V499"/>
  <c r="W499" s="1"/>
  <c r="X501"/>
  <c r="L501" s="1"/>
  <c r="V501"/>
  <c r="W501" s="1"/>
  <c r="X503"/>
  <c r="L503" s="1"/>
  <c r="V503"/>
  <c r="W503" s="1"/>
  <c r="X505"/>
  <c r="L505" s="1"/>
  <c r="V505"/>
  <c r="W505" s="1"/>
  <c r="X507"/>
  <c r="L507" s="1"/>
  <c r="V507"/>
  <c r="W507" s="1"/>
  <c r="X509"/>
  <c r="L509" s="1"/>
  <c r="V509"/>
  <c r="W509" s="1"/>
  <c r="X511"/>
  <c r="L511" s="1"/>
  <c r="V511"/>
  <c r="W511" s="1"/>
  <c r="X513"/>
  <c r="L513" s="1"/>
  <c r="V513"/>
  <c r="W513" s="1"/>
  <c r="X515"/>
  <c r="L515" s="1"/>
  <c r="V515"/>
  <c r="W515" s="1"/>
  <c r="X517"/>
  <c r="L517" s="1"/>
  <c r="V517"/>
  <c r="W517" s="1"/>
  <c r="X519"/>
  <c r="L519" s="1"/>
  <c r="V519"/>
  <c r="W519" s="1"/>
  <c r="X521"/>
  <c r="L521" s="1"/>
  <c r="V521"/>
  <c r="W521" s="1"/>
  <c r="X523"/>
  <c r="V523"/>
  <c r="W523" s="1"/>
  <c r="X525"/>
  <c r="L525" s="1"/>
  <c r="V525"/>
  <c r="W525" s="1"/>
  <c r="X527"/>
  <c r="V527"/>
  <c r="W527" s="1"/>
  <c r="X529"/>
  <c r="L529" s="1"/>
  <c r="V529"/>
  <c r="W529" s="1"/>
  <c r="X531"/>
  <c r="L531" s="1"/>
  <c r="V531"/>
  <c r="W531" s="1"/>
  <c r="X533"/>
  <c r="L533" s="1"/>
  <c r="V533"/>
  <c r="W533" s="1"/>
  <c r="X535"/>
  <c r="L535" s="1"/>
  <c r="V535"/>
  <c r="W535" s="1"/>
  <c r="X537"/>
  <c r="L537" s="1"/>
  <c r="V537"/>
  <c r="W537" s="1"/>
  <c r="X539"/>
  <c r="V539"/>
  <c r="W539" s="1"/>
  <c r="X541"/>
  <c r="L541" s="1"/>
  <c r="V541"/>
  <c r="W541" s="1"/>
  <c r="X543"/>
  <c r="L543" s="1"/>
  <c r="V543"/>
  <c r="W543" s="1"/>
  <c r="X545"/>
  <c r="L545" s="1"/>
  <c r="V545"/>
  <c r="W545" s="1"/>
  <c r="X547"/>
  <c r="L547" s="1"/>
  <c r="V547"/>
  <c r="W547" s="1"/>
  <c r="X549"/>
  <c r="L549" s="1"/>
  <c r="V549"/>
  <c r="W549" s="1"/>
  <c r="X551"/>
  <c r="L551" s="1"/>
  <c r="V551"/>
  <c r="W551" s="1"/>
  <c r="X553"/>
  <c r="L553" s="1"/>
  <c r="V553"/>
  <c r="W553" s="1"/>
  <c r="X555"/>
  <c r="L555" s="1"/>
  <c r="V555"/>
  <c r="W555" s="1"/>
  <c r="X557"/>
  <c r="L557" s="1"/>
  <c r="V557"/>
  <c r="W557" s="1"/>
  <c r="X559"/>
  <c r="V559"/>
  <c r="W559" s="1"/>
  <c r="X561"/>
  <c r="L561" s="1"/>
  <c r="V561"/>
  <c r="W561" s="1"/>
  <c r="X563"/>
  <c r="V563"/>
  <c r="W563" s="1"/>
  <c r="X565"/>
  <c r="L565" s="1"/>
  <c r="V565"/>
  <c r="W565" s="1"/>
  <c r="X567"/>
  <c r="L567" s="1"/>
  <c r="V567"/>
  <c r="W567" s="1"/>
  <c r="X569"/>
  <c r="L569" s="1"/>
  <c r="V569"/>
  <c r="W569" s="1"/>
  <c r="X571"/>
  <c r="L571" s="1"/>
  <c r="V571"/>
  <c r="W571" s="1"/>
  <c r="X573"/>
  <c r="L573" s="1"/>
  <c r="V573"/>
  <c r="W573" s="1"/>
  <c r="X575"/>
  <c r="L575" s="1"/>
  <c r="V575"/>
  <c r="W575" s="1"/>
  <c r="X577"/>
  <c r="L577" s="1"/>
  <c r="V577"/>
  <c r="W577" s="1"/>
  <c r="X579"/>
  <c r="L579" s="1"/>
  <c r="V579"/>
  <c r="W579" s="1"/>
  <c r="X581"/>
  <c r="L581" s="1"/>
  <c r="V581"/>
  <c r="W581" s="1"/>
  <c r="X583"/>
  <c r="L583" s="1"/>
  <c r="V583"/>
  <c r="W583" s="1"/>
  <c r="X585"/>
  <c r="L585" s="1"/>
  <c r="V585"/>
  <c r="W585" s="1"/>
  <c r="X587"/>
  <c r="L587" s="1"/>
  <c r="V587"/>
  <c r="W587" s="1"/>
  <c r="X589"/>
  <c r="L589" s="1"/>
  <c r="V589"/>
  <c r="W589" s="1"/>
  <c r="X591"/>
  <c r="L591" s="1"/>
  <c r="V591"/>
  <c r="W591" s="1"/>
  <c r="X593"/>
  <c r="L593" s="1"/>
  <c r="V593"/>
  <c r="W593" s="1"/>
  <c r="X595"/>
  <c r="L595" s="1"/>
  <c r="V595"/>
  <c r="W595" s="1"/>
  <c r="X597"/>
  <c r="L597" s="1"/>
  <c r="V597"/>
  <c r="W597" s="1"/>
  <c r="X599"/>
  <c r="L599" s="1"/>
  <c r="V599"/>
  <c r="W599" s="1"/>
  <c r="X601"/>
  <c r="L601" s="1"/>
  <c r="V601"/>
  <c r="W601" s="1"/>
  <c r="X603"/>
  <c r="V603"/>
  <c r="W603" s="1"/>
  <c r="X605"/>
  <c r="L605" s="1"/>
  <c r="V605"/>
  <c r="W605" s="1"/>
  <c r="X607"/>
  <c r="L607" s="1"/>
  <c r="V607"/>
  <c r="W607" s="1"/>
  <c r="X609"/>
  <c r="L609" s="1"/>
  <c r="V609"/>
  <c r="W609" s="1"/>
  <c r="X611"/>
  <c r="L611" s="1"/>
  <c r="V611"/>
  <c r="W611" s="1"/>
  <c r="X613"/>
  <c r="L613" s="1"/>
  <c r="V613"/>
  <c r="W613" s="1"/>
  <c r="X615"/>
  <c r="L615" s="1"/>
  <c r="V615"/>
  <c r="W615" s="1"/>
  <c r="X617"/>
  <c r="L617" s="1"/>
  <c r="V617"/>
  <c r="W617" s="1"/>
  <c r="X619"/>
  <c r="L619" s="1"/>
  <c r="V619"/>
  <c r="W619" s="1"/>
  <c r="X621"/>
  <c r="L621" s="1"/>
  <c r="V621"/>
  <c r="W621" s="1"/>
  <c r="X623"/>
  <c r="L623" s="1"/>
  <c r="V623"/>
  <c r="W623" s="1"/>
  <c r="X625"/>
  <c r="L625" s="1"/>
  <c r="V625"/>
  <c r="W625" s="1"/>
  <c r="X627"/>
  <c r="L627" s="1"/>
  <c r="V627"/>
  <c r="W627" s="1"/>
  <c r="X629"/>
  <c r="L629" s="1"/>
  <c r="V629"/>
  <c r="W629" s="1"/>
  <c r="X631"/>
  <c r="L631" s="1"/>
  <c r="V631"/>
  <c r="W631" s="1"/>
  <c r="X633"/>
  <c r="L633" s="1"/>
  <c r="V633"/>
  <c r="W633" s="1"/>
  <c r="X635"/>
  <c r="L635" s="1"/>
  <c r="V635"/>
  <c r="W635" s="1"/>
  <c r="X637"/>
  <c r="L637" s="1"/>
  <c r="V637"/>
  <c r="W637" s="1"/>
  <c r="X639"/>
  <c r="L639" s="1"/>
  <c r="V639"/>
  <c r="W639" s="1"/>
  <c r="X641"/>
  <c r="L641" s="1"/>
  <c r="V641"/>
  <c r="W641" s="1"/>
  <c r="X643"/>
  <c r="L643" s="1"/>
  <c r="V643"/>
  <c r="W643" s="1"/>
  <c r="X645"/>
  <c r="L645" s="1"/>
  <c r="V645"/>
  <c r="W645" s="1"/>
  <c r="X647"/>
  <c r="L647" s="1"/>
  <c r="V647"/>
  <c r="W647" s="1"/>
  <c r="X649"/>
  <c r="L649" s="1"/>
  <c r="V649"/>
  <c r="W649" s="1"/>
  <c r="X651"/>
  <c r="L651" s="1"/>
  <c r="V651"/>
  <c r="W651" s="1"/>
  <c r="X653"/>
  <c r="L653" s="1"/>
  <c r="V653"/>
  <c r="W653" s="1"/>
  <c r="X655"/>
  <c r="L655" s="1"/>
  <c r="V655"/>
  <c r="W655" s="1"/>
  <c r="X657"/>
  <c r="L657" s="1"/>
  <c r="V657"/>
  <c r="W657" s="1"/>
  <c r="X659"/>
  <c r="L659" s="1"/>
  <c r="V659"/>
  <c r="W659" s="1"/>
  <c r="X661"/>
  <c r="L661" s="1"/>
  <c r="V661"/>
  <c r="W661" s="1"/>
  <c r="X663"/>
  <c r="L663" s="1"/>
  <c r="V663"/>
  <c r="W663" s="1"/>
  <c r="X665"/>
  <c r="L665" s="1"/>
  <c r="V665"/>
  <c r="W665" s="1"/>
  <c r="X667"/>
  <c r="L667" s="1"/>
  <c r="V667"/>
  <c r="W667" s="1"/>
  <c r="X669"/>
  <c r="L669" s="1"/>
  <c r="V669"/>
  <c r="W669" s="1"/>
  <c r="X671"/>
  <c r="L671" s="1"/>
  <c r="V671"/>
  <c r="W671" s="1"/>
  <c r="X673"/>
  <c r="L673" s="1"/>
  <c r="V673"/>
  <c r="W673" s="1"/>
  <c r="X675"/>
  <c r="L675" s="1"/>
  <c r="V675"/>
  <c r="W675" s="1"/>
  <c r="X677"/>
  <c r="L677" s="1"/>
  <c r="V677"/>
  <c r="W677" s="1"/>
  <c r="X679"/>
  <c r="L679" s="1"/>
  <c r="V679"/>
  <c r="W679" s="1"/>
  <c r="X681"/>
  <c r="L681" s="1"/>
  <c r="V681"/>
  <c r="W681" s="1"/>
  <c r="X683"/>
  <c r="L683" s="1"/>
  <c r="V683"/>
  <c r="W683" s="1"/>
  <c r="X685"/>
  <c r="L685" s="1"/>
  <c r="V685"/>
  <c r="W685" s="1"/>
  <c r="X687"/>
  <c r="L687" s="1"/>
  <c r="V687"/>
  <c r="W687" s="1"/>
  <c r="X689"/>
  <c r="L689" s="1"/>
  <c r="V689"/>
  <c r="W689" s="1"/>
  <c r="X691"/>
  <c r="L691" s="1"/>
  <c r="V691"/>
  <c r="W691" s="1"/>
  <c r="X693"/>
  <c r="L693" s="1"/>
  <c r="V693"/>
  <c r="W693" s="1"/>
  <c r="X695"/>
  <c r="L695" s="1"/>
  <c r="V695"/>
  <c r="W695" s="1"/>
  <c r="X697"/>
  <c r="L697" s="1"/>
  <c r="V697"/>
  <c r="W697" s="1"/>
  <c r="X699"/>
  <c r="L699" s="1"/>
  <c r="V699"/>
  <c r="W699" s="1"/>
  <c r="X701"/>
  <c r="L701" s="1"/>
  <c r="V701"/>
  <c r="W701" s="1"/>
  <c r="X703"/>
  <c r="L703" s="1"/>
  <c r="V703"/>
  <c r="W703" s="1"/>
  <c r="X705"/>
  <c r="L705" s="1"/>
  <c r="V705"/>
  <c r="W705" s="1"/>
  <c r="X707"/>
  <c r="L707" s="1"/>
  <c r="V707"/>
  <c r="W707" s="1"/>
  <c r="X709"/>
  <c r="L709" s="1"/>
  <c r="V709"/>
  <c r="W709" s="1"/>
  <c r="X711"/>
  <c r="L711" s="1"/>
  <c r="V711"/>
  <c r="W711" s="1"/>
  <c r="X713"/>
  <c r="L713" s="1"/>
  <c r="V713"/>
  <c r="W713" s="1"/>
  <c r="X715"/>
  <c r="L715" s="1"/>
  <c r="V715"/>
  <c r="W715" s="1"/>
  <c r="X717"/>
  <c r="L717" s="1"/>
  <c r="V717"/>
  <c r="W717" s="1"/>
  <c r="X719"/>
  <c r="L719" s="1"/>
  <c r="V719"/>
  <c r="W719" s="1"/>
  <c r="X721"/>
  <c r="L721" s="1"/>
  <c r="V721"/>
  <c r="W721" s="1"/>
  <c r="X723"/>
  <c r="L723" s="1"/>
  <c r="V723"/>
  <c r="W723" s="1"/>
  <c r="X725"/>
  <c r="L725" s="1"/>
  <c r="V725"/>
  <c r="W725" s="1"/>
  <c r="X727"/>
  <c r="L727" s="1"/>
  <c r="V727"/>
  <c r="W727" s="1"/>
  <c r="X729"/>
  <c r="L729" s="1"/>
  <c r="V729"/>
  <c r="W729" s="1"/>
  <c r="X731"/>
  <c r="L731" s="1"/>
  <c r="V731"/>
  <c r="W731" s="1"/>
  <c r="X733"/>
  <c r="L733" s="1"/>
  <c r="V733"/>
  <c r="W733" s="1"/>
  <c r="X735"/>
  <c r="L735" s="1"/>
  <c r="V735"/>
  <c r="W735" s="1"/>
  <c r="X737"/>
  <c r="L737" s="1"/>
  <c r="V737"/>
  <c r="W737" s="1"/>
  <c r="X739"/>
  <c r="L739" s="1"/>
  <c r="V739"/>
  <c r="W739" s="1"/>
  <c r="X741"/>
  <c r="L741" s="1"/>
  <c r="V741"/>
  <c r="W741" s="1"/>
  <c r="X743"/>
  <c r="L743" s="1"/>
  <c r="V743"/>
  <c r="W743" s="1"/>
  <c r="X745"/>
  <c r="L745" s="1"/>
  <c r="V745"/>
  <c r="W745" s="1"/>
  <c r="X747"/>
  <c r="L747" s="1"/>
  <c r="V747"/>
  <c r="W747" s="1"/>
  <c r="X749"/>
  <c r="L749" s="1"/>
  <c r="V749"/>
  <c r="W749" s="1"/>
  <c r="X751"/>
  <c r="L751" s="1"/>
  <c r="V751"/>
  <c r="W751" s="1"/>
  <c r="X753"/>
  <c r="L753" s="1"/>
  <c r="V753"/>
  <c r="W753" s="1"/>
  <c r="X755"/>
  <c r="L755" s="1"/>
  <c r="V755"/>
  <c r="W755" s="1"/>
  <c r="X757"/>
  <c r="L757" s="1"/>
  <c r="V757"/>
  <c r="W757" s="1"/>
  <c r="X759"/>
  <c r="L759" s="1"/>
  <c r="V759"/>
  <c r="W759" s="1"/>
  <c r="X761"/>
  <c r="L761" s="1"/>
  <c r="V761"/>
  <c r="W761" s="1"/>
  <c r="X763"/>
  <c r="L763" s="1"/>
  <c r="V763"/>
  <c r="W763" s="1"/>
  <c r="X765"/>
  <c r="L765" s="1"/>
  <c r="V765"/>
  <c r="W765" s="1"/>
  <c r="X767"/>
  <c r="L767" s="1"/>
  <c r="V767"/>
  <c r="W767" s="1"/>
  <c r="V769"/>
  <c r="W769" s="1"/>
  <c r="X769"/>
  <c r="L769" s="1"/>
  <c r="X771"/>
  <c r="L771" s="1"/>
  <c r="V771"/>
  <c r="W771" s="1"/>
  <c r="X773"/>
  <c r="L773" s="1"/>
  <c r="V773"/>
  <c r="W773" s="1"/>
  <c r="X775"/>
  <c r="L775" s="1"/>
  <c r="V775"/>
  <c r="W775" s="1"/>
  <c r="X777"/>
  <c r="L777" s="1"/>
  <c r="V777"/>
  <c r="W777" s="1"/>
  <c r="X779"/>
  <c r="L779" s="1"/>
  <c r="V779"/>
  <c r="W779" s="1"/>
  <c r="X781"/>
  <c r="L781" s="1"/>
  <c r="V781"/>
  <c r="W781" s="1"/>
  <c r="X783"/>
  <c r="L783" s="1"/>
  <c r="V783"/>
  <c r="W783" s="1"/>
  <c r="X785"/>
  <c r="L785" s="1"/>
  <c r="V785"/>
  <c r="W785" s="1"/>
  <c r="X787"/>
  <c r="L787" s="1"/>
  <c r="V787"/>
  <c r="W787" s="1"/>
  <c r="X789"/>
  <c r="L789" s="1"/>
  <c r="V789"/>
  <c r="W789" s="1"/>
  <c r="X791"/>
  <c r="L791" s="1"/>
  <c r="V791"/>
  <c r="W791" s="1"/>
  <c r="X793"/>
  <c r="L793" s="1"/>
  <c r="V793"/>
  <c r="W793" s="1"/>
  <c r="X795"/>
  <c r="L795" s="1"/>
  <c r="V795"/>
  <c r="W795" s="1"/>
  <c r="X797"/>
  <c r="L797" s="1"/>
  <c r="V797"/>
  <c r="W797" s="1"/>
  <c r="X799"/>
  <c r="L799" s="1"/>
  <c r="V799"/>
  <c r="W799" s="1"/>
  <c r="X801"/>
  <c r="L801" s="1"/>
  <c r="V801"/>
  <c r="W801" s="1"/>
  <c r="X803"/>
  <c r="L803" s="1"/>
  <c r="V803"/>
  <c r="W803" s="1"/>
  <c r="X805"/>
  <c r="L805" s="1"/>
  <c r="V805"/>
  <c r="W805" s="1"/>
  <c r="X807"/>
  <c r="L807" s="1"/>
  <c r="V807"/>
  <c r="W807" s="1"/>
  <c r="X809"/>
  <c r="L809" s="1"/>
  <c r="V809"/>
  <c r="W809" s="1"/>
  <c r="X811"/>
  <c r="L811" s="1"/>
  <c r="V811"/>
  <c r="W811" s="1"/>
  <c r="X813"/>
  <c r="L813" s="1"/>
  <c r="V813"/>
  <c r="W813" s="1"/>
  <c r="X815"/>
  <c r="L815" s="1"/>
  <c r="V815"/>
  <c r="W815" s="1"/>
  <c r="X817"/>
  <c r="L817" s="1"/>
  <c r="V817"/>
  <c r="W817" s="1"/>
  <c r="X819"/>
  <c r="L819" s="1"/>
  <c r="V819"/>
  <c r="W819" s="1"/>
  <c r="X821"/>
  <c r="L821" s="1"/>
  <c r="V821"/>
  <c r="W821" s="1"/>
  <c r="X823"/>
  <c r="L823" s="1"/>
  <c r="V823"/>
  <c r="W823" s="1"/>
  <c r="X825"/>
  <c r="L825" s="1"/>
  <c r="V825"/>
  <c r="W825" s="1"/>
  <c r="X827"/>
  <c r="L827" s="1"/>
  <c r="V827"/>
  <c r="W827" s="1"/>
  <c r="X829"/>
  <c r="L829" s="1"/>
  <c r="V829"/>
  <c r="W829" s="1"/>
  <c r="X831"/>
  <c r="L831" s="1"/>
  <c r="V831"/>
  <c r="W831" s="1"/>
  <c r="X833"/>
  <c r="L833" s="1"/>
  <c r="V833"/>
  <c r="W833" s="1"/>
  <c r="X835"/>
  <c r="L835" s="1"/>
  <c r="V835"/>
  <c r="W835" s="1"/>
  <c r="X837"/>
  <c r="L837" s="1"/>
  <c r="V837"/>
  <c r="W837" s="1"/>
  <c r="X839"/>
  <c r="L839" s="1"/>
  <c r="V839"/>
  <c r="W839" s="1"/>
  <c r="X841"/>
  <c r="L841" s="1"/>
  <c r="V841"/>
  <c r="W841" s="1"/>
  <c r="X843"/>
  <c r="L843" s="1"/>
  <c r="V843"/>
  <c r="W843" s="1"/>
  <c r="X845"/>
  <c r="L845" s="1"/>
  <c r="V845"/>
  <c r="W845" s="1"/>
  <c r="X847"/>
  <c r="L847" s="1"/>
  <c r="V847"/>
  <c r="W847" s="1"/>
  <c r="X849"/>
  <c r="L849" s="1"/>
  <c r="V849"/>
  <c r="W849" s="1"/>
  <c r="X851"/>
  <c r="L851" s="1"/>
  <c r="V851"/>
  <c r="W851" s="1"/>
  <c r="X853"/>
  <c r="L853" s="1"/>
  <c r="V853"/>
  <c r="W853" s="1"/>
  <c r="X855"/>
  <c r="L855" s="1"/>
  <c r="V855"/>
  <c r="W855" s="1"/>
  <c r="X857"/>
  <c r="L857" s="1"/>
  <c r="V857"/>
  <c r="W857" s="1"/>
  <c r="X859"/>
  <c r="L859" s="1"/>
  <c r="V859"/>
  <c r="W859" s="1"/>
  <c r="X861"/>
  <c r="L861" s="1"/>
  <c r="V861"/>
  <c r="W861" s="1"/>
  <c r="X863"/>
  <c r="L863" s="1"/>
  <c r="V863"/>
  <c r="W863" s="1"/>
  <c r="X865"/>
  <c r="L865" s="1"/>
  <c r="V865"/>
  <c r="W865" s="1"/>
  <c r="X867"/>
  <c r="L867" s="1"/>
  <c r="V867"/>
  <c r="W867" s="1"/>
  <c r="X869"/>
  <c r="L869" s="1"/>
  <c r="V869"/>
  <c r="W869" s="1"/>
  <c r="X871"/>
  <c r="L871" s="1"/>
  <c r="V871"/>
  <c r="W871" s="1"/>
  <c r="X873"/>
  <c r="L873" s="1"/>
  <c r="V873"/>
  <c r="W873" s="1"/>
  <c r="X875"/>
  <c r="L875" s="1"/>
  <c r="V875"/>
  <c r="W875" s="1"/>
  <c r="X877"/>
  <c r="L877" s="1"/>
  <c r="V877"/>
  <c r="W877" s="1"/>
  <c r="X879"/>
  <c r="L879" s="1"/>
  <c r="V879"/>
  <c r="W879" s="1"/>
  <c r="X881"/>
  <c r="L881" s="1"/>
  <c r="V881"/>
  <c r="W881" s="1"/>
  <c r="X883"/>
  <c r="L883" s="1"/>
  <c r="V883"/>
  <c r="W883" s="1"/>
  <c r="X885"/>
  <c r="L885" s="1"/>
  <c r="V885"/>
  <c r="W885" s="1"/>
  <c r="X887"/>
  <c r="L887" s="1"/>
  <c r="V887"/>
  <c r="W887" s="1"/>
  <c r="X889"/>
  <c r="L889" s="1"/>
  <c r="V889"/>
  <c r="W889" s="1"/>
  <c r="X891"/>
  <c r="L891" s="1"/>
  <c r="V891"/>
  <c r="W891" s="1"/>
  <c r="X893"/>
  <c r="L893" s="1"/>
  <c r="V893"/>
  <c r="W893" s="1"/>
  <c r="X895"/>
  <c r="L895" s="1"/>
  <c r="V895"/>
  <c r="W895" s="1"/>
  <c r="X897"/>
  <c r="L897" s="1"/>
  <c r="V897"/>
  <c r="W897" s="1"/>
  <c r="X899"/>
  <c r="L899" s="1"/>
  <c r="V899"/>
  <c r="W899" s="1"/>
  <c r="X901"/>
  <c r="L901" s="1"/>
  <c r="V901"/>
  <c r="W901" s="1"/>
  <c r="X903"/>
  <c r="L903" s="1"/>
  <c r="V903"/>
  <c r="W903" s="1"/>
  <c r="X905"/>
  <c r="L905" s="1"/>
  <c r="V905"/>
  <c r="W905" s="1"/>
  <c r="X907"/>
  <c r="L907" s="1"/>
  <c r="V907"/>
  <c r="W907" s="1"/>
  <c r="X909"/>
  <c r="L909" s="1"/>
  <c r="V909"/>
  <c r="W909" s="1"/>
  <c r="X911"/>
  <c r="L911" s="1"/>
  <c r="V911"/>
  <c r="W911" s="1"/>
  <c r="X913"/>
  <c r="L913" s="1"/>
  <c r="V913"/>
  <c r="W913" s="1"/>
  <c r="X915"/>
  <c r="L915" s="1"/>
  <c r="V915"/>
  <c r="W915" s="1"/>
  <c r="X917"/>
  <c r="L917" s="1"/>
  <c r="V917"/>
  <c r="W917" s="1"/>
  <c r="X919"/>
  <c r="L919" s="1"/>
  <c r="V919"/>
  <c r="W919" s="1"/>
  <c r="X921"/>
  <c r="L921" s="1"/>
  <c r="V921"/>
  <c r="W921" s="1"/>
  <c r="X923"/>
  <c r="L923" s="1"/>
  <c r="V923"/>
  <c r="W923" s="1"/>
  <c r="X925"/>
  <c r="L925" s="1"/>
  <c r="V925"/>
  <c r="W925" s="1"/>
  <c r="X927"/>
  <c r="L927" s="1"/>
  <c r="V927"/>
  <c r="W927" s="1"/>
  <c r="X929"/>
  <c r="L929" s="1"/>
  <c r="V929"/>
  <c r="W929" s="1"/>
  <c r="X931"/>
  <c r="L931" s="1"/>
  <c r="V931"/>
  <c r="W931" s="1"/>
  <c r="X933"/>
  <c r="L933" s="1"/>
  <c r="V933"/>
  <c r="W933" s="1"/>
  <c r="X935"/>
  <c r="L935" s="1"/>
  <c r="V935"/>
  <c r="W935" s="1"/>
  <c r="X937"/>
  <c r="L937" s="1"/>
  <c r="V937"/>
  <c r="W937" s="1"/>
  <c r="X939"/>
  <c r="L939" s="1"/>
  <c r="V939"/>
  <c r="W939" s="1"/>
  <c r="X941"/>
  <c r="L941" s="1"/>
  <c r="V941"/>
  <c r="W941" s="1"/>
  <c r="X943"/>
  <c r="L943" s="1"/>
  <c r="V943"/>
  <c r="W943" s="1"/>
  <c r="X945"/>
  <c r="L945" s="1"/>
  <c r="V945"/>
  <c r="W945" s="1"/>
  <c r="X947"/>
  <c r="L947" s="1"/>
  <c r="V947"/>
  <c r="W947" s="1"/>
  <c r="X949"/>
  <c r="L949" s="1"/>
  <c r="V949"/>
  <c r="W949" s="1"/>
  <c r="X951"/>
  <c r="L951" s="1"/>
  <c r="V951"/>
  <c r="W951" s="1"/>
  <c r="X953"/>
  <c r="L953" s="1"/>
  <c r="V953"/>
  <c r="W953" s="1"/>
  <c r="X955"/>
  <c r="L955" s="1"/>
  <c r="V955"/>
  <c r="W955" s="1"/>
  <c r="X957"/>
  <c r="L957" s="1"/>
  <c r="V957"/>
  <c r="W957" s="1"/>
  <c r="X959"/>
  <c r="L959" s="1"/>
  <c r="V959"/>
  <c r="W959" s="1"/>
  <c r="X961"/>
  <c r="L961" s="1"/>
  <c r="V961"/>
  <c r="W961" s="1"/>
  <c r="X963"/>
  <c r="L963" s="1"/>
  <c r="V963"/>
  <c r="W963" s="1"/>
  <c r="X965"/>
  <c r="L965" s="1"/>
  <c r="V965"/>
  <c r="W965" s="1"/>
  <c r="L758"/>
  <c r="L698"/>
  <c r="L634"/>
  <c r="L610"/>
  <c r="L598"/>
  <c r="L570"/>
  <c r="L562"/>
  <c r="L554"/>
  <c r="L542"/>
  <c r="L530"/>
  <c r="L522"/>
  <c r="L514"/>
  <c r="L506"/>
  <c r="L494"/>
  <c r="L486"/>
  <c r="L474"/>
  <c r="L462"/>
  <c r="L438"/>
  <c r="L414"/>
  <c r="L406"/>
  <c r="L398"/>
  <c r="L390"/>
  <c r="L382"/>
  <c r="L378"/>
  <c r="L368"/>
  <c r="L358"/>
  <c r="L350"/>
  <c r="L332"/>
  <c r="L316"/>
  <c r="L308"/>
  <c r="L300"/>
  <c r="L248"/>
  <c r="L234"/>
  <c r="L226"/>
  <c r="L218"/>
  <c r="L196"/>
  <c r="L188"/>
  <c r="L172"/>
  <c r="L156"/>
  <c r="L148"/>
  <c r="L140"/>
  <c r="L132"/>
  <c r="L124"/>
  <c r="L114"/>
  <c r="L102"/>
  <c r="L94"/>
  <c r="L82"/>
  <c r="L74"/>
  <c r="L64"/>
  <c r="L40"/>
  <c r="L32"/>
  <c r="L22"/>
  <c r="L12"/>
  <c r="X967"/>
  <c r="L967" s="1"/>
  <c r="V967"/>
  <c r="W967" s="1"/>
  <c r="X969"/>
  <c r="L969" s="1"/>
  <c r="V969"/>
  <c r="W969" s="1"/>
  <c r="X971"/>
  <c r="L971" s="1"/>
  <c r="V971"/>
  <c r="W971" s="1"/>
  <c r="X973"/>
  <c r="L973" s="1"/>
  <c r="V973"/>
  <c r="W973" s="1"/>
  <c r="X975"/>
  <c r="L975" s="1"/>
  <c r="V975"/>
  <c r="W975" s="1"/>
  <c r="X977"/>
  <c r="L977" s="1"/>
  <c r="V977"/>
  <c r="W977" s="1"/>
  <c r="X979"/>
  <c r="L979" s="1"/>
  <c r="V979"/>
  <c r="W979" s="1"/>
  <c r="X981"/>
  <c r="L981" s="1"/>
  <c r="V981"/>
  <c r="W981" s="1"/>
  <c r="X983"/>
  <c r="L983" s="1"/>
  <c r="V983"/>
  <c r="W983" s="1"/>
  <c r="X985"/>
  <c r="L985" s="1"/>
  <c r="V985"/>
  <c r="W985" s="1"/>
  <c r="X987"/>
  <c r="L987" s="1"/>
  <c r="V987"/>
  <c r="W987" s="1"/>
  <c r="X989"/>
  <c r="L989" s="1"/>
  <c r="V989"/>
  <c r="W989" s="1"/>
  <c r="X991"/>
  <c r="L991" s="1"/>
  <c r="V991"/>
  <c r="W991" s="1"/>
  <c r="X993"/>
  <c r="L993" s="1"/>
  <c r="V993"/>
  <c r="W993" s="1"/>
  <c r="X995"/>
  <c r="L995" s="1"/>
  <c r="V995"/>
  <c r="W995" s="1"/>
  <c r="X997"/>
  <c r="L997" s="1"/>
  <c r="V997"/>
  <c r="W997" s="1"/>
  <c r="X999"/>
  <c r="L999" s="1"/>
  <c r="V999"/>
  <c r="W999" s="1"/>
  <c r="X1001"/>
  <c r="L1001" s="1"/>
  <c r="V1001"/>
  <c r="W1001" s="1"/>
  <c r="X1003"/>
  <c r="L1003" s="1"/>
  <c r="V1003"/>
  <c r="W1003" s="1"/>
  <c r="X1005"/>
  <c r="V1005"/>
  <c r="W1005" s="1"/>
  <c r="X1007"/>
  <c r="L1007" s="1"/>
  <c r="V1007"/>
  <c r="W1007" s="1"/>
  <c r="X1009"/>
  <c r="L1009" s="1"/>
  <c r="V1009"/>
  <c r="W1009" s="1"/>
  <c r="X1011"/>
  <c r="L1011" s="1"/>
  <c r="V1011"/>
  <c r="W1011" s="1"/>
  <c r="X1013"/>
  <c r="L1013" s="1"/>
  <c r="V1013"/>
  <c r="W1013" s="1"/>
  <c r="X1015"/>
  <c r="L1015" s="1"/>
  <c r="V1015"/>
  <c r="W1015" s="1"/>
  <c r="X1017"/>
  <c r="L1017" s="1"/>
  <c r="V1017"/>
  <c r="W1017" s="1"/>
  <c r="X1019"/>
  <c r="L1019" s="1"/>
  <c r="V1019"/>
  <c r="W1019" s="1"/>
  <c r="X1021"/>
  <c r="L1021" s="1"/>
  <c r="V1021"/>
  <c r="W1021" s="1"/>
  <c r="X1023"/>
  <c r="L1023" s="1"/>
  <c r="V1023"/>
  <c r="W1023" s="1"/>
  <c r="X1025"/>
  <c r="L1025" s="1"/>
  <c r="V1025"/>
  <c r="W1025" s="1"/>
  <c r="X1027"/>
  <c r="L1027" s="1"/>
  <c r="V1027"/>
  <c r="W1027" s="1"/>
  <c r="X1029"/>
  <c r="L1029" s="1"/>
  <c r="V1029"/>
  <c r="W1029" s="1"/>
  <c r="X1031"/>
  <c r="L1031" s="1"/>
  <c r="V1031"/>
  <c r="W1031" s="1"/>
  <c r="X1033"/>
  <c r="L1033" s="1"/>
  <c r="V1033"/>
  <c r="W1033" s="1"/>
  <c r="X1035"/>
  <c r="L1035" s="1"/>
  <c r="V1035"/>
  <c r="W1035" s="1"/>
  <c r="X1037"/>
  <c r="L1037" s="1"/>
  <c r="V1037"/>
  <c r="W1037" s="1"/>
  <c r="X1039"/>
  <c r="L1039" s="1"/>
  <c r="V1039"/>
  <c r="W1039" s="1"/>
  <c r="X1041"/>
  <c r="L1041" s="1"/>
  <c r="V1041"/>
  <c r="W1041" s="1"/>
  <c r="X1043"/>
  <c r="L1043" s="1"/>
  <c r="V1043"/>
  <c r="W1043" s="1"/>
  <c r="X1045"/>
  <c r="L1045" s="1"/>
  <c r="V1045"/>
  <c r="W1045" s="1"/>
  <c r="X1047"/>
  <c r="L1047" s="1"/>
  <c r="V1047"/>
  <c r="W1047" s="1"/>
  <c r="X1049"/>
  <c r="L1049" s="1"/>
  <c r="V1049"/>
  <c r="W1049" s="1"/>
  <c r="X1051"/>
  <c r="L1051" s="1"/>
  <c r="V1051"/>
  <c r="W1051" s="1"/>
  <c r="X1053"/>
  <c r="L1053" s="1"/>
  <c r="V1053"/>
  <c r="W1053" s="1"/>
  <c r="X1055"/>
  <c r="L1055" s="1"/>
  <c r="V1055"/>
  <c r="W1055" s="1"/>
  <c r="X1057"/>
  <c r="L1057" s="1"/>
  <c r="V1057"/>
  <c r="W1057" s="1"/>
  <c r="X1059"/>
  <c r="L1059" s="1"/>
  <c r="V1059"/>
  <c r="W1059" s="1"/>
  <c r="X1061"/>
  <c r="L1061" s="1"/>
  <c r="V1061"/>
  <c r="W1061" s="1"/>
  <c r="X1063"/>
  <c r="L1063" s="1"/>
  <c r="V1063"/>
  <c r="W1063" s="1"/>
  <c r="X1065"/>
  <c r="L1065" s="1"/>
  <c r="V1065"/>
  <c r="W1065" s="1"/>
  <c r="X1067"/>
  <c r="L1067" s="1"/>
  <c r="V1067"/>
  <c r="W1067" s="1"/>
  <c r="X1069"/>
  <c r="L1069" s="1"/>
  <c r="V1069"/>
  <c r="W1069" s="1"/>
  <c r="X1071"/>
  <c r="L1071" s="1"/>
  <c r="V1071"/>
  <c r="W1071" s="1"/>
  <c r="X1073"/>
  <c r="L1073" s="1"/>
  <c r="V1073"/>
  <c r="W1073" s="1"/>
  <c r="X1075"/>
  <c r="L1075" s="1"/>
  <c r="V1075"/>
  <c r="W1075" s="1"/>
  <c r="X1077"/>
  <c r="L1077" s="1"/>
  <c r="V1077"/>
  <c r="W1077" s="1"/>
  <c r="X1079"/>
  <c r="L1079" s="1"/>
  <c r="V1079"/>
  <c r="W1079" s="1"/>
  <c r="X1081"/>
  <c r="L1081" s="1"/>
  <c r="V1081"/>
  <c r="W1081" s="1"/>
  <c r="X1083"/>
  <c r="L1083" s="1"/>
  <c r="V1083"/>
  <c r="W1083" s="1"/>
  <c r="X1085"/>
  <c r="L1085" s="1"/>
  <c r="V1085"/>
  <c r="W1085" s="1"/>
  <c r="X1087"/>
  <c r="L1087" s="1"/>
  <c r="V1087"/>
  <c r="W1087" s="1"/>
  <c r="X1089"/>
  <c r="L1089" s="1"/>
  <c r="V1089"/>
  <c r="W1089" s="1"/>
  <c r="X1091"/>
  <c r="L1091" s="1"/>
  <c r="V1091"/>
  <c r="W1091" s="1"/>
  <c r="X1093"/>
  <c r="L1093" s="1"/>
  <c r="V1093"/>
  <c r="W1093" s="1"/>
  <c r="X1095"/>
  <c r="L1095" s="1"/>
  <c r="V1095"/>
  <c r="W1095" s="1"/>
  <c r="X1097"/>
  <c r="L1097" s="1"/>
  <c r="V1097"/>
  <c r="W1097" s="1"/>
  <c r="X1099"/>
  <c r="L1099" s="1"/>
  <c r="V1099"/>
  <c r="W1099" s="1"/>
  <c r="X1101"/>
  <c r="L1101" s="1"/>
  <c r="V1101"/>
  <c r="W1101" s="1"/>
  <c r="X1103"/>
  <c r="L1103" s="1"/>
  <c r="V1103"/>
  <c r="W1103" s="1"/>
  <c r="X1105"/>
  <c r="L1105" s="1"/>
  <c r="V1105"/>
  <c r="W1105" s="1"/>
  <c r="X1107"/>
  <c r="L1107" s="1"/>
  <c r="V1107"/>
  <c r="W1107" s="1"/>
  <c r="X1109"/>
  <c r="L1109" s="1"/>
  <c r="V1109"/>
  <c r="W1109" s="1"/>
  <c r="X1111"/>
  <c r="L1111" s="1"/>
  <c r="V1111"/>
  <c r="W1111" s="1"/>
  <c r="X1113"/>
  <c r="L1113" s="1"/>
  <c r="V1113"/>
  <c r="W1113" s="1"/>
  <c r="X1115"/>
  <c r="L1115" s="1"/>
  <c r="V1115"/>
  <c r="W1115" s="1"/>
  <c r="X1117"/>
  <c r="L1117" s="1"/>
  <c r="V1117"/>
  <c r="W1117" s="1"/>
  <c r="X1119"/>
  <c r="L1119" s="1"/>
  <c r="V1119"/>
  <c r="W1119" s="1"/>
  <c r="X1121"/>
  <c r="L1121" s="1"/>
  <c r="V1121"/>
  <c r="W1121" s="1"/>
  <c r="X1123"/>
  <c r="L1123" s="1"/>
  <c r="V1123"/>
  <c r="W1123" s="1"/>
  <c r="X1125"/>
  <c r="L1125" s="1"/>
  <c r="V1125"/>
  <c r="W1125" s="1"/>
  <c r="X1127"/>
  <c r="L1127" s="1"/>
  <c r="V1127"/>
  <c r="W1127" s="1"/>
  <c r="X1129"/>
  <c r="L1129" s="1"/>
  <c r="V1129"/>
  <c r="W1129" s="1"/>
  <c r="X1131"/>
  <c r="L1131" s="1"/>
  <c r="V1131"/>
  <c r="W1131" s="1"/>
  <c r="X1133"/>
  <c r="L1133" s="1"/>
  <c r="V1133"/>
  <c r="W1133" s="1"/>
  <c r="X1135"/>
  <c r="L1135" s="1"/>
  <c r="V1135"/>
  <c r="W1135" s="1"/>
  <c r="X1137"/>
  <c r="L1137" s="1"/>
  <c r="V1137"/>
  <c r="W1137" s="1"/>
  <c r="X1139"/>
  <c r="V1139"/>
  <c r="W1139" s="1"/>
  <c r="X1141"/>
  <c r="V1141"/>
  <c r="W1141" s="1"/>
  <c r="X1143"/>
  <c r="L1143" s="1"/>
  <c r="V1143"/>
  <c r="W1143" s="1"/>
  <c r="X1145"/>
  <c r="V1145"/>
  <c r="W1145" s="1"/>
  <c r="X1147"/>
  <c r="L1147" s="1"/>
  <c r="V1147"/>
  <c r="W1147" s="1"/>
  <c r="X1149"/>
  <c r="L1149" s="1"/>
  <c r="V1149"/>
  <c r="W1149" s="1"/>
  <c r="X1151"/>
  <c r="L1151" s="1"/>
  <c r="V1151"/>
  <c r="W1151" s="1"/>
  <c r="X1153"/>
  <c r="L1153" s="1"/>
  <c r="V1153"/>
  <c r="W1153" s="1"/>
  <c r="X1155"/>
  <c r="L1155" s="1"/>
  <c r="V1155"/>
  <c r="W1155" s="1"/>
  <c r="X1157"/>
  <c r="L1157" s="1"/>
  <c r="V1157"/>
  <c r="W1157" s="1"/>
  <c r="X1159"/>
  <c r="L1159" s="1"/>
  <c r="V1159"/>
  <c r="W1159" s="1"/>
  <c r="X1161"/>
  <c r="V1161"/>
  <c r="W1161" s="1"/>
  <c r="X1163"/>
  <c r="V1163"/>
  <c r="W1163" s="1"/>
  <c r="X1165"/>
  <c r="L1165" s="1"/>
  <c r="V1165"/>
  <c r="W1165" s="1"/>
  <c r="X1167"/>
  <c r="L1167" s="1"/>
  <c r="V1167"/>
  <c r="W1167" s="1"/>
  <c r="X1169"/>
  <c r="L1169" s="1"/>
  <c r="V1169"/>
  <c r="W1169" s="1"/>
  <c r="X1171"/>
  <c r="L1171" s="1"/>
  <c r="V1171"/>
  <c r="W1171" s="1"/>
  <c r="X1173"/>
  <c r="L1173" s="1"/>
  <c r="V1173"/>
  <c r="W1173" s="1"/>
  <c r="X1175"/>
  <c r="L1175" s="1"/>
  <c r="V1175"/>
  <c r="W1175" s="1"/>
  <c r="X1177"/>
  <c r="L1177" s="1"/>
  <c r="V1177"/>
  <c r="W1177" s="1"/>
  <c r="X1179"/>
  <c r="L1179" s="1"/>
  <c r="V1179"/>
  <c r="W1179" s="1"/>
  <c r="X1181"/>
  <c r="L1181" s="1"/>
  <c r="V1181"/>
  <c r="W1181" s="1"/>
  <c r="X1183"/>
  <c r="L1183" s="1"/>
  <c r="V1183"/>
  <c r="W1183" s="1"/>
  <c r="X1185"/>
  <c r="L1185" s="1"/>
  <c r="V1185"/>
  <c r="W1185" s="1"/>
  <c r="X1187"/>
  <c r="L1187" s="1"/>
  <c r="V1187"/>
  <c r="W1187" s="1"/>
  <c r="X1189"/>
  <c r="L1189" s="1"/>
  <c r="V1189"/>
  <c r="W1189" s="1"/>
  <c r="X1191"/>
  <c r="L1191" s="1"/>
  <c r="V1191"/>
  <c r="W1191" s="1"/>
  <c r="X1193"/>
  <c r="L1193" s="1"/>
  <c r="V1193"/>
  <c r="W1193" s="1"/>
  <c r="X1195"/>
  <c r="L1195" s="1"/>
  <c r="V1195"/>
  <c r="W1195" s="1"/>
  <c r="X1197"/>
  <c r="L1197" s="1"/>
  <c r="V1197"/>
  <c r="W1197" s="1"/>
  <c r="X1199"/>
  <c r="L1199" s="1"/>
  <c r="V1199"/>
  <c r="W1199" s="1"/>
  <c r="X1201"/>
  <c r="L1201" s="1"/>
  <c r="V1201"/>
  <c r="W1201" s="1"/>
  <c r="X1203"/>
  <c r="L1203" s="1"/>
  <c r="V1203"/>
  <c r="W1203" s="1"/>
  <c r="X1205"/>
  <c r="L1205" s="1"/>
  <c r="V1205"/>
  <c r="W1205" s="1"/>
  <c r="X1207"/>
  <c r="L1207" s="1"/>
  <c r="V1207"/>
  <c r="W1207" s="1"/>
  <c r="X1209"/>
  <c r="L1209" s="1"/>
  <c r="V1209"/>
  <c r="W1209" s="1"/>
  <c r="X1211"/>
  <c r="L1211" s="1"/>
  <c r="V1211"/>
  <c r="W1211" s="1"/>
  <c r="X1213"/>
  <c r="L1213" s="1"/>
  <c r="V1213"/>
  <c r="W1213" s="1"/>
  <c r="X1215"/>
  <c r="L1215" s="1"/>
  <c r="V1215"/>
  <c r="W1215" s="1"/>
  <c r="X1217"/>
  <c r="L1217" s="1"/>
  <c r="V1217"/>
  <c r="W1217" s="1"/>
  <c r="X1219"/>
  <c r="L1219" s="1"/>
  <c r="V1219"/>
  <c r="W1219" s="1"/>
  <c r="X1221"/>
  <c r="L1221" s="1"/>
  <c r="V1221"/>
  <c r="W1221" s="1"/>
  <c r="X1223"/>
  <c r="L1223" s="1"/>
  <c r="V1223"/>
  <c r="W1223" s="1"/>
  <c r="X1225"/>
  <c r="L1225" s="1"/>
  <c r="V1225"/>
  <c r="W1225" s="1"/>
  <c r="X1227"/>
  <c r="L1227" s="1"/>
  <c r="V1227"/>
  <c r="W1227" s="1"/>
  <c r="X1229"/>
  <c r="V1229"/>
  <c r="W1229" s="1"/>
  <c r="X1231"/>
  <c r="L1231" s="1"/>
  <c r="V1231"/>
  <c r="W1231" s="1"/>
  <c r="X1233"/>
  <c r="L1233" s="1"/>
  <c r="V1233"/>
  <c r="W1233" s="1"/>
  <c r="X1235"/>
  <c r="L1235" s="1"/>
  <c r="V1235"/>
  <c r="W1235" s="1"/>
  <c r="X1237"/>
  <c r="L1237" s="1"/>
  <c r="V1237"/>
  <c r="W1237" s="1"/>
  <c r="X1239"/>
  <c r="L1239" s="1"/>
  <c r="V1239"/>
  <c r="W1239" s="1"/>
  <c r="X1241"/>
  <c r="L1241" s="1"/>
  <c r="V1241"/>
  <c r="W1241" s="1"/>
  <c r="X1243"/>
  <c r="L1243" s="1"/>
  <c r="V1243"/>
  <c r="W1243" s="1"/>
  <c r="X1245"/>
  <c r="L1245" s="1"/>
  <c r="V1245"/>
  <c r="W1245" s="1"/>
  <c r="X1247"/>
  <c r="L1247" s="1"/>
  <c r="V1247"/>
  <c r="W1247" s="1"/>
  <c r="X1249"/>
  <c r="L1249" s="1"/>
  <c r="V1249"/>
  <c r="W1249" s="1"/>
  <c r="X1251"/>
  <c r="L1251" s="1"/>
  <c r="V1251"/>
  <c r="W1251" s="1"/>
  <c r="X1253"/>
  <c r="L1253" s="1"/>
  <c r="V1253"/>
  <c r="W1253" s="1"/>
  <c r="X1255"/>
  <c r="L1255" s="1"/>
  <c r="V1255"/>
  <c r="W1255" s="1"/>
  <c r="X1257"/>
  <c r="L1257" s="1"/>
  <c r="V1257"/>
  <c r="W1257" s="1"/>
  <c r="X1259"/>
  <c r="L1259" s="1"/>
  <c r="V1259"/>
  <c r="W1259" s="1"/>
  <c r="X1261"/>
  <c r="V1261"/>
  <c r="W1261" s="1"/>
  <c r="X1263"/>
  <c r="L1263" s="1"/>
  <c r="V1263"/>
  <c r="W1263" s="1"/>
  <c r="X1265"/>
  <c r="L1265" s="1"/>
  <c r="V1265"/>
  <c r="W1265" s="1"/>
  <c r="X1267"/>
  <c r="L1267" s="1"/>
  <c r="V1267"/>
  <c r="W1267" s="1"/>
  <c r="X1269"/>
  <c r="L1269" s="1"/>
  <c r="V1269"/>
  <c r="W1269" s="1"/>
  <c r="X1271"/>
  <c r="L1271" s="1"/>
  <c r="V1271"/>
  <c r="W1271" s="1"/>
  <c r="X1273"/>
  <c r="L1273" s="1"/>
  <c r="V1273"/>
  <c r="W1273" s="1"/>
  <c r="X1275"/>
  <c r="L1275" s="1"/>
  <c r="V1275"/>
  <c r="W1275" s="1"/>
  <c r="X1277"/>
  <c r="L1277" s="1"/>
  <c r="V1277"/>
  <c r="W1277" s="1"/>
  <c r="X1279"/>
  <c r="L1279" s="1"/>
  <c r="V1279"/>
  <c r="W1279" s="1"/>
  <c r="X1281"/>
  <c r="L1281" s="1"/>
  <c r="V1281"/>
  <c r="W1281" s="1"/>
  <c r="X1283"/>
  <c r="V1283"/>
  <c r="W1283" s="1"/>
  <c r="X1285"/>
  <c r="L1285" s="1"/>
  <c r="V1285"/>
  <c r="W1285" s="1"/>
  <c r="X1287"/>
  <c r="L1287" s="1"/>
  <c r="V1287"/>
  <c r="W1287" s="1"/>
  <c r="X1289"/>
  <c r="L1289" s="1"/>
  <c r="V1289"/>
  <c r="W1289" s="1"/>
  <c r="X1291"/>
  <c r="L1291" s="1"/>
  <c r="V1291"/>
  <c r="W1291" s="1"/>
  <c r="X1293"/>
  <c r="L1293" s="1"/>
  <c r="V1293"/>
  <c r="W1293" s="1"/>
  <c r="X1295"/>
  <c r="L1295" s="1"/>
  <c r="V1295"/>
  <c r="W1295" s="1"/>
  <c r="X1297"/>
  <c r="L1297" s="1"/>
  <c r="V1297"/>
  <c r="W1297" s="1"/>
  <c r="X1299"/>
  <c r="L1299" s="1"/>
  <c r="V1299"/>
  <c r="W1299" s="1"/>
  <c r="X1301"/>
  <c r="L1301" s="1"/>
  <c r="V1301"/>
  <c r="W1301" s="1"/>
  <c r="X1303"/>
  <c r="L1303" s="1"/>
  <c r="V1303"/>
  <c r="W1303" s="1"/>
  <c r="X1305"/>
  <c r="L1305" s="1"/>
  <c r="V1305"/>
  <c r="W1305" s="1"/>
  <c r="X1307"/>
  <c r="L1307" s="1"/>
  <c r="V1307"/>
  <c r="W1307" s="1"/>
  <c r="X1309"/>
  <c r="L1309" s="1"/>
  <c r="V1309"/>
  <c r="W1309" s="1"/>
  <c r="X1311"/>
  <c r="L1311" s="1"/>
  <c r="V1311"/>
  <c r="W1311" s="1"/>
  <c r="X1313"/>
  <c r="L1313" s="1"/>
  <c r="V1313"/>
  <c r="W1313" s="1"/>
  <c r="X1315"/>
  <c r="L1315" s="1"/>
  <c r="V1315"/>
  <c r="W1315" s="1"/>
  <c r="X1317"/>
  <c r="L1317" s="1"/>
  <c r="V1317"/>
  <c r="W1317" s="1"/>
  <c r="X1319"/>
  <c r="L1319" s="1"/>
  <c r="V1319"/>
  <c r="W1319" s="1"/>
  <c r="X1321"/>
  <c r="L1321" s="1"/>
  <c r="V1321"/>
  <c r="W1321" s="1"/>
  <c r="X1323"/>
  <c r="L1323" s="1"/>
  <c r="V1323"/>
  <c r="W1323" s="1"/>
  <c r="X1325"/>
  <c r="L1325" s="1"/>
  <c r="V1325"/>
  <c r="W1325" s="1"/>
  <c r="X1327"/>
  <c r="L1327" s="1"/>
  <c r="V1327"/>
  <c r="W1327" s="1"/>
  <c r="X1329"/>
  <c r="L1329" s="1"/>
  <c r="V1329"/>
  <c r="W1329" s="1"/>
  <c r="X1331"/>
  <c r="L1331" s="1"/>
  <c r="V1331"/>
  <c r="W1331" s="1"/>
  <c r="X1333"/>
  <c r="L1333" s="1"/>
  <c r="V1333"/>
  <c r="W1333" s="1"/>
  <c r="X1335"/>
  <c r="L1335" s="1"/>
  <c r="V1335"/>
  <c r="W1335" s="1"/>
  <c r="X1337"/>
  <c r="L1337" s="1"/>
  <c r="V1337"/>
  <c r="W1337" s="1"/>
  <c r="X1339"/>
  <c r="L1339" s="1"/>
  <c r="V1339"/>
  <c r="W1339" s="1"/>
  <c r="X1341"/>
  <c r="L1341" s="1"/>
  <c r="V1341"/>
  <c r="W1341" s="1"/>
  <c r="X1343"/>
  <c r="L1343" s="1"/>
  <c r="V1343"/>
  <c r="W1343" s="1"/>
  <c r="X1345"/>
  <c r="L1345" s="1"/>
  <c r="V1345"/>
  <c r="W1345" s="1"/>
  <c r="X1347"/>
  <c r="L1347" s="1"/>
  <c r="V1347"/>
  <c r="W1347" s="1"/>
  <c r="X1349"/>
  <c r="L1349" s="1"/>
  <c r="V1349"/>
  <c r="W1349" s="1"/>
  <c r="X1351"/>
  <c r="L1351" s="1"/>
  <c r="V1351"/>
  <c r="W1351" s="1"/>
  <c r="X1353"/>
  <c r="L1353" s="1"/>
  <c r="V1353"/>
  <c r="W1353" s="1"/>
  <c r="X1355"/>
  <c r="L1355" s="1"/>
  <c r="V1355"/>
  <c r="W1355" s="1"/>
  <c r="X1357"/>
  <c r="L1357" s="1"/>
  <c r="V1357"/>
  <c r="W1357" s="1"/>
  <c r="X1359"/>
  <c r="L1359" s="1"/>
  <c r="V1359"/>
  <c r="W1359" s="1"/>
  <c r="X1361"/>
  <c r="L1361" s="1"/>
  <c r="V1361"/>
  <c r="W1361" s="1"/>
  <c r="X1363"/>
  <c r="L1363" s="1"/>
  <c r="V1363"/>
  <c r="W1363" s="1"/>
  <c r="X1365"/>
  <c r="V1365"/>
  <c r="W1365" s="1"/>
  <c r="X1367"/>
  <c r="L1367" s="1"/>
  <c r="V1367"/>
  <c r="W1367" s="1"/>
  <c r="X1369"/>
  <c r="L1369" s="1"/>
  <c r="V1369"/>
  <c r="W1369" s="1"/>
  <c r="X1371"/>
  <c r="L1371" s="1"/>
  <c r="V1371"/>
  <c r="W1371" s="1"/>
  <c r="X1373"/>
  <c r="L1373" s="1"/>
  <c r="V1373"/>
  <c r="W1373" s="1"/>
  <c r="X1375"/>
  <c r="L1375" s="1"/>
  <c r="V1375"/>
  <c r="W1375" s="1"/>
  <c r="X1377"/>
  <c r="L1377" s="1"/>
  <c r="V1377"/>
  <c r="W1377" s="1"/>
  <c r="X1379"/>
  <c r="L1379" s="1"/>
  <c r="V1379"/>
  <c r="W1379" s="1"/>
  <c r="X1381"/>
  <c r="L1381" s="1"/>
  <c r="V1381"/>
  <c r="W1381" s="1"/>
  <c r="X1383"/>
  <c r="L1383" s="1"/>
  <c r="V1383"/>
  <c r="W1383" s="1"/>
  <c r="X1385"/>
  <c r="L1385" s="1"/>
  <c r="V1385"/>
  <c r="W1385" s="1"/>
  <c r="X1387"/>
  <c r="L1387" s="1"/>
  <c r="V1387"/>
  <c r="W1387" s="1"/>
  <c r="X1389"/>
  <c r="L1389" s="1"/>
  <c r="V1389"/>
  <c r="W1389" s="1"/>
  <c r="X1391"/>
  <c r="L1391" s="1"/>
  <c r="V1391"/>
  <c r="W1391" s="1"/>
  <c r="X1393"/>
  <c r="L1393" s="1"/>
  <c r="V1393"/>
  <c r="W1393" s="1"/>
  <c r="X1395"/>
  <c r="L1395" s="1"/>
  <c r="V1395"/>
  <c r="W1395" s="1"/>
  <c r="X1397"/>
  <c r="L1397" s="1"/>
  <c r="V1397"/>
  <c r="W1397" s="1"/>
  <c r="X1399"/>
  <c r="L1399" s="1"/>
  <c r="V1399"/>
  <c r="W1399" s="1"/>
  <c r="X1401"/>
  <c r="L1401" s="1"/>
  <c r="V1401"/>
  <c r="W1401" s="1"/>
  <c r="X1403"/>
  <c r="L1403" s="1"/>
  <c r="V1403"/>
  <c r="W1403" s="1"/>
  <c r="X1405"/>
  <c r="L1405" s="1"/>
  <c r="V1405"/>
  <c r="W1405" s="1"/>
  <c r="X1407"/>
  <c r="L1407" s="1"/>
  <c r="V1407"/>
  <c r="W1407" s="1"/>
  <c r="X1409"/>
  <c r="L1409" s="1"/>
  <c r="V1409"/>
  <c r="W1409" s="1"/>
  <c r="X1411"/>
  <c r="L1411" s="1"/>
  <c r="V1411"/>
  <c r="W1411" s="1"/>
  <c r="X1413"/>
  <c r="L1413" s="1"/>
  <c r="V1413"/>
  <c r="W1413" s="1"/>
  <c r="X1415"/>
  <c r="L1415" s="1"/>
  <c r="V1415"/>
  <c r="W1415" s="1"/>
  <c r="X1417"/>
  <c r="L1417" s="1"/>
  <c r="V1417"/>
  <c r="W1417" s="1"/>
  <c r="X1419"/>
  <c r="L1419" s="1"/>
  <c r="V1419"/>
  <c r="W1419" s="1"/>
  <c r="X1421"/>
  <c r="L1421" s="1"/>
  <c r="V1421"/>
  <c r="W1421" s="1"/>
  <c r="X1423"/>
  <c r="L1423" s="1"/>
  <c r="V1423"/>
  <c r="W1423" s="1"/>
  <c r="X1427"/>
  <c r="L1427" s="1"/>
  <c r="V1427"/>
  <c r="W1427" s="1"/>
  <c r="X1429"/>
  <c r="L1429" s="1"/>
  <c r="V1429"/>
  <c r="W1429" s="1"/>
  <c r="X1431"/>
  <c r="L1431" s="1"/>
  <c r="V1431"/>
  <c r="W1431" s="1"/>
  <c r="X1433"/>
  <c r="L1433" s="1"/>
  <c r="V1433"/>
  <c r="W1433" s="1"/>
  <c r="X1435"/>
  <c r="L1435" s="1"/>
  <c r="V1435"/>
  <c r="W1435" s="1"/>
  <c r="X1437"/>
  <c r="L1437" s="1"/>
  <c r="V1437"/>
  <c r="W1437" s="1"/>
  <c r="X1439"/>
  <c r="L1439" s="1"/>
  <c r="V1439"/>
  <c r="W1439" s="1"/>
  <c r="X1441"/>
  <c r="L1441" s="1"/>
  <c r="V1441"/>
  <c r="W1441" s="1"/>
  <c r="X1443"/>
  <c r="L1443" s="1"/>
  <c r="V1443"/>
  <c r="W1443" s="1"/>
  <c r="X1445"/>
  <c r="L1445" s="1"/>
  <c r="V1445"/>
  <c r="W1445" s="1"/>
  <c r="X1447"/>
  <c r="L1447" s="1"/>
  <c r="V1447"/>
  <c r="W1447" s="1"/>
  <c r="X1449"/>
  <c r="L1449" s="1"/>
  <c r="V1449"/>
  <c r="W1449" s="1"/>
  <c r="X1451"/>
  <c r="L1451" s="1"/>
  <c r="V1451"/>
  <c r="W1451" s="1"/>
  <c r="X1453"/>
  <c r="L1453" s="1"/>
  <c r="V1453"/>
  <c r="W1453" s="1"/>
  <c r="X1455"/>
  <c r="L1455" s="1"/>
  <c r="V1455"/>
  <c r="W1455" s="1"/>
  <c r="X1457"/>
  <c r="L1457" s="1"/>
  <c r="V1457"/>
  <c r="W1457" s="1"/>
  <c r="X1458"/>
  <c r="L1458" s="1"/>
  <c r="V1458"/>
  <c r="W1458" s="1"/>
  <c r="X1460"/>
  <c r="L1460" s="1"/>
  <c r="V1460"/>
  <c r="W1460" s="1"/>
  <c r="X1462"/>
  <c r="L1462" s="1"/>
  <c r="V1462"/>
  <c r="W1462" s="1"/>
  <c r="X1464"/>
  <c r="L1464" s="1"/>
  <c r="V1464"/>
  <c r="W1464" s="1"/>
  <c r="X1466"/>
  <c r="L1466" s="1"/>
  <c r="V1466"/>
  <c r="W1466" s="1"/>
  <c r="X1468"/>
  <c r="L1468" s="1"/>
  <c r="V1468"/>
  <c r="W1468" s="1"/>
  <c r="X1470"/>
  <c r="L1470" s="1"/>
  <c r="V1470"/>
  <c r="W1470" s="1"/>
  <c r="X1472"/>
  <c r="L1472" s="1"/>
  <c r="V1472"/>
  <c r="W1472" s="1"/>
  <c r="X1474"/>
  <c r="L1474" s="1"/>
  <c r="V1474"/>
  <c r="W1474" s="1"/>
  <c r="X1476"/>
  <c r="L1476" s="1"/>
  <c r="V1476"/>
  <c r="W1476" s="1"/>
  <c r="X1478"/>
  <c r="L1478" s="1"/>
  <c r="V1478"/>
  <c r="W1478" s="1"/>
  <c r="X1480"/>
  <c r="L1480" s="1"/>
  <c r="V1480"/>
  <c r="W1480" s="1"/>
  <c r="X1482"/>
  <c r="L1482" s="1"/>
  <c r="V1482"/>
  <c r="W1482" s="1"/>
  <c r="X1484"/>
  <c r="L1484" s="1"/>
  <c r="V1484"/>
  <c r="W1484" s="1"/>
  <c r="X1486"/>
  <c r="L1486" s="1"/>
  <c r="V1486"/>
  <c r="W1486" s="1"/>
  <c r="X1488"/>
  <c r="L1488" s="1"/>
  <c r="V1488"/>
  <c r="W1488" s="1"/>
  <c r="X1490"/>
  <c r="L1490" s="1"/>
  <c r="V1490"/>
  <c r="W1490" s="1"/>
  <c r="X1492"/>
  <c r="L1492" s="1"/>
  <c r="V1492"/>
  <c r="W1492" s="1"/>
  <c r="X1494"/>
  <c r="L1494" s="1"/>
  <c r="V1494"/>
  <c r="W1494" s="1"/>
  <c r="X1496"/>
  <c r="L1496" s="1"/>
  <c r="V1496"/>
  <c r="W1496" s="1"/>
  <c r="X1498"/>
  <c r="L1498" s="1"/>
  <c r="V1498"/>
  <c r="W1498" s="1"/>
  <c r="X1500"/>
  <c r="L1500" s="1"/>
  <c r="V1500"/>
  <c r="W1500" s="1"/>
  <c r="X1502"/>
  <c r="L1502" s="1"/>
  <c r="V1502"/>
  <c r="W1502" s="1"/>
  <c r="X1504"/>
  <c r="L1504" s="1"/>
  <c r="V1504"/>
  <c r="W1504" s="1"/>
  <c r="X1506"/>
  <c r="L1506" s="1"/>
  <c r="V1506"/>
  <c r="W1506" s="1"/>
  <c r="X1508"/>
  <c r="L1508" s="1"/>
  <c r="V1508"/>
  <c r="W1508" s="1"/>
  <c r="X1510"/>
  <c r="L1510" s="1"/>
  <c r="V1510"/>
  <c r="W1510" s="1"/>
  <c r="X1512"/>
  <c r="L1512" s="1"/>
  <c r="V1512"/>
  <c r="W1512" s="1"/>
  <c r="X1514"/>
  <c r="L1514" s="1"/>
  <c r="V1514"/>
  <c r="W1514" s="1"/>
  <c r="X1516"/>
  <c r="L1516" s="1"/>
  <c r="V1516"/>
  <c r="W1516" s="1"/>
  <c r="X1518"/>
  <c r="L1518" s="1"/>
  <c r="V1518"/>
  <c r="W1518" s="1"/>
  <c r="X1520"/>
  <c r="L1520" s="1"/>
  <c r="V1520"/>
  <c r="W1520" s="1"/>
  <c r="X1522"/>
  <c r="L1522" s="1"/>
  <c r="V1522"/>
  <c r="W1522" s="1"/>
  <c r="X1524"/>
  <c r="L1524" s="1"/>
  <c r="V1524"/>
  <c r="W1524" s="1"/>
  <c r="X1526"/>
  <c r="L1526" s="1"/>
  <c r="V1526"/>
  <c r="W1526" s="1"/>
  <c r="X1528"/>
  <c r="L1528" s="1"/>
  <c r="V1528"/>
  <c r="W1528" s="1"/>
  <c r="X1530"/>
  <c r="L1530" s="1"/>
  <c r="V1530"/>
  <c r="W1530" s="1"/>
  <c r="X1532"/>
  <c r="L1532" s="1"/>
  <c r="V1532"/>
  <c r="W1532" s="1"/>
  <c r="X1534"/>
  <c r="L1534" s="1"/>
  <c r="V1534"/>
  <c r="W1534" s="1"/>
  <c r="X1536"/>
  <c r="L1536" s="1"/>
  <c r="V1536"/>
  <c r="W1536" s="1"/>
  <c r="X1538"/>
  <c r="L1538" s="1"/>
  <c r="V1538"/>
  <c r="W1538" s="1"/>
  <c r="X1540"/>
  <c r="L1540" s="1"/>
  <c r="V1540"/>
  <c r="W1540" s="1"/>
  <c r="X1542"/>
  <c r="L1542" s="1"/>
  <c r="V1542"/>
  <c r="W1542" s="1"/>
  <c r="X1544"/>
  <c r="L1544" s="1"/>
  <c r="V1544"/>
  <c r="W1544" s="1"/>
  <c r="X1546"/>
  <c r="L1546" s="1"/>
  <c r="V1546"/>
  <c r="W1546" s="1"/>
  <c r="X1548"/>
  <c r="L1548" s="1"/>
  <c r="V1548"/>
  <c r="W1548" s="1"/>
  <c r="X1550"/>
  <c r="L1550" s="1"/>
  <c r="V1550"/>
  <c r="W1550" s="1"/>
  <c r="X1552"/>
  <c r="L1552" s="1"/>
  <c r="V1552"/>
  <c r="W1552" s="1"/>
  <c r="X1554"/>
  <c r="L1554" s="1"/>
  <c r="V1554"/>
  <c r="W1554" s="1"/>
  <c r="X1556"/>
  <c r="L1556" s="1"/>
  <c r="V1556"/>
  <c r="W1556" s="1"/>
  <c r="X1558"/>
  <c r="L1558" s="1"/>
  <c r="V1558"/>
  <c r="W1558" s="1"/>
  <c r="X1560"/>
  <c r="L1560" s="1"/>
  <c r="V1560"/>
  <c r="W1560" s="1"/>
  <c r="X1562"/>
  <c r="L1562" s="1"/>
  <c r="V1562"/>
  <c r="W1562" s="1"/>
  <c r="X1564"/>
  <c r="L1564" s="1"/>
  <c r="V1564"/>
  <c r="W1564" s="1"/>
  <c r="X1566"/>
  <c r="L1566" s="1"/>
  <c r="V1566"/>
  <c r="W1566" s="1"/>
  <c r="X1568"/>
  <c r="L1568" s="1"/>
  <c r="V1568"/>
  <c r="W1568" s="1"/>
  <c r="X1570"/>
  <c r="L1570" s="1"/>
  <c r="V1570"/>
  <c r="W1570" s="1"/>
  <c r="X1572"/>
  <c r="L1572" s="1"/>
  <c r="V1572"/>
  <c r="W1572" s="1"/>
  <c r="X1574"/>
  <c r="L1574" s="1"/>
  <c r="V1574"/>
  <c r="W1574" s="1"/>
  <c r="X1576"/>
  <c r="L1576" s="1"/>
  <c r="V1576"/>
  <c r="W1576" s="1"/>
  <c r="X1578"/>
  <c r="L1578" s="1"/>
  <c r="V1578"/>
  <c r="W1578" s="1"/>
  <c r="X1580"/>
  <c r="L1580" s="1"/>
  <c r="V1580"/>
  <c r="W1580" s="1"/>
  <c r="X1582"/>
  <c r="L1582" s="1"/>
  <c r="V1582"/>
  <c r="W1582" s="1"/>
  <c r="X1584"/>
  <c r="L1584" s="1"/>
  <c r="V1584"/>
  <c r="W1584" s="1"/>
  <c r="X1586"/>
  <c r="L1586" s="1"/>
  <c r="V1586"/>
  <c r="W1586" s="1"/>
  <c r="X1588"/>
  <c r="L1588" s="1"/>
  <c r="V1588"/>
  <c r="W1588" s="1"/>
  <c r="X1590"/>
  <c r="L1590" s="1"/>
  <c r="V1590"/>
  <c r="W1590" s="1"/>
  <c r="X1592"/>
  <c r="L1592" s="1"/>
  <c r="V1592"/>
  <c r="W1592" s="1"/>
  <c r="X1594"/>
  <c r="L1594" s="1"/>
  <c r="V1594"/>
  <c r="W1594" s="1"/>
  <c r="X1596"/>
  <c r="L1596" s="1"/>
  <c r="V1596"/>
  <c r="W1596" s="1"/>
  <c r="X1598"/>
  <c r="L1598" s="1"/>
  <c r="V1598"/>
  <c r="W1598" s="1"/>
  <c r="X1600"/>
  <c r="L1600" s="1"/>
  <c r="V1600"/>
  <c r="W1600" s="1"/>
  <c r="X1602"/>
  <c r="L1602" s="1"/>
  <c r="V1602"/>
  <c r="W1602" s="1"/>
  <c r="X1604"/>
  <c r="L1604" s="1"/>
  <c r="V1604"/>
  <c r="W1604" s="1"/>
  <c r="X1606"/>
  <c r="L1606" s="1"/>
  <c r="V1606"/>
  <c r="W1606" s="1"/>
  <c r="X1608"/>
  <c r="L1608" s="1"/>
  <c r="V1608"/>
  <c r="W1608" s="1"/>
  <c r="X1610"/>
  <c r="L1610" s="1"/>
  <c r="V1610"/>
  <c r="W1610" s="1"/>
  <c r="X1612"/>
  <c r="L1612" s="1"/>
  <c r="V1612"/>
  <c r="W1612" s="1"/>
  <c r="X1614"/>
  <c r="L1614" s="1"/>
  <c r="V1614"/>
  <c r="W1614" s="1"/>
  <c r="X1616"/>
  <c r="L1616" s="1"/>
  <c r="V1616"/>
  <c r="W1616" s="1"/>
  <c r="X1618"/>
  <c r="L1618" s="1"/>
  <c r="V1618"/>
  <c r="W1618" s="1"/>
  <c r="X1620"/>
  <c r="L1620" s="1"/>
  <c r="V1620"/>
  <c r="W1620" s="1"/>
  <c r="X1622"/>
  <c r="L1622" s="1"/>
  <c r="V1622"/>
  <c r="W1622" s="1"/>
  <c r="X1624"/>
  <c r="L1624" s="1"/>
  <c r="V1624"/>
  <c r="W1624" s="1"/>
  <c r="X1626"/>
  <c r="L1626" s="1"/>
  <c r="V1626"/>
  <c r="W1626" s="1"/>
  <c r="X1628"/>
  <c r="L1628" s="1"/>
  <c r="V1628"/>
  <c r="W1628" s="1"/>
  <c r="X1630"/>
  <c r="L1630" s="1"/>
  <c r="V1630"/>
  <c r="W1630" s="1"/>
  <c r="X1632"/>
  <c r="L1632" s="1"/>
  <c r="V1632"/>
  <c r="W1632" s="1"/>
  <c r="X1634"/>
  <c r="V1634"/>
  <c r="W1634" s="1"/>
  <c r="X1636"/>
  <c r="L1636" s="1"/>
  <c r="V1636"/>
  <c r="W1636" s="1"/>
  <c r="X1638"/>
  <c r="L1638" s="1"/>
  <c r="V1638"/>
  <c r="W1638" s="1"/>
  <c r="X1640"/>
  <c r="L1640" s="1"/>
  <c r="V1640"/>
  <c r="W1640" s="1"/>
  <c r="X1642"/>
  <c r="L1642" s="1"/>
  <c r="V1642"/>
  <c r="W1642" s="1"/>
  <c r="X1644"/>
  <c r="L1644" s="1"/>
  <c r="V1644"/>
  <c r="W1644" s="1"/>
  <c r="X1646"/>
  <c r="V1646"/>
  <c r="W1646" s="1"/>
  <c r="X1648"/>
  <c r="V1648"/>
  <c r="W1648" s="1"/>
  <c r="X1650"/>
  <c r="L1650" s="1"/>
  <c r="V1650"/>
  <c r="W1650" s="1"/>
  <c r="X1652"/>
  <c r="L1652" s="1"/>
  <c r="V1652"/>
  <c r="W1652" s="1"/>
  <c r="X1654"/>
  <c r="V1654"/>
  <c r="W1654" s="1"/>
  <c r="X1656"/>
  <c r="L1656" s="1"/>
  <c r="V1656"/>
  <c r="W1656" s="1"/>
  <c r="X1658"/>
  <c r="L1658" s="1"/>
  <c r="V1658"/>
  <c r="W1658" s="1"/>
  <c r="X1660"/>
  <c r="L1660" s="1"/>
  <c r="V1660"/>
  <c r="W1660" s="1"/>
  <c r="X1662"/>
  <c r="L1662" s="1"/>
  <c r="V1662"/>
  <c r="W1662" s="1"/>
  <c r="X1664"/>
  <c r="L1664" s="1"/>
  <c r="V1664"/>
  <c r="W1664" s="1"/>
  <c r="X1666"/>
  <c r="L1666" s="1"/>
  <c r="V1666"/>
  <c r="W1666" s="1"/>
  <c r="X1668"/>
  <c r="L1668" s="1"/>
  <c r="V1668"/>
  <c r="W1668" s="1"/>
  <c r="X1670"/>
  <c r="L1670" s="1"/>
  <c r="V1670"/>
  <c r="W1670" s="1"/>
  <c r="X1672"/>
  <c r="L1672" s="1"/>
  <c r="V1672"/>
  <c r="W1672" s="1"/>
  <c r="X1674"/>
  <c r="L1674" s="1"/>
  <c r="V1674"/>
  <c r="W1674" s="1"/>
  <c r="X1676"/>
  <c r="L1676" s="1"/>
  <c r="V1676"/>
  <c r="W1676" s="1"/>
  <c r="X1678"/>
  <c r="L1678" s="1"/>
  <c r="V1678"/>
  <c r="W1678" s="1"/>
  <c r="X1680"/>
  <c r="L1680" s="1"/>
  <c r="V1680"/>
  <c r="W1680" s="1"/>
  <c r="X1682"/>
  <c r="L1682" s="1"/>
  <c r="V1682"/>
  <c r="W1682" s="1"/>
  <c r="X1684"/>
  <c r="L1684" s="1"/>
  <c r="V1684"/>
  <c r="W1684" s="1"/>
  <c r="X1686"/>
  <c r="L1686" s="1"/>
  <c r="V1686"/>
  <c r="W1686" s="1"/>
  <c r="X1688"/>
  <c r="L1688" s="1"/>
  <c r="V1688"/>
  <c r="W1688" s="1"/>
  <c r="X1690"/>
  <c r="L1690" s="1"/>
  <c r="V1690"/>
  <c r="W1690" s="1"/>
  <c r="X1692"/>
  <c r="L1692" s="1"/>
  <c r="V1692"/>
  <c r="W1692" s="1"/>
  <c r="X1694"/>
  <c r="L1694" s="1"/>
  <c r="V1694"/>
  <c r="W1694" s="1"/>
  <c r="X1696"/>
  <c r="L1696" s="1"/>
  <c r="V1696"/>
  <c r="W1696" s="1"/>
  <c r="X1698"/>
  <c r="L1698" s="1"/>
  <c r="V1698"/>
  <c r="W1698" s="1"/>
  <c r="X1700"/>
  <c r="L1700" s="1"/>
  <c r="V1700"/>
  <c r="W1700" s="1"/>
  <c r="X1702"/>
  <c r="L1702" s="1"/>
  <c r="V1702"/>
  <c r="W1702" s="1"/>
  <c r="X1704"/>
  <c r="L1704" s="1"/>
  <c r="V1704"/>
  <c r="W1704" s="1"/>
  <c r="X1706"/>
  <c r="L1706" s="1"/>
  <c r="V1706"/>
  <c r="W1706" s="1"/>
  <c r="X1708"/>
  <c r="L1708" s="1"/>
  <c r="V1708"/>
  <c r="W1708" s="1"/>
  <c r="X1710"/>
  <c r="L1710" s="1"/>
  <c r="V1710"/>
  <c r="W1710" s="1"/>
  <c r="X1712"/>
  <c r="L1712" s="1"/>
  <c r="V1712"/>
  <c r="W1712" s="1"/>
  <c r="X1714"/>
  <c r="L1714" s="1"/>
  <c r="V1714"/>
  <c r="W1714" s="1"/>
  <c r="X1716"/>
  <c r="L1716" s="1"/>
  <c r="V1716"/>
  <c r="W1716" s="1"/>
  <c r="X1718"/>
  <c r="L1718" s="1"/>
  <c r="V1718"/>
  <c r="W1718" s="1"/>
  <c r="X1720"/>
  <c r="L1720" s="1"/>
  <c r="V1720"/>
  <c r="W1720" s="1"/>
  <c r="X1722"/>
  <c r="L1722" s="1"/>
  <c r="V1722"/>
  <c r="W1722" s="1"/>
  <c r="X1724"/>
  <c r="L1724" s="1"/>
  <c r="V1724"/>
  <c r="W1724" s="1"/>
  <c r="X1726"/>
  <c r="L1726" s="1"/>
  <c r="V1726"/>
  <c r="W1726" s="1"/>
  <c r="X1728"/>
  <c r="V1728"/>
  <c r="W1728" s="1"/>
  <c r="X1730"/>
  <c r="L1730" s="1"/>
  <c r="V1730"/>
  <c r="W1730" s="1"/>
  <c r="X1732"/>
  <c r="L1732" s="1"/>
  <c r="V1732"/>
  <c r="W1732" s="1"/>
  <c r="X1734"/>
  <c r="V1734"/>
  <c r="W1734" s="1"/>
  <c r="X1736"/>
  <c r="L1736" s="1"/>
  <c r="V1736"/>
  <c r="W1736" s="1"/>
  <c r="X1738"/>
  <c r="L1738" s="1"/>
  <c r="V1738"/>
  <c r="W1738" s="1"/>
  <c r="X1740"/>
  <c r="L1740" s="1"/>
  <c r="V1740"/>
  <c r="W1740" s="1"/>
  <c r="X1742"/>
  <c r="L1742" s="1"/>
  <c r="V1742"/>
  <c r="W1742" s="1"/>
  <c r="X1744"/>
  <c r="L1744" s="1"/>
  <c r="V1744"/>
  <c r="W1744" s="1"/>
  <c r="X1746"/>
  <c r="L1746" s="1"/>
  <c r="V1746"/>
  <c r="W1746" s="1"/>
  <c r="X1748"/>
  <c r="L1748" s="1"/>
  <c r="V1748"/>
  <c r="W1748" s="1"/>
  <c r="X1750"/>
  <c r="L1750" s="1"/>
  <c r="V1750"/>
  <c r="W1750" s="1"/>
  <c r="X1752"/>
  <c r="L1752" s="1"/>
  <c r="V1752"/>
  <c r="W1752" s="1"/>
  <c r="X1754"/>
  <c r="L1754" s="1"/>
  <c r="V1754"/>
  <c r="W1754" s="1"/>
  <c r="X1756"/>
  <c r="L1756" s="1"/>
  <c r="V1756"/>
  <c r="W1756" s="1"/>
  <c r="X1758"/>
  <c r="L1758" s="1"/>
  <c r="V1758"/>
  <c r="W1758" s="1"/>
  <c r="X1760"/>
  <c r="L1760" s="1"/>
  <c r="V1760"/>
  <c r="W1760" s="1"/>
  <c r="X1762"/>
  <c r="L1762" s="1"/>
  <c r="V1762"/>
  <c r="W1762" s="1"/>
  <c r="X1764"/>
  <c r="L1764" s="1"/>
  <c r="V1764"/>
  <c r="W1764" s="1"/>
  <c r="X1766"/>
  <c r="L1766" s="1"/>
  <c r="V1766"/>
  <c r="W1766" s="1"/>
  <c r="X1768"/>
  <c r="V1768"/>
  <c r="W1768" s="1"/>
  <c r="X1770"/>
  <c r="V1770"/>
  <c r="W1770" s="1"/>
  <c r="X1772"/>
  <c r="V1772"/>
  <c r="W1772" s="1"/>
  <c r="X1774"/>
  <c r="V1774"/>
  <c r="W1774" s="1"/>
  <c r="X1776"/>
  <c r="V1776"/>
  <c r="W1776" s="1"/>
  <c r="X1778"/>
  <c r="L1778" s="1"/>
  <c r="V1778"/>
  <c r="W1778" s="1"/>
  <c r="X1780"/>
  <c r="L1780" s="1"/>
  <c r="V1780"/>
  <c r="W1780" s="1"/>
  <c r="X1782"/>
  <c r="L1782" s="1"/>
  <c r="V1782"/>
  <c r="W1782" s="1"/>
  <c r="X1784"/>
  <c r="L1784" s="1"/>
  <c r="V1784"/>
  <c r="W1784" s="1"/>
  <c r="X1786"/>
  <c r="L1786" s="1"/>
  <c r="V1786"/>
  <c r="W1786" s="1"/>
  <c r="X1788"/>
  <c r="L1788" s="1"/>
  <c r="V1788"/>
  <c r="W1788" s="1"/>
  <c r="X1790"/>
  <c r="L1790" s="1"/>
  <c r="V1790"/>
  <c r="W1790" s="1"/>
  <c r="X1792"/>
  <c r="L1792" s="1"/>
  <c r="V1792"/>
  <c r="W1792" s="1"/>
  <c r="X1794"/>
  <c r="L1794" s="1"/>
  <c r="V1794"/>
  <c r="W1794" s="1"/>
  <c r="X1796"/>
  <c r="L1796" s="1"/>
  <c r="V1796"/>
  <c r="W1796" s="1"/>
  <c r="X1798"/>
  <c r="L1798" s="1"/>
  <c r="V1798"/>
  <c r="W1798" s="1"/>
  <c r="X1800"/>
  <c r="L1800" s="1"/>
  <c r="V1800"/>
  <c r="W1800" s="1"/>
  <c r="X1802"/>
  <c r="L1802" s="1"/>
  <c r="V1802"/>
  <c r="W1802" s="1"/>
  <c r="X1804"/>
  <c r="L1804" s="1"/>
  <c r="V1804"/>
  <c r="W1804" s="1"/>
  <c r="X1806"/>
  <c r="L1806" s="1"/>
  <c r="V1806"/>
  <c r="W1806" s="1"/>
  <c r="X1808"/>
  <c r="L1808" s="1"/>
  <c r="V1808"/>
  <c r="W1808" s="1"/>
  <c r="X1810"/>
  <c r="L1810" s="1"/>
  <c r="V1810"/>
  <c r="W1810" s="1"/>
  <c r="X1812"/>
  <c r="L1812" s="1"/>
  <c r="V1812"/>
  <c r="W1812" s="1"/>
  <c r="X1814"/>
  <c r="L1814" s="1"/>
  <c r="V1814"/>
  <c r="W1814" s="1"/>
  <c r="X1816"/>
  <c r="L1816" s="1"/>
  <c r="V1816"/>
  <c r="W1816" s="1"/>
  <c r="X1818"/>
  <c r="L1818" s="1"/>
  <c r="V1818"/>
  <c r="W1818" s="1"/>
  <c r="X1820"/>
  <c r="V1820"/>
  <c r="W1820" s="1"/>
  <c r="X1822"/>
  <c r="L1822" s="1"/>
  <c r="V1822"/>
  <c r="W1822" s="1"/>
  <c r="X1824"/>
  <c r="L1824" s="1"/>
  <c r="V1824"/>
  <c r="W1824" s="1"/>
  <c r="X1826"/>
  <c r="L1826" s="1"/>
  <c r="V1826"/>
  <c r="W1826" s="1"/>
  <c r="X1828"/>
  <c r="L1828" s="1"/>
  <c r="V1828"/>
  <c r="W1828" s="1"/>
  <c r="X768"/>
  <c r="L768" s="1"/>
  <c r="V768"/>
  <c r="W768" s="1"/>
  <c r="X764"/>
  <c r="L764" s="1"/>
  <c r="V764"/>
  <c r="W764" s="1"/>
  <c r="X760"/>
  <c r="L760" s="1"/>
  <c r="V760"/>
  <c r="W760" s="1"/>
  <c r="X756"/>
  <c r="L756" s="1"/>
  <c r="V756"/>
  <c r="W756" s="1"/>
  <c r="X752"/>
  <c r="L752" s="1"/>
  <c r="V752"/>
  <c r="W752" s="1"/>
  <c r="X748"/>
  <c r="L748" s="1"/>
  <c r="V748"/>
  <c r="W748" s="1"/>
  <c r="X744"/>
  <c r="L744" s="1"/>
  <c r="V744"/>
  <c r="W744" s="1"/>
  <c r="X740"/>
  <c r="L740" s="1"/>
  <c r="V740"/>
  <c r="W740" s="1"/>
  <c r="X736"/>
  <c r="L736" s="1"/>
  <c r="V736"/>
  <c r="W736" s="1"/>
  <c r="X732"/>
  <c r="L732" s="1"/>
  <c r="V732"/>
  <c r="W732" s="1"/>
  <c r="X728"/>
  <c r="L728" s="1"/>
  <c r="V728"/>
  <c r="W728" s="1"/>
  <c r="X724"/>
  <c r="L724" s="1"/>
  <c r="V724"/>
  <c r="W724" s="1"/>
  <c r="X720"/>
  <c r="L720" s="1"/>
  <c r="V720"/>
  <c r="W720" s="1"/>
  <c r="X716"/>
  <c r="L716" s="1"/>
  <c r="V716"/>
  <c r="W716" s="1"/>
  <c r="X712"/>
  <c r="L712" s="1"/>
  <c r="V712"/>
  <c r="W712" s="1"/>
  <c r="X708"/>
  <c r="L708" s="1"/>
  <c r="V708"/>
  <c r="W708" s="1"/>
  <c r="X704"/>
  <c r="L704" s="1"/>
  <c r="V704"/>
  <c r="W704" s="1"/>
  <c r="X700"/>
  <c r="L700" s="1"/>
  <c r="V700"/>
  <c r="W700" s="1"/>
  <c r="X696"/>
  <c r="L696" s="1"/>
  <c r="V696"/>
  <c r="W696" s="1"/>
  <c r="X692"/>
  <c r="L692" s="1"/>
  <c r="V692"/>
  <c r="W692" s="1"/>
  <c r="X688"/>
  <c r="L688" s="1"/>
  <c r="V688"/>
  <c r="W688" s="1"/>
  <c r="X684"/>
  <c r="V684"/>
  <c r="W684" s="1"/>
  <c r="X680"/>
  <c r="L680" s="1"/>
  <c r="V680"/>
  <c r="W680" s="1"/>
  <c r="X676"/>
  <c r="L676" s="1"/>
  <c r="V676"/>
  <c r="W676" s="1"/>
  <c r="X672"/>
  <c r="L672" s="1"/>
  <c r="V672"/>
  <c r="W672" s="1"/>
  <c r="X668"/>
  <c r="V668"/>
  <c r="W668" s="1"/>
  <c r="X664"/>
  <c r="L664" s="1"/>
  <c r="V664"/>
  <c r="W664" s="1"/>
  <c r="X660"/>
  <c r="L660" s="1"/>
  <c r="V660"/>
  <c r="W660" s="1"/>
  <c r="X656"/>
  <c r="L656" s="1"/>
  <c r="V656"/>
  <c r="W656" s="1"/>
  <c r="X652"/>
  <c r="L652" s="1"/>
  <c r="V652"/>
  <c r="W652" s="1"/>
  <c r="X648"/>
  <c r="L648" s="1"/>
  <c r="V648"/>
  <c r="W648" s="1"/>
  <c r="X644"/>
  <c r="L644" s="1"/>
  <c r="V644"/>
  <c r="W644" s="1"/>
  <c r="X640"/>
  <c r="L640" s="1"/>
  <c r="V640"/>
  <c r="W640" s="1"/>
  <c r="X636"/>
  <c r="L636" s="1"/>
  <c r="V636"/>
  <c r="W636" s="1"/>
  <c r="X632"/>
  <c r="L632" s="1"/>
  <c r="V632"/>
  <c r="W632" s="1"/>
  <c r="X628"/>
  <c r="L628" s="1"/>
  <c r="V628"/>
  <c r="W628" s="1"/>
  <c r="X624"/>
  <c r="L624" s="1"/>
  <c r="V624"/>
  <c r="W624" s="1"/>
  <c r="X620"/>
  <c r="L620" s="1"/>
  <c r="V620"/>
  <c r="W620" s="1"/>
  <c r="X616"/>
  <c r="L616" s="1"/>
  <c r="V616"/>
  <c r="W616" s="1"/>
  <c r="X612"/>
  <c r="L612" s="1"/>
  <c r="V612"/>
  <c r="W612" s="1"/>
  <c r="X608"/>
  <c r="V608"/>
  <c r="W608" s="1"/>
  <c r="X604"/>
  <c r="L604" s="1"/>
  <c r="V604"/>
  <c r="W604" s="1"/>
  <c r="X600"/>
  <c r="L600" s="1"/>
  <c r="V600"/>
  <c r="W600" s="1"/>
  <c r="X596"/>
  <c r="L596" s="1"/>
  <c r="V596"/>
  <c r="W596" s="1"/>
  <c r="X592"/>
  <c r="L592" s="1"/>
  <c r="V592"/>
  <c r="W592" s="1"/>
  <c r="X588"/>
  <c r="L588" s="1"/>
  <c r="V588"/>
  <c r="W588" s="1"/>
  <c r="X584"/>
  <c r="L584" s="1"/>
  <c r="V584"/>
  <c r="W584" s="1"/>
  <c r="X580"/>
  <c r="L580" s="1"/>
  <c r="V580"/>
  <c r="W580" s="1"/>
  <c r="X576"/>
  <c r="L576" s="1"/>
  <c r="V576"/>
  <c r="W576" s="1"/>
  <c r="X572"/>
  <c r="L572" s="1"/>
  <c r="V572"/>
  <c r="W572" s="1"/>
  <c r="X568"/>
  <c r="L568" s="1"/>
  <c r="V568"/>
  <c r="W568" s="1"/>
  <c r="X564"/>
  <c r="L564" s="1"/>
  <c r="V564"/>
  <c r="W564" s="1"/>
  <c r="X560"/>
  <c r="L560" s="1"/>
  <c r="V560"/>
  <c r="W560" s="1"/>
  <c r="X556"/>
  <c r="V556"/>
  <c r="W556" s="1"/>
  <c r="X552"/>
  <c r="L552" s="1"/>
  <c r="V552"/>
  <c r="W552" s="1"/>
  <c r="X548"/>
  <c r="L548" s="1"/>
  <c r="V548"/>
  <c r="W548" s="1"/>
  <c r="X544"/>
  <c r="L544" s="1"/>
  <c r="V544"/>
  <c r="W544" s="1"/>
  <c r="X540"/>
  <c r="L540" s="1"/>
  <c r="V540"/>
  <c r="W540" s="1"/>
  <c r="X536"/>
  <c r="L536" s="1"/>
  <c r="V536"/>
  <c r="W536" s="1"/>
  <c r="X532"/>
  <c r="L532" s="1"/>
  <c r="V532"/>
  <c r="W532" s="1"/>
  <c r="X528"/>
  <c r="L528" s="1"/>
  <c r="V528"/>
  <c r="W528" s="1"/>
  <c r="X524"/>
  <c r="V524"/>
  <c r="W524" s="1"/>
  <c r="X520"/>
  <c r="V520"/>
  <c r="W520" s="1"/>
  <c r="X516"/>
  <c r="L516" s="1"/>
  <c r="V516"/>
  <c r="W516" s="1"/>
  <c r="X512"/>
  <c r="L512" s="1"/>
  <c r="V512"/>
  <c r="W512" s="1"/>
  <c r="X508"/>
  <c r="L508" s="1"/>
  <c r="V508"/>
  <c r="W508" s="1"/>
  <c r="X504"/>
  <c r="L504" s="1"/>
  <c r="V504"/>
  <c r="W504" s="1"/>
  <c r="X500"/>
  <c r="L500" s="1"/>
  <c r="V500"/>
  <c r="W500" s="1"/>
  <c r="X496"/>
  <c r="L496" s="1"/>
  <c r="V496"/>
  <c r="W496" s="1"/>
  <c r="X492"/>
  <c r="L492" s="1"/>
  <c r="V492"/>
  <c r="W492" s="1"/>
  <c r="X488"/>
  <c r="L488" s="1"/>
  <c r="V488"/>
  <c r="W488" s="1"/>
  <c r="X484"/>
  <c r="L484" s="1"/>
  <c r="V484"/>
  <c r="W484" s="1"/>
  <c r="X480"/>
  <c r="L480" s="1"/>
  <c r="V480"/>
  <c r="W480" s="1"/>
  <c r="X476"/>
  <c r="L476" s="1"/>
  <c r="V476"/>
  <c r="W476" s="1"/>
  <c r="X472"/>
  <c r="L472" s="1"/>
  <c r="V472"/>
  <c r="W472" s="1"/>
  <c r="X468"/>
  <c r="L468" s="1"/>
  <c r="V468"/>
  <c r="W468" s="1"/>
  <c r="X464"/>
  <c r="L464" s="1"/>
  <c r="V464"/>
  <c r="W464" s="1"/>
  <c r="X460"/>
  <c r="L460" s="1"/>
  <c r="V460"/>
  <c r="W460" s="1"/>
  <c r="X456"/>
  <c r="L456" s="1"/>
  <c r="V456"/>
  <c r="W456" s="1"/>
  <c r="X452"/>
  <c r="L452" s="1"/>
  <c r="V452"/>
  <c r="W452" s="1"/>
  <c r="X448"/>
  <c r="L448" s="1"/>
  <c r="V448"/>
  <c r="W448" s="1"/>
  <c r="X444"/>
  <c r="L444" s="1"/>
  <c r="V444"/>
  <c r="W444" s="1"/>
  <c r="X440"/>
  <c r="L440" s="1"/>
  <c r="V440"/>
  <c r="W440" s="1"/>
  <c r="X436"/>
  <c r="L436" s="1"/>
  <c r="V436"/>
  <c r="W436" s="1"/>
  <c r="X432"/>
  <c r="V432"/>
  <c r="W432" s="1"/>
  <c r="X428"/>
  <c r="L428" s="1"/>
  <c r="V428"/>
  <c r="W428" s="1"/>
  <c r="X424"/>
  <c r="L424" s="1"/>
  <c r="V424"/>
  <c r="W424" s="1"/>
  <c r="X420"/>
  <c r="L420" s="1"/>
  <c r="V420"/>
  <c r="W420" s="1"/>
  <c r="X416"/>
  <c r="L416" s="1"/>
  <c r="V416"/>
  <c r="W416" s="1"/>
  <c r="X412"/>
  <c r="L412" s="1"/>
  <c r="V412"/>
  <c r="W412" s="1"/>
  <c r="X408"/>
  <c r="L408" s="1"/>
  <c r="V408"/>
  <c r="W408" s="1"/>
  <c r="X404"/>
  <c r="V404"/>
  <c r="W404" s="1"/>
  <c r="X400"/>
  <c r="L400" s="1"/>
  <c r="V400"/>
  <c r="W400" s="1"/>
  <c r="X396"/>
  <c r="L396" s="1"/>
  <c r="V396"/>
  <c r="W396" s="1"/>
  <c r="X384"/>
  <c r="L384" s="1"/>
  <c r="V384"/>
  <c r="W384" s="1"/>
  <c r="X370"/>
  <c r="L370" s="1"/>
  <c r="V370"/>
  <c r="W370" s="1"/>
  <c r="X362"/>
  <c r="L362" s="1"/>
  <c r="V362"/>
  <c r="W362" s="1"/>
  <c r="X360"/>
  <c r="L360" s="1"/>
  <c r="V360"/>
  <c r="W360" s="1"/>
  <c r="X352"/>
  <c r="L352" s="1"/>
  <c r="V352"/>
  <c r="W352" s="1"/>
  <c r="X342"/>
  <c r="L342" s="1"/>
  <c r="V342"/>
  <c r="W342" s="1"/>
  <c r="X328"/>
  <c r="L328" s="1"/>
  <c r="V328"/>
  <c r="W328" s="1"/>
  <c r="X326"/>
  <c r="L326" s="1"/>
  <c r="V326"/>
  <c r="W326" s="1"/>
  <c r="X318"/>
  <c r="L318" s="1"/>
  <c r="V318"/>
  <c r="W318" s="1"/>
  <c r="X310"/>
  <c r="L310" s="1"/>
  <c r="V310"/>
  <c r="W310" s="1"/>
  <c r="X302"/>
  <c r="V302"/>
  <c r="W302" s="1"/>
  <c r="X282"/>
  <c r="L282" s="1"/>
  <c r="V282"/>
  <c r="W282" s="1"/>
  <c r="X280"/>
  <c r="L280" s="1"/>
  <c r="V280"/>
  <c r="W280" s="1"/>
  <c r="X278"/>
  <c r="L278" s="1"/>
  <c r="V278"/>
  <c r="W278" s="1"/>
  <c r="X246"/>
  <c r="L246" s="1"/>
  <c r="V246"/>
  <c r="W246" s="1"/>
  <c r="X244"/>
  <c r="L244" s="1"/>
  <c r="V244"/>
  <c r="W244" s="1"/>
  <c r="X242"/>
  <c r="L242" s="1"/>
  <c r="V242"/>
  <c r="W242" s="1"/>
  <c r="X240"/>
  <c r="L240" s="1"/>
  <c r="V240"/>
  <c r="W240" s="1"/>
  <c r="X232"/>
  <c r="L232" s="1"/>
  <c r="V232"/>
  <c r="W232" s="1"/>
  <c r="X224"/>
  <c r="V224"/>
  <c r="W224" s="1"/>
  <c r="X208"/>
  <c r="L208" s="1"/>
  <c r="V208"/>
  <c r="W208" s="1"/>
  <c r="X194"/>
  <c r="L194" s="1"/>
  <c r="V194"/>
  <c r="W194" s="1"/>
  <c r="X186"/>
  <c r="L186" s="1"/>
  <c r="V186"/>
  <c r="W186" s="1"/>
  <c r="X184"/>
  <c r="L184" s="1"/>
  <c r="V184"/>
  <c r="W184" s="1"/>
  <c r="X174"/>
  <c r="L174" s="1"/>
  <c r="V174"/>
  <c r="W174" s="1"/>
  <c r="X154"/>
  <c r="V154"/>
  <c r="W154" s="1"/>
  <c r="X146"/>
  <c r="V146"/>
  <c r="W146" s="1"/>
  <c r="X138"/>
  <c r="L138" s="1"/>
  <c r="V138"/>
  <c r="W138" s="1"/>
  <c r="X130"/>
  <c r="L130" s="1"/>
  <c r="V130"/>
  <c r="W130" s="1"/>
  <c r="X116"/>
  <c r="V116"/>
  <c r="W116" s="1"/>
  <c r="X108"/>
  <c r="L108" s="1"/>
  <c r="V108"/>
  <c r="W108" s="1"/>
  <c r="X106"/>
  <c r="L106" s="1"/>
  <c r="V106"/>
  <c r="W106" s="1"/>
  <c r="X104"/>
  <c r="L104" s="1"/>
  <c r="V104"/>
  <c r="W104" s="1"/>
  <c r="X96"/>
  <c r="L96" s="1"/>
  <c r="V96"/>
  <c r="W96" s="1"/>
  <c r="X88"/>
  <c r="L88" s="1"/>
  <c r="V88"/>
  <c r="W88" s="1"/>
  <c r="X72"/>
  <c r="V72"/>
  <c r="W72" s="1"/>
  <c r="X70"/>
  <c r="V70"/>
  <c r="W70" s="1"/>
  <c r="X62"/>
  <c r="L62" s="1"/>
  <c r="V62"/>
  <c r="W62" s="1"/>
  <c r="X38"/>
  <c r="L38" s="1"/>
  <c r="V38"/>
  <c r="W38" s="1"/>
  <c r="X30"/>
  <c r="L30" s="1"/>
  <c r="V30"/>
  <c r="W30" s="1"/>
  <c r="X20"/>
  <c r="L20" s="1"/>
  <c r="V20"/>
  <c r="W20" s="1"/>
  <c r="X18"/>
  <c r="L18" s="1"/>
  <c r="V18"/>
  <c r="W18" s="1"/>
  <c r="X10"/>
  <c r="V10"/>
  <c r="W10" s="1"/>
  <c r="V7"/>
  <c r="W7" s="1"/>
  <c r="X7"/>
  <c r="L7" s="1"/>
  <c r="X6"/>
  <c r="L6" s="1"/>
  <c r="V6"/>
  <c r="W6" s="1"/>
  <c r="X2"/>
  <c r="L2" s="1"/>
  <c r="V2"/>
  <c r="W2" s="1"/>
  <c r="X392"/>
  <c r="L392" s="1"/>
  <c r="V392"/>
  <c r="W392" s="1"/>
  <c r="X374"/>
  <c r="L374" s="1"/>
  <c r="V374"/>
  <c r="W374" s="1"/>
  <c r="X366"/>
  <c r="L366" s="1"/>
  <c r="V366"/>
  <c r="W366" s="1"/>
  <c r="X356"/>
  <c r="L356" s="1"/>
  <c r="V356"/>
  <c r="W356" s="1"/>
  <c r="X346"/>
  <c r="V346"/>
  <c r="W346" s="1"/>
  <c r="X338"/>
  <c r="V338"/>
  <c r="W338" s="1"/>
  <c r="X336"/>
  <c r="L336" s="1"/>
  <c r="V336"/>
  <c r="W336" s="1"/>
  <c r="X334"/>
  <c r="L334" s="1"/>
  <c r="V334"/>
  <c r="W334" s="1"/>
  <c r="X322"/>
  <c r="L322" s="1"/>
  <c r="V322"/>
  <c r="W322" s="1"/>
  <c r="X314"/>
  <c r="L314" s="1"/>
  <c r="V314"/>
  <c r="W314" s="1"/>
  <c r="X306"/>
  <c r="V306"/>
  <c r="W306" s="1"/>
  <c r="X298"/>
  <c r="L298" s="1"/>
  <c r="V298"/>
  <c r="W298" s="1"/>
  <c r="X296"/>
  <c r="V296"/>
  <c r="W296" s="1"/>
  <c r="X294"/>
  <c r="L294" s="1"/>
  <c r="V294"/>
  <c r="W294" s="1"/>
  <c r="X292"/>
  <c r="L292" s="1"/>
  <c r="V292"/>
  <c r="W292" s="1"/>
  <c r="X290"/>
  <c r="L290" s="1"/>
  <c r="V290"/>
  <c r="W290" s="1"/>
  <c r="X288"/>
  <c r="L288" s="1"/>
  <c r="V288"/>
  <c r="W288" s="1"/>
  <c r="X286"/>
  <c r="L286" s="1"/>
  <c r="V286"/>
  <c r="W286" s="1"/>
  <c r="X262"/>
  <c r="L262" s="1"/>
  <c r="V262"/>
  <c r="W262" s="1"/>
  <c r="X260"/>
  <c r="L260" s="1"/>
  <c r="V260"/>
  <c r="W260" s="1"/>
  <c r="X258"/>
  <c r="L258" s="1"/>
  <c r="V258"/>
  <c r="W258" s="1"/>
  <c r="X256"/>
  <c r="L256" s="1"/>
  <c r="V256"/>
  <c r="W256" s="1"/>
  <c r="X254"/>
  <c r="L254" s="1"/>
  <c r="V254"/>
  <c r="W254" s="1"/>
  <c r="X252"/>
  <c r="L252" s="1"/>
  <c r="V252"/>
  <c r="W252" s="1"/>
  <c r="X250"/>
  <c r="L250" s="1"/>
  <c r="V250"/>
  <c r="W250" s="1"/>
  <c r="X236"/>
  <c r="L236" s="1"/>
  <c r="V236"/>
  <c r="W236" s="1"/>
  <c r="X228"/>
  <c r="V228"/>
  <c r="W228" s="1"/>
  <c r="X220"/>
  <c r="V220"/>
  <c r="W220" s="1"/>
  <c r="X204"/>
  <c r="L204" s="1"/>
  <c r="V204"/>
  <c r="W204" s="1"/>
  <c r="X202"/>
  <c r="L202" s="1"/>
  <c r="V202"/>
  <c r="W202" s="1"/>
  <c r="X200"/>
  <c r="L200" s="1"/>
  <c r="V200"/>
  <c r="W200" s="1"/>
  <c r="X198"/>
  <c r="L198" s="1"/>
  <c r="V198"/>
  <c r="W198" s="1"/>
  <c r="X190"/>
  <c r="L190" s="1"/>
  <c r="V190"/>
  <c r="W190" s="1"/>
  <c r="X178"/>
  <c r="V178"/>
  <c r="W178" s="1"/>
  <c r="X168"/>
  <c r="L168" s="1"/>
  <c r="V168"/>
  <c r="W168" s="1"/>
  <c r="X166"/>
  <c r="L166" s="1"/>
  <c r="V166"/>
  <c r="W166" s="1"/>
  <c r="X164"/>
  <c r="L164" s="1"/>
  <c r="V164"/>
  <c r="W164" s="1"/>
  <c r="X162"/>
  <c r="L162" s="1"/>
  <c r="V162"/>
  <c r="W162" s="1"/>
  <c r="X160"/>
  <c r="L160" s="1"/>
  <c r="V160"/>
  <c r="W160" s="1"/>
  <c r="X158"/>
  <c r="V158"/>
  <c r="W158" s="1"/>
  <c r="X150"/>
  <c r="L150" s="1"/>
  <c r="V150"/>
  <c r="W150" s="1"/>
  <c r="X142"/>
  <c r="L142" s="1"/>
  <c r="V142"/>
  <c r="W142" s="1"/>
  <c r="X134"/>
  <c r="V134"/>
  <c r="W134" s="1"/>
  <c r="X126"/>
  <c r="L126" s="1"/>
  <c r="V126"/>
  <c r="W126" s="1"/>
  <c r="X112"/>
  <c r="L112" s="1"/>
  <c r="V112"/>
  <c r="W112" s="1"/>
  <c r="X100"/>
  <c r="L100" s="1"/>
  <c r="V100"/>
  <c r="W100" s="1"/>
  <c r="X92"/>
  <c r="V92"/>
  <c r="W92" s="1"/>
  <c r="X80"/>
  <c r="L80" s="1"/>
  <c r="V80"/>
  <c r="W80" s="1"/>
  <c r="X78"/>
  <c r="L78" s="1"/>
  <c r="V78"/>
  <c r="W78" s="1"/>
  <c r="X66"/>
  <c r="L66" s="1"/>
  <c r="V66"/>
  <c r="W66" s="1"/>
  <c r="X58"/>
  <c r="L58" s="1"/>
  <c r="V58"/>
  <c r="W58" s="1"/>
  <c r="X56"/>
  <c r="L56" s="1"/>
  <c r="V56"/>
  <c r="W56" s="1"/>
  <c r="X54"/>
  <c r="L54" s="1"/>
  <c r="V54"/>
  <c r="W54" s="1"/>
  <c r="X52"/>
  <c r="L52" s="1"/>
  <c r="V52"/>
  <c r="W52" s="1"/>
  <c r="X34"/>
  <c r="L34" s="1"/>
  <c r="V34"/>
  <c r="W34" s="1"/>
  <c r="X26"/>
  <c r="L26" s="1"/>
  <c r="V26"/>
  <c r="W26" s="1"/>
  <c r="X14"/>
  <c r="L14" s="1"/>
  <c r="V14"/>
  <c r="W14" s="1"/>
  <c r="X4"/>
  <c r="L4" s="1"/>
  <c r="V4"/>
  <c r="W4" s="1"/>
  <c r="X8"/>
  <c r="V8"/>
  <c r="W8" s="1"/>
  <c r="L8" l="1"/>
  <c r="L128"/>
  <c r="L144"/>
  <c r="L152"/>
  <c r="L170"/>
  <c r="L230"/>
  <c r="L238"/>
  <c r="L10"/>
  <c r="L70"/>
  <c r="L72"/>
  <c r="L116"/>
  <c r="L146"/>
  <c r="L154"/>
  <c r="L224"/>
  <c r="L302"/>
  <c r="L404"/>
  <c r="L432"/>
  <c r="L520"/>
  <c r="L524"/>
  <c r="L556"/>
  <c r="L608"/>
  <c r="L668"/>
  <c r="L684"/>
  <c r="L1820"/>
  <c r="L1776"/>
  <c r="L1774"/>
  <c r="L1772"/>
  <c r="L1770"/>
  <c r="L1768"/>
  <c r="L92"/>
  <c r="L134"/>
  <c r="L158"/>
  <c r="L178"/>
  <c r="L220"/>
  <c r="L228"/>
  <c r="L296"/>
  <c r="L306"/>
  <c r="L338"/>
  <c r="L346"/>
  <c r="L603"/>
  <c r="L563"/>
  <c r="L559"/>
  <c r="L539"/>
  <c r="L527"/>
  <c r="L523"/>
  <c r="L407"/>
  <c r="L395"/>
  <c r="L391"/>
  <c r="L359"/>
  <c r="L317"/>
  <c r="L235"/>
  <c r="L231"/>
  <c r="L173"/>
  <c r="L153"/>
  <c r="L141"/>
  <c r="L125"/>
  <c r="L87"/>
  <c r="L65"/>
  <c r="L33"/>
  <c r="L29"/>
  <c r="L790"/>
  <c r="L968"/>
  <c r="L1154"/>
  <c r="L1352"/>
  <c r="L1360"/>
  <c r="L1649"/>
  <c r="L1681"/>
  <c r="L1733"/>
  <c r="L1761"/>
  <c r="L1769"/>
  <c r="L1773"/>
  <c r="L1734"/>
  <c r="L1728"/>
  <c r="L1654"/>
  <c r="L1648"/>
  <c r="L1646"/>
  <c r="L1634"/>
  <c r="L1365"/>
  <c r="L1283"/>
  <c r="L1261"/>
  <c r="L1229"/>
  <c r="L1163"/>
  <c r="L1161"/>
  <c r="L1145"/>
  <c r="L1141"/>
  <c r="L1139"/>
  <c r="L1005"/>
  <c r="L1008"/>
  <c r="L1060"/>
  <c r="L1112"/>
  <c r="L1234"/>
  <c r="L1246"/>
  <c r="L1394"/>
  <c r="L786"/>
  <c r="L1070"/>
  <c r="L1755"/>
  <c r="L1759"/>
  <c r="L1763"/>
</calcChain>
</file>

<file path=xl/sharedStrings.xml><?xml version="1.0" encoding="utf-8"?>
<sst xmlns="http://schemas.openxmlformats.org/spreadsheetml/2006/main" count="3676" uniqueCount="74">
  <si>
    <t>Nom</t>
  </si>
  <si>
    <t>Calendar Day</t>
  </si>
  <si>
    <t>Material</t>
  </si>
  <si>
    <t>Analyse 1</t>
  </si>
  <si>
    <t>Analyse 2</t>
  </si>
  <si>
    <t>Comptage</t>
  </si>
  <si>
    <t>Date demandée</t>
  </si>
  <si>
    <t>Date de reception</t>
  </si>
  <si>
    <t>Entrée</t>
  </si>
  <si>
    <t>Demande</t>
  </si>
  <si>
    <t>Délais</t>
  </si>
  <si>
    <t>(+3%)</t>
  </si>
  <si>
    <t>14/06/2012</t>
  </si>
  <si>
    <t>01/06/2012</t>
  </si>
  <si>
    <t>04/06/2012</t>
  </si>
  <si>
    <t>05/06/2012</t>
  </si>
  <si>
    <t>06/06/2012</t>
  </si>
  <si>
    <t>19/06/2012</t>
  </si>
  <si>
    <t>22/06/2012</t>
  </si>
  <si>
    <t>23/06/2012</t>
  </si>
  <si>
    <t>25/06/2012</t>
  </si>
  <si>
    <t>26/06/2012</t>
  </si>
  <si>
    <t>28/06/2012</t>
  </si>
  <si>
    <t>07/06/2012</t>
  </si>
  <si>
    <t>08/06/2012</t>
  </si>
  <si>
    <t>12/06/2012</t>
  </si>
  <si>
    <t>15/06/2012</t>
  </si>
  <si>
    <t>27/06/2012</t>
  </si>
  <si>
    <t>13/06/2012</t>
  </si>
  <si>
    <t>20/06/2012</t>
  </si>
  <si>
    <t>11/06/2012</t>
  </si>
  <si>
    <t>18/06/2012</t>
  </si>
  <si>
    <t>21/06/2012</t>
  </si>
  <si>
    <t>24/06/2012</t>
  </si>
  <si>
    <t>BOP</t>
  </si>
  <si>
    <t>ALB</t>
  </si>
  <si>
    <t>CEI</t>
  </si>
  <si>
    <t>PLA</t>
  </si>
  <si>
    <t>JPL</t>
  </si>
  <si>
    <t>L.M</t>
  </si>
  <si>
    <t>MBF</t>
  </si>
  <si>
    <t>HOF</t>
  </si>
  <si>
    <t>BOE</t>
  </si>
  <si>
    <t>MEA</t>
  </si>
  <si>
    <t>SGD</t>
  </si>
  <si>
    <t>SEA</t>
  </si>
  <si>
    <t>SOP</t>
  </si>
  <si>
    <t>AMC</t>
  </si>
  <si>
    <t>TUP</t>
  </si>
  <si>
    <t>REX</t>
  </si>
  <si>
    <t>GRU</t>
  </si>
  <si>
    <t>SAU</t>
  </si>
  <si>
    <t>BER</t>
  </si>
  <si>
    <t>BOR</t>
  </si>
  <si>
    <t>RPC</t>
  </si>
  <si>
    <t>GER</t>
  </si>
  <si>
    <t>EMS</t>
  </si>
  <si>
    <t>GEO</t>
  </si>
  <si>
    <t>NOV</t>
  </si>
  <si>
    <t>ETS</t>
  </si>
  <si>
    <t>SOM</t>
  </si>
  <si>
    <t>ALL</t>
  </si>
  <si>
    <t>ZEL</t>
  </si>
  <si>
    <t>ALP</t>
  </si>
  <si>
    <t>VIR</t>
  </si>
  <si>
    <t>REB</t>
  </si>
  <si>
    <t>HEI</t>
  </si>
  <si>
    <t>GAE</t>
  </si>
  <si>
    <t>INP</t>
  </si>
  <si>
    <t>SAL</t>
  </si>
  <si>
    <t>Reception</t>
  </si>
  <si>
    <t>Bonne reception</t>
  </si>
  <si>
    <t>Somme de reception et demande</t>
  </si>
  <si>
    <t>SI une valeur de P:P est comprise dans l'interval &gt;P3 et &lt;Y3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</si>
</sst>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AA8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theme="0" tint="-0.14996795556505021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wrapText="1"/>
    </xf>
    <xf numFmtId="0" fontId="0" fillId="7" borderId="1" xfId="0" applyFill="1" applyBorder="1" applyAlignment="1">
      <alignment wrapText="1"/>
    </xf>
    <xf numFmtId="0" fontId="0" fillId="7" borderId="2" xfId="0" applyFill="1" applyBorder="1" applyAlignment="1">
      <alignment wrapText="1"/>
    </xf>
    <xf numFmtId="14" fontId="1" fillId="7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0" applyNumberFormat="1" applyAlignment="1"/>
    <xf numFmtId="1" fontId="1" fillId="2" borderId="0" xfId="0" applyNumberFormat="1" applyFont="1" applyFill="1" applyBorder="1" applyAlignment="1"/>
    <xf numFmtId="1" fontId="1" fillId="3" borderId="4" xfId="0" applyNumberFormat="1" applyFont="1" applyFill="1" applyBorder="1" applyAlignment="1"/>
    <xf numFmtId="1" fontId="1" fillId="3" borderId="0" xfId="0" applyNumberFormat="1" applyFont="1" applyFill="1" applyBorder="1" applyAlignment="1"/>
    <xf numFmtId="1" fontId="1" fillId="5" borderId="4" xfId="0" applyNumberFormat="1" applyFont="1" applyFill="1" applyBorder="1" applyAlignment="1"/>
    <xf numFmtId="1" fontId="1" fillId="5" borderId="0" xfId="0" applyNumberFormat="1" applyFont="1" applyFill="1" applyBorder="1" applyAlignment="1"/>
    <xf numFmtId="1" fontId="1" fillId="6" borderId="4" xfId="0" applyNumberFormat="1" applyFont="1" applyFill="1" applyBorder="1" applyAlignment="1"/>
    <xf numFmtId="1" fontId="1" fillId="6" borderId="0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7" borderId="4" xfId="0" applyFill="1" applyBorder="1" applyAlignment="1"/>
    <xf numFmtId="0" fontId="0" fillId="7" borderId="0" xfId="0" applyFill="1" applyBorder="1" applyAlignment="1"/>
    <xf numFmtId="14" fontId="1" fillId="7" borderId="0" xfId="0" applyNumberFormat="1" applyFont="1" applyFill="1" applyBorder="1" applyAlignment="1"/>
    <xf numFmtId="14" fontId="0" fillId="0" borderId="0" xfId="0" applyNumberFormat="1" applyBorder="1" applyAlignment="1"/>
    <xf numFmtId="0" fontId="0" fillId="0" borderId="0" xfId="0" applyBorder="1" applyAlignment="1"/>
    <xf numFmtId="0" fontId="0" fillId="0" borderId="5" xfId="0" applyBorder="1" applyAlignment="1"/>
    <xf numFmtId="1" fontId="0" fillId="0" borderId="4" xfId="0" applyNumberFormat="1" applyBorder="1" applyAlignment="1"/>
    <xf numFmtId="1" fontId="0" fillId="0" borderId="0" xfId="0" applyNumberFormat="1" applyBorder="1" applyAlignment="1"/>
    <xf numFmtId="1" fontId="0" fillId="0" borderId="5" xfId="0" applyNumberFormat="1" applyBorder="1" applyAlignment="1"/>
    <xf numFmtId="0" fontId="0" fillId="0" borderId="0" xfId="0" applyFill="1" applyBorder="1" applyAlignment="1">
      <alignment vertical="center"/>
    </xf>
    <xf numFmtId="1" fontId="1" fillId="0" borderId="0" xfId="0" applyNumberFormat="1" applyFont="1" applyFill="1" applyBorder="1" applyAlignment="1"/>
    <xf numFmtId="2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/>
    <xf numFmtId="0" fontId="0" fillId="0" borderId="0" xfId="0" applyFill="1" applyBorder="1" applyAlignment="1"/>
    <xf numFmtId="14" fontId="1" fillId="0" borderId="0" xfId="0" applyNumberFormat="1" applyFont="1" applyFill="1" applyBorder="1" applyAlignment="1"/>
    <xf numFmtId="14" fontId="0" fillId="0" borderId="0" xfId="0" applyNumberFormat="1" applyFill="1" applyBorder="1" applyAlignment="1"/>
    <xf numFmtId="1" fontId="0" fillId="0" borderId="0" xfId="0" applyNumberFormat="1" applyFill="1" applyAlignment="1"/>
    <xf numFmtId="1" fontId="0" fillId="4" borderId="0" xfId="0" applyNumberFormat="1" applyFill="1" applyAlignment="1"/>
    <xf numFmtId="1" fontId="0" fillId="4" borderId="0" xfId="0" applyNumberFormat="1" applyFill="1" applyBorder="1" applyAlignment="1"/>
    <xf numFmtId="1" fontId="0" fillId="4" borderId="0" xfId="0" applyNumberFormat="1" applyFill="1" applyAlignment="1">
      <alignment wrapText="1"/>
    </xf>
    <xf numFmtId="1" fontId="1" fillId="2" borderId="2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1" fontId="1" fillId="5" borderId="2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1" fontId="1" fillId="6" borderId="2" xfId="0" applyNumberFormat="1" applyFont="1" applyFill="1" applyBorder="1" applyAlignment="1">
      <alignment wrapText="1"/>
    </xf>
    <xf numFmtId="1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70"/>
  <sheetViews>
    <sheetView tabSelected="1" zoomScale="85" zoomScaleNormal="85" workbookViewId="0">
      <selection activeCell="L11" sqref="L11"/>
    </sheetView>
  </sheetViews>
  <sheetFormatPr baseColWidth="10" defaultRowHeight="15"/>
  <cols>
    <col min="1" max="1" width="5.28515625" style="12" bestFit="1" customWidth="1"/>
    <col min="2" max="2" width="13.28515625" style="12" bestFit="1" customWidth="1"/>
    <col min="3" max="3" width="14.28515625" style="12" bestFit="1" customWidth="1"/>
    <col min="4" max="4" width="10" style="12" bestFit="1" customWidth="1"/>
    <col min="5" max="5" width="10.42578125" style="12" bestFit="1" customWidth="1"/>
    <col min="6" max="6" width="10.28515625" style="12" customWidth="1"/>
    <col min="7" max="7" width="10" style="12" customWidth="1"/>
    <col min="8" max="8" width="4.7109375" style="12" customWidth="1"/>
    <col min="9" max="10" width="8.140625" style="12" hidden="1" customWidth="1"/>
    <col min="11" max="11" width="23.85546875" style="12" bestFit="1" customWidth="1"/>
    <col min="12" max="12" width="28.7109375" style="12" bestFit="1" customWidth="1"/>
    <col min="13" max="13" width="10.28515625" style="12" bestFit="1" customWidth="1"/>
    <col min="14" max="14" width="2.140625" style="12" bestFit="1" customWidth="1"/>
    <col min="15" max="15" width="26.85546875" style="12" bestFit="1" customWidth="1"/>
    <col min="16" max="16" width="20.42578125" style="42" customWidth="1"/>
    <col min="17" max="17" width="16" style="30" hidden="1" customWidth="1"/>
    <col min="18" max="18" width="17.85546875" style="31" hidden="1" customWidth="1"/>
    <col min="19" max="19" width="10.85546875" style="31" hidden="1" customWidth="1"/>
    <col min="20" max="20" width="16" style="31" hidden="1" customWidth="1"/>
    <col min="21" max="21" width="17.85546875" style="31" hidden="1" customWidth="1"/>
    <col min="22" max="22" width="7" style="31" hidden="1" customWidth="1"/>
    <col min="23" max="23" width="10" style="31" hidden="1" customWidth="1"/>
    <col min="24" max="24" width="7.140625" style="32" hidden="1" customWidth="1"/>
    <col min="25" max="25" width="20.42578125" style="42" bestFit="1" customWidth="1"/>
    <col min="26" max="26" width="32.7109375" style="12" bestFit="1" customWidth="1"/>
    <col min="27" max="16384" width="11.42578125" style="12"/>
  </cols>
  <sheetData>
    <row r="1" spans="1:26" s="5" customFormat="1" ht="30" customHeight="1">
      <c r="A1" s="45" t="s">
        <v>0</v>
      </c>
      <c r="B1" s="46" t="s">
        <v>1</v>
      </c>
      <c r="C1" s="47" t="s">
        <v>2</v>
      </c>
      <c r="D1" s="48" t="s">
        <v>9</v>
      </c>
      <c r="E1" s="49" t="s">
        <v>70</v>
      </c>
      <c r="F1" s="50" t="s">
        <v>71</v>
      </c>
      <c r="G1" s="51" t="s">
        <v>9</v>
      </c>
      <c r="H1" s="1" t="s">
        <v>72</v>
      </c>
      <c r="I1" s="2"/>
      <c r="J1" s="2"/>
      <c r="K1" s="1" t="s">
        <v>3</v>
      </c>
      <c r="L1" s="3" t="s">
        <v>4</v>
      </c>
      <c r="M1" s="3" t="s">
        <v>5</v>
      </c>
      <c r="N1" s="4"/>
      <c r="P1" s="44"/>
      <c r="Q1" s="6" t="s">
        <v>6</v>
      </c>
      <c r="R1" s="7" t="s">
        <v>7</v>
      </c>
      <c r="S1" s="8"/>
      <c r="T1" s="9" t="s">
        <v>6</v>
      </c>
      <c r="U1" s="9" t="s">
        <v>7</v>
      </c>
      <c r="V1" s="10" t="s">
        <v>8</v>
      </c>
      <c r="W1" s="10" t="s">
        <v>9</v>
      </c>
      <c r="X1" s="11" t="s">
        <v>10</v>
      </c>
      <c r="Y1" s="52" t="s">
        <v>11</v>
      </c>
    </row>
    <row r="2" spans="1:26">
      <c r="A2" s="13" t="s">
        <v>34</v>
      </c>
      <c r="B2" s="14" t="s">
        <v>12</v>
      </c>
      <c r="C2" s="15">
        <v>3605052070314</v>
      </c>
      <c r="D2" s="16"/>
      <c r="E2" s="17">
        <v>20000</v>
      </c>
      <c r="F2" s="18"/>
      <c r="G2" s="19"/>
      <c r="H2" s="20">
        <f>SUM(F2:G2)</f>
        <v>0</v>
      </c>
      <c r="I2" s="21">
        <f>SUMIFS(E:E,C:C,C2)</f>
        <v>20000</v>
      </c>
      <c r="J2" s="21">
        <f>SUMIFS(D:D,C:C,C2)</f>
        <v>0</v>
      </c>
      <c r="K2" s="20" t="str">
        <f>IF(H2=2,"Délais OK &amp; Qté OK",IF(AND(H2=1,E2&lt;&gt;""),"Délais OK &amp; Qté NO",IF(AND(H2=1,E2="",M2&gt;=2),"Délais NO &amp; Qté OK",IF(AND(E2&lt;&gt;"",J2=D2),"Livraison sans demande","Délais NO &amp; Qté NO"))))</f>
        <v>Livraison sans demande</v>
      </c>
      <c r="L2" s="22" t="str">
        <f>IF(AND(K2="Délais NO &amp; Qté OK",X2&gt;30,D2&lt;&gt;""),"Verificar",IF(AND(K2="Délais NO &amp; Qté OK",X2&lt;=30,D2&lt;&gt;""),"Entrée faite "&amp;X2&amp;" jours "&amp;V2,IF(AND(X2&lt;30,K2="Délais NO &amp; Qté NO",D2=""),"Demande faite "&amp;X2&amp;" jours "&amp;W3,"")))</f>
        <v/>
      </c>
      <c r="M2" s="22">
        <f>SUMIFS(N:N,O:O,O2)</f>
        <v>1</v>
      </c>
      <c r="N2" s="23">
        <v>1</v>
      </c>
      <c r="O2" s="12" t="str">
        <f>CONCATENATE(C2,D2,E2)</f>
        <v>360505207031420000</v>
      </c>
      <c r="P2" s="42" t="str">
        <f>RIGHT(O2,LEN(O2)-6)</f>
        <v>207031420000</v>
      </c>
      <c r="Q2" s="24" t="str">
        <f>IF(AND(D2&lt;&gt;0,E2=0),B2,"")</f>
        <v/>
      </c>
      <c r="R2" s="25" t="str">
        <f>IF(AND(D2=0,E2&lt;&gt;0),B2,"")</f>
        <v>14/06/2012</v>
      </c>
      <c r="S2" s="26">
        <f t="shared" ref="S2:S65" si="0">B2*1</f>
        <v>41074</v>
      </c>
      <c r="T2" s="27">
        <f>SUMIFS(S:S,O:O,O2,E:E,"")</f>
        <v>0</v>
      </c>
      <c r="U2" s="27">
        <f>SUMIFS(S:S,O:O,O2,D:D,"")</f>
        <v>41074</v>
      </c>
      <c r="V2" s="28" t="str">
        <f>IF(T2&lt;U2,"Après","Avant")</f>
        <v>Après</v>
      </c>
      <c r="W2" s="28" t="str">
        <f>IF(V2="Après","Avant","Après")</f>
        <v>Avant</v>
      </c>
      <c r="X2" s="29">
        <f>ABS(T2-U2)</f>
        <v>41074</v>
      </c>
      <c r="Y2" s="42">
        <f>IFERROR(P2+D2*0.03,"")</f>
        <v>207031420000</v>
      </c>
    </row>
    <row r="3" spans="1:26">
      <c r="A3" s="13" t="s">
        <v>35</v>
      </c>
      <c r="B3" s="14" t="s">
        <v>13</v>
      </c>
      <c r="C3" s="15">
        <v>3605052099117</v>
      </c>
      <c r="D3" s="16">
        <v>11955</v>
      </c>
      <c r="E3" s="17"/>
      <c r="F3" s="18"/>
      <c r="G3" s="19">
        <v>1</v>
      </c>
      <c r="H3" s="20">
        <f t="shared" ref="H3:H66" si="1">SUM(F3:G3)</f>
        <v>1</v>
      </c>
      <c r="I3" s="21">
        <f>SUMIFS(E:E,C:C,C3)</f>
        <v>0</v>
      </c>
      <c r="J3" s="21">
        <f>SUMIFS(D:D,C:C,C3)</f>
        <v>11955</v>
      </c>
      <c r="K3" s="20" t="str">
        <f>IF(H3=2,"Délais OK &amp; Qté OK",IF(AND(H3=1,E3&lt;&gt;""),"Délais OK &amp; Qté NO",IF(AND(H3=1,E3="",M3&gt;=2),"Délais NO &amp; Qté OK",IF(AND(E3&lt;&gt;"",J3=D3),"Livraison sans demande","Délais NO &amp; Qté NO"))))</f>
        <v>Délais NO &amp; Qté NO</v>
      </c>
      <c r="L3" s="22" t="str">
        <f>IF(AND(K3="Délais NO &amp; Qté OK",X3&gt;30,D3&lt;&gt;""),"Verificar",IF(AND(K3="Délais NO &amp; Qté OK",X3&lt;=30,D3&lt;&gt;""),"Entrée faite "&amp;X3&amp;" jours "&amp;V3,IF(AND(X3&lt;30,K3="Délais NO &amp; Qté NO",D3=""),"Demande faite "&amp;X3&amp;" jours "&amp;W4,"")))</f>
        <v/>
      </c>
      <c r="M3" s="22">
        <f t="shared" ref="M3:M66" si="2">SUMIFS(N:N,O:O,O3)</f>
        <v>1</v>
      </c>
      <c r="N3" s="23">
        <v>1</v>
      </c>
      <c r="O3" s="12" t="str">
        <f>CONCATENATE(C3,D3,E3)</f>
        <v>360505209911711955</v>
      </c>
      <c r="P3" s="42" t="str">
        <f t="shared" ref="P3:P66" si="3">RIGHT(O3,LEN(O3)-6)</f>
        <v>209911711955</v>
      </c>
      <c r="Q3" s="24" t="str">
        <f>IF(AND(D3&lt;&gt;0,E3=0),B3,"")</f>
        <v>01/06/2012</v>
      </c>
      <c r="R3" s="25" t="str">
        <f>IF(AND(D3=0,E3&lt;&gt;0),B3,"")</f>
        <v/>
      </c>
      <c r="S3" s="26">
        <f t="shared" si="0"/>
        <v>41061</v>
      </c>
      <c r="T3" s="27">
        <f>SUMIFS(S:S,O:O,O3,E:E,"")</f>
        <v>41061</v>
      </c>
      <c r="U3" s="27">
        <f>SUMIFS(S:S,O:O,O3,D:D,"")</f>
        <v>0</v>
      </c>
      <c r="V3" s="28" t="str">
        <f t="shared" ref="V3:V66" si="4">IF(T3&lt;U3,"Après","Avant")</f>
        <v>Avant</v>
      </c>
      <c r="W3" s="28" t="str">
        <f t="shared" ref="W3:W66" si="5">IF(V3="Après","Avant","Après")</f>
        <v>Après</v>
      </c>
      <c r="X3" s="29">
        <f t="shared" ref="X3:X66" si="6">ABS(T3-U3)</f>
        <v>41061</v>
      </c>
      <c r="Y3" s="42">
        <f>IFERROR(P3+D3*0.03,"")</f>
        <v>209911712313.64999</v>
      </c>
      <c r="Z3" s="12" t="s">
        <v>73</v>
      </c>
    </row>
    <row r="4" spans="1:26">
      <c r="A4" s="13" t="s">
        <v>35</v>
      </c>
      <c r="B4" s="14" t="s">
        <v>13</v>
      </c>
      <c r="C4" s="15">
        <v>3605052262498</v>
      </c>
      <c r="D4" s="16">
        <v>94500</v>
      </c>
      <c r="E4" s="17"/>
      <c r="F4" s="18"/>
      <c r="G4" s="19">
        <v>1</v>
      </c>
      <c r="H4" s="20">
        <f t="shared" si="1"/>
        <v>1</v>
      </c>
      <c r="I4" s="21">
        <f>SUMIFS(E:E,C:C,C4)</f>
        <v>99360</v>
      </c>
      <c r="J4" s="21">
        <f>SUMIFS(D:D,C:C,C4)</f>
        <v>94500</v>
      </c>
      <c r="K4" s="20" t="str">
        <f>IF(H4=2,"Délais OK &amp; Qté OK",IF(AND(H4=1,E4&lt;&gt;""),"Délais OK &amp; Qté NO",IF(AND(H4=1,E4="",M4&gt;=2),"Délais NO &amp; Qté OK",IF(AND(E4&lt;&gt;"",J4=D4),"Livraison sans demande","Délais NO &amp; Qté NO"))))</f>
        <v>Délais NO &amp; Qté NO</v>
      </c>
      <c r="L4" s="22" t="str">
        <f>IF(AND(K4="Délais NO &amp; Qté OK",X4&gt;30,D4&lt;&gt;""),"Verificar",IF(AND(K4="Délais NO &amp; Qté OK",X4&lt;=30,D4&lt;&gt;""),"Entrée faite "&amp;X4&amp;" jours "&amp;V4,IF(AND(X4&lt;30,K4="Délais NO &amp; Qté NO",D4=""),"Demande faite "&amp;X4&amp;" jours "&amp;W5,"")))</f>
        <v/>
      </c>
      <c r="M4" s="22">
        <f t="shared" si="2"/>
        <v>1</v>
      </c>
      <c r="N4" s="23">
        <v>1</v>
      </c>
      <c r="O4" s="12" t="str">
        <f>CONCATENATE(C4,D4,E4)</f>
        <v>360505226249894500</v>
      </c>
      <c r="P4" s="42" t="str">
        <f t="shared" si="3"/>
        <v>226249894500</v>
      </c>
      <c r="Q4" s="24" t="str">
        <f>IF(AND(D4&lt;&gt;0,E4=0),B4,"")</f>
        <v>01/06/2012</v>
      </c>
      <c r="R4" s="25" t="str">
        <f>IF(AND(D4=0,E4&lt;&gt;0),B4,"")</f>
        <v/>
      </c>
      <c r="S4" s="26">
        <f t="shared" si="0"/>
        <v>41061</v>
      </c>
      <c r="T4" s="27">
        <f>SUMIFS(S:S,O:O,O4,E:E,"")</f>
        <v>41061</v>
      </c>
      <c r="U4" s="27">
        <f>SUMIFS(S:S,O:O,O4,D:D,"")</f>
        <v>0</v>
      </c>
      <c r="V4" s="28" t="str">
        <f t="shared" si="4"/>
        <v>Avant</v>
      </c>
      <c r="W4" s="28" t="str">
        <f t="shared" si="5"/>
        <v>Après</v>
      </c>
      <c r="X4" s="29">
        <f t="shared" si="6"/>
        <v>41061</v>
      </c>
      <c r="Y4" s="42">
        <f>IFERROR(P4+D4*0.03,"")</f>
        <v>226249897335</v>
      </c>
    </row>
    <row r="5" spans="1:26">
      <c r="A5" s="13" t="s">
        <v>35</v>
      </c>
      <c r="B5" s="14" t="s">
        <v>14</v>
      </c>
      <c r="C5" s="15">
        <v>3605052262498</v>
      </c>
      <c r="D5" s="16"/>
      <c r="E5" s="17">
        <v>99360</v>
      </c>
      <c r="F5" s="18"/>
      <c r="G5" s="19"/>
      <c r="H5" s="20">
        <f t="shared" si="1"/>
        <v>0</v>
      </c>
      <c r="I5" s="21">
        <f>SUMIFS(E:E,C:C,C5)</f>
        <v>99360</v>
      </c>
      <c r="J5" s="21">
        <f>SUMIFS(D:D,C:C,C5)</f>
        <v>94500</v>
      </c>
      <c r="K5" s="20" t="str">
        <f>IF(H5=2,"Délais OK &amp; Qté OK",IF(AND(H5=1,E5&lt;&gt;""),"Délais OK &amp; Qté NO",IF(AND(H5=1,E5="",M5&gt;=2),"Délais NO &amp; Qté OK",IF(AND(E5&lt;&gt;"",J5=D5),"Livraison sans demande","Délais NO &amp; Qté NO"))))</f>
        <v>Délais NO &amp; Qté NO</v>
      </c>
      <c r="L5" s="22" t="str">
        <f>IF(AND(K5="Délais NO &amp; Qté OK",X5&gt;30,D5&lt;&gt;""),"Verificar",IF(AND(K5="Délais NO &amp; Qté OK",X5&lt;=30,D5&lt;&gt;""),"Entrée faite "&amp;X5&amp;" jours "&amp;V5,IF(AND(X5&lt;30,K5="Délais NO &amp; Qté NO",D5=""),"Demande faite "&amp;X5&amp;" jours "&amp;W6,"")))</f>
        <v/>
      </c>
      <c r="M5" s="22">
        <f t="shared" si="2"/>
        <v>1</v>
      </c>
      <c r="N5" s="23">
        <v>1</v>
      </c>
      <c r="O5" s="12" t="str">
        <f>CONCATENATE(C5,D5,E5)</f>
        <v>360505226249899360</v>
      </c>
      <c r="P5" s="42" t="str">
        <f t="shared" si="3"/>
        <v>226249899360</v>
      </c>
      <c r="Q5" s="24" t="str">
        <f>IF(AND(D5&lt;&gt;0,E5=0),B5,"")</f>
        <v/>
      </c>
      <c r="R5" s="25" t="str">
        <f>IF(AND(D5=0,E5&lt;&gt;0),B5,"")</f>
        <v>04/06/2012</v>
      </c>
      <c r="S5" s="26">
        <f t="shared" si="0"/>
        <v>41064</v>
      </c>
      <c r="T5" s="27">
        <f>SUMIFS(S:S,O:O,O5,E:E,"")</f>
        <v>0</v>
      </c>
      <c r="U5" s="27">
        <f>SUMIFS(S:S,O:O,O5,D:D,"")</f>
        <v>41064</v>
      </c>
      <c r="V5" s="28" t="str">
        <f t="shared" si="4"/>
        <v>Après</v>
      </c>
      <c r="W5" s="28" t="str">
        <f t="shared" si="5"/>
        <v>Avant</v>
      </c>
      <c r="X5" s="29">
        <f t="shared" si="6"/>
        <v>41064</v>
      </c>
      <c r="Y5" s="42">
        <f>IFERROR(P5+D5*0.03,"")</f>
        <v>226249899360</v>
      </c>
    </row>
    <row r="6" spans="1:26">
      <c r="A6" s="13" t="s">
        <v>35</v>
      </c>
      <c r="B6" s="14" t="s">
        <v>15</v>
      </c>
      <c r="C6" s="15">
        <v>3605052623091</v>
      </c>
      <c r="D6" s="16"/>
      <c r="E6" s="17">
        <v>30360</v>
      </c>
      <c r="F6" s="18"/>
      <c r="G6" s="19"/>
      <c r="H6" s="20">
        <f t="shared" si="1"/>
        <v>0</v>
      </c>
      <c r="I6" s="21">
        <f>SUMIFS(E:E,C:C,C6)</f>
        <v>191130</v>
      </c>
      <c r="J6" s="21">
        <f>SUMIFS(D:D,C:C,C6)</f>
        <v>191080</v>
      </c>
      <c r="K6" s="20" t="str">
        <f>IF(H6=2,"Délais OK &amp; Qté OK",IF(AND(H6=1,E6&lt;&gt;""),"Délais OK &amp; Qté NO",IF(AND(H6=1,E6="",M6&gt;=2),"Délais NO &amp; Qté OK",IF(AND(E6&lt;&gt;"",J6=D6),"Livraison sans demande","Délais NO &amp; Qté NO"))))</f>
        <v>Délais NO &amp; Qté NO</v>
      </c>
      <c r="L6" s="22" t="str">
        <f>IF(AND(K6="Délais NO &amp; Qté OK",X6&gt;30,D6&lt;&gt;""),"Verificar",IF(AND(K6="Délais NO &amp; Qté OK",X6&lt;=30,D6&lt;&gt;""),"Entrée faite "&amp;X6&amp;" jours "&amp;V6,IF(AND(X6&lt;30,K6="Délais NO &amp; Qté NO",D6=""),"Demande faite "&amp;X6&amp;" jours "&amp;W7,"")))</f>
        <v/>
      </c>
      <c r="M6" s="22">
        <f t="shared" si="2"/>
        <v>1</v>
      </c>
      <c r="N6" s="23">
        <v>1</v>
      </c>
      <c r="O6" s="12" t="str">
        <f>CONCATENATE(C6,D6,E6)</f>
        <v>360505262309130360</v>
      </c>
      <c r="P6" s="42" t="str">
        <f t="shared" si="3"/>
        <v>262309130360</v>
      </c>
      <c r="Q6" s="24" t="str">
        <f>IF(AND(D6&lt;&gt;0,E6=0),B6,"")</f>
        <v/>
      </c>
      <c r="R6" s="25" t="str">
        <f>IF(AND(D6=0,E6&lt;&gt;0),B6,"")</f>
        <v>05/06/2012</v>
      </c>
      <c r="S6" s="26">
        <f t="shared" si="0"/>
        <v>41065</v>
      </c>
      <c r="T6" s="27">
        <f>SUMIFS(S:S,O:O,O6,E:E,"")</f>
        <v>0</v>
      </c>
      <c r="U6" s="27">
        <f>SUMIFS(S:S,O:O,O6,D:D,"")</f>
        <v>41065</v>
      </c>
      <c r="V6" s="28" t="str">
        <f t="shared" si="4"/>
        <v>Après</v>
      </c>
      <c r="W6" s="28" t="str">
        <f t="shared" si="5"/>
        <v>Avant</v>
      </c>
      <c r="X6" s="29">
        <f t="shared" si="6"/>
        <v>41065</v>
      </c>
      <c r="Y6" s="42">
        <f>IFERROR(P6+D6*0.03,"")</f>
        <v>262309130360</v>
      </c>
    </row>
    <row r="7" spans="1:26">
      <c r="A7" s="13" t="s">
        <v>35</v>
      </c>
      <c r="B7" s="14" t="s">
        <v>16</v>
      </c>
      <c r="C7" s="15">
        <v>3605052623091</v>
      </c>
      <c r="D7" s="16">
        <v>19520</v>
      </c>
      <c r="E7" s="17"/>
      <c r="F7" s="18"/>
      <c r="G7" s="19">
        <v>1</v>
      </c>
      <c r="H7" s="20">
        <f t="shared" si="1"/>
        <v>1</v>
      </c>
      <c r="I7" s="21">
        <f>SUMIFS(E:E,C:C,C7)</f>
        <v>191130</v>
      </c>
      <c r="J7" s="21">
        <f>SUMIFS(D:D,C:C,C7)</f>
        <v>191080</v>
      </c>
      <c r="K7" s="20" t="str">
        <f>IF(H7=2,"Délais OK &amp; Qté OK",IF(AND(H7=1,E7&lt;&gt;""),"Délais OK &amp; Qté NO",IF(AND(H7=1,E7="",M7&gt;=2),"Délais NO &amp; Qté OK",IF(AND(E7&lt;&gt;"",J7=D7),"Livraison sans demande","Délais NO &amp; Qté NO"))))</f>
        <v>Délais NO &amp; Qté NO</v>
      </c>
      <c r="L7" s="22" t="str">
        <f>IF(AND(K7="Délais NO &amp; Qté OK",X7&gt;30,D7&lt;&gt;""),"Verificar",IF(AND(K7="Délais NO &amp; Qté OK",X7&lt;=30,D7&lt;&gt;""),"Entrée faite "&amp;X7&amp;" jours "&amp;V7,IF(AND(X7&lt;30,K7="Délais NO &amp; Qté NO",D7=""),"Demande faite "&amp;X7&amp;" jours "&amp;W8,"")))</f>
        <v/>
      </c>
      <c r="M7" s="22">
        <f t="shared" si="2"/>
        <v>1</v>
      </c>
      <c r="N7" s="23">
        <v>1</v>
      </c>
      <c r="O7" s="12" t="str">
        <f>CONCATENATE(C7,D7,E7)</f>
        <v>360505262309119520</v>
      </c>
      <c r="P7" s="42" t="str">
        <f t="shared" si="3"/>
        <v>262309119520</v>
      </c>
      <c r="Q7" s="24" t="str">
        <f>IF(AND(D7&lt;&gt;0,E7=0),B7,"")</f>
        <v>06/06/2012</v>
      </c>
      <c r="R7" s="25" t="str">
        <f>IF(AND(D7=0,E7&lt;&gt;0),B7,"")</f>
        <v/>
      </c>
      <c r="S7" s="26">
        <f t="shared" si="0"/>
        <v>41066</v>
      </c>
      <c r="T7" s="27">
        <f>SUMIFS(S:S,O:O,O7,E:E,"")</f>
        <v>41066</v>
      </c>
      <c r="U7" s="27">
        <f>SUMIFS(S:S,O:O,O7,D:D,"")</f>
        <v>0</v>
      </c>
      <c r="V7" s="28" t="str">
        <f t="shared" si="4"/>
        <v>Avant</v>
      </c>
      <c r="W7" s="28" t="str">
        <f t="shared" si="5"/>
        <v>Après</v>
      </c>
      <c r="X7" s="29">
        <f t="shared" si="6"/>
        <v>41066</v>
      </c>
      <c r="Y7" s="42">
        <f>IFERROR(P7+D7*0.03,"")</f>
        <v>262309120105.60001</v>
      </c>
    </row>
    <row r="8" spans="1:26">
      <c r="A8" s="13" t="s">
        <v>35</v>
      </c>
      <c r="B8" s="14" t="s">
        <v>17</v>
      </c>
      <c r="C8" s="15">
        <v>3605051902890</v>
      </c>
      <c r="D8" s="16"/>
      <c r="E8" s="17">
        <v>48300</v>
      </c>
      <c r="F8" s="18"/>
      <c r="G8" s="19"/>
      <c r="H8" s="20">
        <f t="shared" si="1"/>
        <v>0</v>
      </c>
      <c r="I8" s="21">
        <f>SUMIFS(E:E,C:C,C8)</f>
        <v>48300</v>
      </c>
      <c r="J8" s="21">
        <f>SUMIFS(D:D,C:C,C8)</f>
        <v>48300</v>
      </c>
      <c r="K8" s="20" t="str">
        <f>IF(H8=2,"Délais OK &amp; Qté OK",IF(AND(H8=1,E8&lt;&gt;""),"Délais OK &amp; Qté NO",IF(AND(H8=1,E8="",M8&gt;=2),"Délais NO &amp; Qté OK",IF(AND(E8&lt;&gt;"",J8=D8),"Livraison sans demande","Délais NO &amp; Qté NO"))))</f>
        <v>Délais NO &amp; Qté NO</v>
      </c>
      <c r="L8" s="22" t="str">
        <f>IF(AND(K8="Délais NO &amp; Qté OK",X8&gt;30,D8&lt;&gt;""),"Verificar",IF(AND(K8="Délais NO &amp; Qté OK",X8&lt;=30,D8&lt;&gt;""),"Entrée faite "&amp;X8&amp;" jours "&amp;V8,IF(AND(X8&lt;30,K8="Délais NO &amp; Qté NO",D8=""),"Demande faite "&amp;X8&amp;" jours "&amp;W9,"")))</f>
        <v>Demande faite 4 jours Après</v>
      </c>
      <c r="M8" s="22">
        <f t="shared" si="2"/>
        <v>2</v>
      </c>
      <c r="N8" s="23">
        <v>1</v>
      </c>
      <c r="O8" s="12" t="str">
        <f>CONCATENATE(C8,D8,E8)</f>
        <v>360505190289048300</v>
      </c>
      <c r="P8" s="42" t="str">
        <f t="shared" si="3"/>
        <v>190289048300</v>
      </c>
      <c r="Q8" s="24" t="str">
        <f>IF(AND(D8&lt;&gt;0,E8=0),B8,"")</f>
        <v/>
      </c>
      <c r="R8" s="25" t="str">
        <f>IF(AND(D8=0,E8&lt;&gt;0),B8,"")</f>
        <v>19/06/2012</v>
      </c>
      <c r="S8" s="26">
        <f t="shared" si="0"/>
        <v>41079</v>
      </c>
      <c r="T8" s="27">
        <f>SUMIFS(S:S,O:O,O8,E:E,"")</f>
        <v>41083</v>
      </c>
      <c r="U8" s="27">
        <f>SUMIFS(S:S,O:O,O8,D:D,"")</f>
        <v>41079</v>
      </c>
      <c r="V8" s="28" t="str">
        <f t="shared" si="4"/>
        <v>Avant</v>
      </c>
      <c r="W8" s="28" t="str">
        <f t="shared" si="5"/>
        <v>Après</v>
      </c>
      <c r="X8" s="29">
        <f t="shared" si="6"/>
        <v>4</v>
      </c>
      <c r="Y8" s="42">
        <f>IFERROR(P8+D8*0.03,"")</f>
        <v>190289048300</v>
      </c>
    </row>
    <row r="9" spans="1:26">
      <c r="A9" s="13" t="s">
        <v>35</v>
      </c>
      <c r="B9" s="14" t="s">
        <v>18</v>
      </c>
      <c r="C9" s="15">
        <v>3605052110034</v>
      </c>
      <c r="D9" s="16">
        <v>20000</v>
      </c>
      <c r="E9" s="17">
        <v>20928</v>
      </c>
      <c r="F9" s="18"/>
      <c r="G9" s="19">
        <v>1</v>
      </c>
      <c r="H9" s="20">
        <f t="shared" si="1"/>
        <v>1</v>
      </c>
      <c r="I9" s="21">
        <f>SUMIFS(E:E,C:C,C9)</f>
        <v>20928</v>
      </c>
      <c r="J9" s="21">
        <f>SUMIFS(D:D,C:C,C9)</f>
        <v>20000</v>
      </c>
      <c r="K9" s="20" t="str">
        <f>IF(H9=2,"Délais OK &amp; Qté OK",IF(AND(H9=1,E9&lt;&gt;""),"Délais OK &amp; Qté NO",IF(AND(H9=1,E9="",M9&gt;=2),"Délais NO &amp; Qté OK",IF(AND(E9&lt;&gt;"",J9=D9),"Livraison sans demande","Délais NO &amp; Qté NO"))))</f>
        <v>Délais OK &amp; Qté NO</v>
      </c>
      <c r="L9" s="22" t="str">
        <f>IF(AND(K9="Délais NO &amp; Qté OK",X9&gt;30,D9&lt;&gt;""),"Verificar",IF(AND(K9="Délais NO &amp; Qté OK",X9&lt;=30,D9&lt;&gt;""),"Entrée faite "&amp;X9&amp;" jours "&amp;V9,IF(AND(X9&lt;30,K9="Délais NO &amp; Qté NO",D9=""),"Demande faite "&amp;X9&amp;" jours "&amp;W10,"")))</f>
        <v/>
      </c>
      <c r="M9" s="22">
        <f t="shared" si="2"/>
        <v>1</v>
      </c>
      <c r="N9" s="23">
        <v>1</v>
      </c>
      <c r="O9" s="12" t="str">
        <f>CONCATENATE(C9,D9,E9)</f>
        <v>36050521100342000020928</v>
      </c>
      <c r="P9" s="42" t="str">
        <f t="shared" si="3"/>
        <v>21100342000020928</v>
      </c>
      <c r="Q9" s="24" t="str">
        <f>IF(AND(D9&lt;&gt;0,E9=0),B9,"")</f>
        <v/>
      </c>
      <c r="R9" s="25" t="str">
        <f>IF(AND(D9=0,E9&lt;&gt;0),B9,"")</f>
        <v/>
      </c>
      <c r="S9" s="26">
        <f t="shared" si="0"/>
        <v>41082</v>
      </c>
      <c r="T9" s="27">
        <f>SUMIFS(S:S,O:O,O9,E:E,"")</f>
        <v>0</v>
      </c>
      <c r="U9" s="27">
        <f>SUMIFS(S:S,O:O,O9,D:D,"")</f>
        <v>0</v>
      </c>
      <c r="V9" s="28" t="str">
        <f t="shared" si="4"/>
        <v>Avant</v>
      </c>
      <c r="W9" s="28" t="str">
        <f t="shared" si="5"/>
        <v>Après</v>
      </c>
      <c r="X9" s="29">
        <f t="shared" si="6"/>
        <v>0</v>
      </c>
      <c r="Y9" s="42">
        <f>IFERROR(P9+D9*0.03,"")</f>
        <v>2.11003420000215E+16</v>
      </c>
    </row>
    <row r="10" spans="1:26">
      <c r="A10" s="13" t="s">
        <v>35</v>
      </c>
      <c r="B10" s="14" t="s">
        <v>19</v>
      </c>
      <c r="C10" s="15">
        <v>3605051902890</v>
      </c>
      <c r="D10" s="16">
        <v>48300</v>
      </c>
      <c r="E10" s="17"/>
      <c r="F10" s="18"/>
      <c r="G10" s="19">
        <v>1</v>
      </c>
      <c r="H10" s="20">
        <f t="shared" si="1"/>
        <v>1</v>
      </c>
      <c r="I10" s="21">
        <f>SUMIFS(E:E,C:C,C10)</f>
        <v>48300</v>
      </c>
      <c r="J10" s="21">
        <f>SUMIFS(D:D,C:C,C10)</f>
        <v>48300</v>
      </c>
      <c r="K10" s="20" t="str">
        <f>IF(H10=2,"Délais OK &amp; Qté OK",IF(AND(H10=1,E10&lt;&gt;""),"Délais OK &amp; Qté NO",IF(AND(H10=1,E10="",M10&gt;=2),"Délais NO &amp; Qté OK",IF(AND(E10&lt;&gt;"",J10=D10),"Livraison sans demande","Délais NO &amp; Qté NO"))))</f>
        <v>Délais NO &amp; Qté OK</v>
      </c>
      <c r="L10" s="22" t="str">
        <f>IF(AND(K10="Délais NO &amp; Qté OK",X10&gt;30,D10&lt;&gt;""),"Verificar",IF(AND(K10="Délais NO &amp; Qté OK",X10&lt;=30,D10&lt;&gt;""),"Entrée faite "&amp;X10&amp;" jours "&amp;V10,IF(AND(X10&lt;30,K10="Délais NO &amp; Qté NO",D10=""),"Demande faite "&amp;X10&amp;" jours "&amp;W11,"")))</f>
        <v>Entrée faite 4 jours Avant</v>
      </c>
      <c r="M10" s="22">
        <f t="shared" si="2"/>
        <v>2</v>
      </c>
      <c r="N10" s="23">
        <v>1</v>
      </c>
      <c r="O10" s="12" t="str">
        <f>CONCATENATE(C10,D10,E10)</f>
        <v>360505190289048300</v>
      </c>
      <c r="P10" s="42" t="str">
        <f t="shared" si="3"/>
        <v>190289048300</v>
      </c>
      <c r="Q10" s="24" t="str">
        <f>IF(AND(D10&lt;&gt;0,E10=0),B10,"")</f>
        <v>23/06/2012</v>
      </c>
      <c r="R10" s="25" t="str">
        <f>IF(AND(D10=0,E10&lt;&gt;0),B10,"")</f>
        <v/>
      </c>
      <c r="S10" s="26">
        <f t="shared" si="0"/>
        <v>41083</v>
      </c>
      <c r="T10" s="27">
        <f>SUMIFS(S:S,O:O,O10,E:E,"")</f>
        <v>41083</v>
      </c>
      <c r="U10" s="27">
        <f>SUMIFS(S:S,O:O,O10,D:D,"")</f>
        <v>41079</v>
      </c>
      <c r="V10" s="28" t="str">
        <f t="shared" si="4"/>
        <v>Avant</v>
      </c>
      <c r="W10" s="28" t="str">
        <f t="shared" si="5"/>
        <v>Après</v>
      </c>
      <c r="X10" s="29">
        <f t="shared" si="6"/>
        <v>4</v>
      </c>
      <c r="Y10" s="42">
        <f>IFERROR(P10+D10*0.03,"")</f>
        <v>190289049749</v>
      </c>
    </row>
    <row r="11" spans="1:26">
      <c r="A11" s="13" t="s">
        <v>35</v>
      </c>
      <c r="B11" s="14" t="s">
        <v>20</v>
      </c>
      <c r="C11" s="15">
        <v>3605051883533</v>
      </c>
      <c r="D11" s="16">
        <v>74520</v>
      </c>
      <c r="E11" s="17"/>
      <c r="F11" s="18"/>
      <c r="G11" s="19">
        <v>1</v>
      </c>
      <c r="H11" s="20">
        <f t="shared" si="1"/>
        <v>1</v>
      </c>
      <c r="I11" s="21">
        <f>SUMIFS(E:E,C:C,C11)</f>
        <v>49680</v>
      </c>
      <c r="J11" s="21">
        <f>SUMIFS(D:D,C:C,C11)</f>
        <v>74520</v>
      </c>
      <c r="K11" s="20" t="str">
        <f>IF(H11=2,"Délais OK &amp; Qté OK",IF(AND(H11=1,E11&lt;&gt;""),"Délais OK &amp; Qté NO",IF(AND(H11=1,E11="",M11&gt;=2),"Délais NO &amp; Qté OK",IF(AND(E11&lt;&gt;"",J11=D11),"Livraison sans demande","Délais NO &amp; Qté NO"))))</f>
        <v>Délais NO &amp; Qté NO</v>
      </c>
      <c r="L11" s="22" t="str">
        <f>IF(AND(K11="Délais NO &amp; Qté OK",X11&gt;30,D11&lt;&gt;""),"Verificar",IF(AND(K11="Délais NO &amp; Qté OK",X11&lt;=30,D11&lt;&gt;""),"Entrée faite "&amp;X11&amp;" jours "&amp;V11,IF(AND(X11&lt;30,K11="Délais NO &amp; Qté NO",D11=""),"Demande faite "&amp;X11&amp;" jours "&amp;W12,"")))</f>
        <v/>
      </c>
      <c r="M11" s="22">
        <f t="shared" si="2"/>
        <v>1</v>
      </c>
      <c r="N11" s="23">
        <v>1</v>
      </c>
      <c r="O11" s="12" t="str">
        <f>CONCATENATE(C11,D11,E11)</f>
        <v>360505188353374520</v>
      </c>
      <c r="P11" s="42" t="str">
        <f t="shared" si="3"/>
        <v>188353374520</v>
      </c>
      <c r="Q11" s="24" t="str">
        <f>IF(AND(D11&lt;&gt;0,E11=0),B11,"")</f>
        <v>25/06/2012</v>
      </c>
      <c r="R11" s="25" t="str">
        <f>IF(AND(D11=0,E11&lt;&gt;0),B11,"")</f>
        <v/>
      </c>
      <c r="S11" s="26">
        <f t="shared" si="0"/>
        <v>41085</v>
      </c>
      <c r="T11" s="27">
        <f>SUMIFS(S:S,O:O,O11,E:E,"")</f>
        <v>41085</v>
      </c>
      <c r="U11" s="27">
        <f>SUMIFS(S:S,O:O,O11,D:D,"")</f>
        <v>0</v>
      </c>
      <c r="V11" s="28" t="str">
        <f t="shared" si="4"/>
        <v>Avant</v>
      </c>
      <c r="W11" s="28" t="str">
        <f t="shared" si="5"/>
        <v>Après</v>
      </c>
      <c r="X11" s="29">
        <f t="shared" si="6"/>
        <v>41085</v>
      </c>
      <c r="Y11" s="42">
        <f>IFERROR(P11+D11*0.03,"")</f>
        <v>188353376755.60001</v>
      </c>
    </row>
    <row r="12" spans="1:26">
      <c r="A12" s="13" t="s">
        <v>35</v>
      </c>
      <c r="B12" s="14" t="s">
        <v>20</v>
      </c>
      <c r="C12" s="15">
        <v>3605052623091</v>
      </c>
      <c r="D12" s="16">
        <v>171560</v>
      </c>
      <c r="E12" s="17"/>
      <c r="F12" s="18"/>
      <c r="G12" s="19">
        <v>1</v>
      </c>
      <c r="H12" s="20">
        <f t="shared" si="1"/>
        <v>1</v>
      </c>
      <c r="I12" s="21">
        <f>SUMIFS(E:E,C:C,C12)</f>
        <v>191130</v>
      </c>
      <c r="J12" s="21">
        <f>SUMIFS(D:D,C:C,C12)</f>
        <v>191080</v>
      </c>
      <c r="K12" s="20" t="str">
        <f>IF(H12=2,"Délais OK &amp; Qté OK",IF(AND(H12=1,E12&lt;&gt;""),"Délais OK &amp; Qté NO",IF(AND(H12=1,E12="",M12&gt;=2),"Délais NO &amp; Qté OK",IF(AND(E12&lt;&gt;"",J12=D12),"Livraison sans demande","Délais NO &amp; Qté NO"))))</f>
        <v>Délais NO &amp; Qté NO</v>
      </c>
      <c r="L12" s="22" t="str">
        <f>IF(AND(K12="Délais NO &amp; Qté OK",X12&gt;30,D12&lt;&gt;""),"Verificar",IF(AND(K12="Délais NO &amp; Qté OK",X12&lt;=30,D12&lt;&gt;""),"Entrée faite "&amp;X12&amp;" jours "&amp;V12,IF(AND(X12&lt;30,K12="Délais NO &amp; Qté NO",D12=""),"Demande faite "&amp;X12&amp;" jours "&amp;W13,"")))</f>
        <v/>
      </c>
      <c r="M12" s="22">
        <f t="shared" si="2"/>
        <v>1</v>
      </c>
      <c r="N12" s="23">
        <v>1</v>
      </c>
      <c r="O12" s="12" t="str">
        <f>CONCATENATE(C12,D12,E12)</f>
        <v>3605052623091171560</v>
      </c>
      <c r="P12" s="42" t="str">
        <f t="shared" si="3"/>
        <v>2623091171560</v>
      </c>
      <c r="Q12" s="24" t="str">
        <f>IF(AND(D12&lt;&gt;0,E12=0),B12,"")</f>
        <v>25/06/2012</v>
      </c>
      <c r="R12" s="25" t="str">
        <f>IF(AND(D12=0,E12&lt;&gt;0),B12,"")</f>
        <v/>
      </c>
      <c r="S12" s="26">
        <f t="shared" si="0"/>
        <v>41085</v>
      </c>
      <c r="T12" s="27">
        <f>SUMIFS(S:S,O:O,O12,E:E,"")</f>
        <v>41085</v>
      </c>
      <c r="U12" s="27">
        <f>SUMIFS(S:S,O:O,O12,D:D,"")</f>
        <v>0</v>
      </c>
      <c r="V12" s="28" t="str">
        <f t="shared" si="4"/>
        <v>Avant</v>
      </c>
      <c r="W12" s="28" t="str">
        <f t="shared" si="5"/>
        <v>Après</v>
      </c>
      <c r="X12" s="29">
        <f t="shared" si="6"/>
        <v>41085</v>
      </c>
      <c r="Y12" s="42">
        <f>IFERROR(P12+D12*0.03,"")</f>
        <v>2623091176706.7998</v>
      </c>
    </row>
    <row r="13" spans="1:26">
      <c r="A13" s="13" t="s">
        <v>35</v>
      </c>
      <c r="B13" s="14" t="s">
        <v>20</v>
      </c>
      <c r="C13" s="15">
        <v>3605052623114</v>
      </c>
      <c r="D13" s="16">
        <v>368040</v>
      </c>
      <c r="E13" s="17"/>
      <c r="F13" s="18"/>
      <c r="G13" s="19">
        <v>1</v>
      </c>
      <c r="H13" s="20">
        <f t="shared" si="1"/>
        <v>1</v>
      </c>
      <c r="I13" s="21">
        <f>SUMIFS(E:E,C:C,C13)</f>
        <v>373290</v>
      </c>
      <c r="J13" s="21">
        <f>SUMIFS(D:D,C:C,C13)</f>
        <v>496600</v>
      </c>
      <c r="K13" s="20" t="str">
        <f>IF(H13=2,"Délais OK &amp; Qté OK",IF(AND(H13=1,E13&lt;&gt;""),"Délais OK &amp; Qté NO",IF(AND(H13=1,E13="",M13&gt;=2),"Délais NO &amp; Qté OK",IF(AND(E13&lt;&gt;"",J13=D13),"Livraison sans demande","Délais NO &amp; Qté NO"))))</f>
        <v>Délais NO &amp; Qté NO</v>
      </c>
      <c r="L13" s="22" t="str">
        <f>IF(AND(K13="Délais NO &amp; Qté OK",X13&gt;30,D13&lt;&gt;""),"Verificar",IF(AND(K13="Délais NO &amp; Qté OK",X13&lt;=30,D13&lt;&gt;""),"Entrée faite "&amp;X13&amp;" jours "&amp;V13,IF(AND(X13&lt;30,K13="Délais NO &amp; Qté NO",D13=""),"Demande faite "&amp;X13&amp;" jours "&amp;W14,"")))</f>
        <v/>
      </c>
      <c r="M13" s="22">
        <f t="shared" si="2"/>
        <v>1</v>
      </c>
      <c r="N13" s="23">
        <v>1</v>
      </c>
      <c r="O13" s="12" t="str">
        <f>CONCATENATE(C13,D13,E13)</f>
        <v>3605052623114368040</v>
      </c>
      <c r="P13" s="42" t="str">
        <f t="shared" si="3"/>
        <v>2623114368040</v>
      </c>
      <c r="Q13" s="24" t="str">
        <f>IF(AND(D13&lt;&gt;0,E13=0),B13,"")</f>
        <v>25/06/2012</v>
      </c>
      <c r="R13" s="25" t="str">
        <f>IF(AND(D13=0,E13&lt;&gt;0),B13,"")</f>
        <v/>
      </c>
      <c r="S13" s="26">
        <f t="shared" si="0"/>
        <v>41085</v>
      </c>
      <c r="T13" s="27">
        <f>SUMIFS(S:S,O:O,O13,E:E,"")</f>
        <v>41085</v>
      </c>
      <c r="U13" s="27">
        <f>SUMIFS(S:S,O:O,O13,D:D,"")</f>
        <v>0</v>
      </c>
      <c r="V13" s="28" t="str">
        <f t="shared" si="4"/>
        <v>Avant</v>
      </c>
      <c r="W13" s="28" t="str">
        <f t="shared" si="5"/>
        <v>Après</v>
      </c>
      <c r="X13" s="29">
        <f t="shared" si="6"/>
        <v>41085</v>
      </c>
      <c r="Y13" s="42">
        <f>IFERROR(P13+D13*0.03,"")</f>
        <v>2623114379081.2002</v>
      </c>
    </row>
    <row r="14" spans="1:26">
      <c r="A14" s="13" t="s">
        <v>35</v>
      </c>
      <c r="B14" s="14" t="s">
        <v>21</v>
      </c>
      <c r="C14" s="15">
        <v>3605051883533</v>
      </c>
      <c r="D14" s="16"/>
      <c r="E14" s="17">
        <v>49680</v>
      </c>
      <c r="F14" s="18"/>
      <c r="G14" s="19"/>
      <c r="H14" s="20">
        <f t="shared" si="1"/>
        <v>0</v>
      </c>
      <c r="I14" s="21">
        <f>SUMIFS(E:E,C:C,C14)</f>
        <v>49680</v>
      </c>
      <c r="J14" s="21">
        <f>SUMIFS(D:D,C:C,C14)</f>
        <v>74520</v>
      </c>
      <c r="K14" s="20" t="str">
        <f>IF(H14=2,"Délais OK &amp; Qté OK",IF(AND(H14=1,E14&lt;&gt;""),"Délais OK &amp; Qté NO",IF(AND(H14=1,E14="",M14&gt;=2),"Délais NO &amp; Qté OK",IF(AND(E14&lt;&gt;"",J14=D14),"Livraison sans demande","Délais NO &amp; Qté NO"))))</f>
        <v>Délais NO &amp; Qté NO</v>
      </c>
      <c r="L14" s="22" t="str">
        <f>IF(AND(K14="Délais NO &amp; Qté OK",X14&gt;30,D14&lt;&gt;""),"Verificar",IF(AND(K14="Délais NO &amp; Qté OK",X14&lt;=30,D14&lt;&gt;""),"Entrée faite "&amp;X14&amp;" jours "&amp;V14,IF(AND(X14&lt;30,K14="Délais NO &amp; Qté NO",D14=""),"Demande faite "&amp;X14&amp;" jours "&amp;W15,"")))</f>
        <v/>
      </c>
      <c r="M14" s="22">
        <f t="shared" si="2"/>
        <v>1</v>
      </c>
      <c r="N14" s="23">
        <v>1</v>
      </c>
      <c r="O14" s="12" t="str">
        <f>CONCATENATE(C14,D14,E14)</f>
        <v>360505188353349680</v>
      </c>
      <c r="P14" s="42" t="str">
        <f t="shared" si="3"/>
        <v>188353349680</v>
      </c>
      <c r="Q14" s="24" t="str">
        <f>IF(AND(D14&lt;&gt;0,E14=0),B14,"")</f>
        <v/>
      </c>
      <c r="R14" s="25" t="str">
        <f>IF(AND(D14=0,E14&lt;&gt;0),B14,"")</f>
        <v>26/06/2012</v>
      </c>
      <c r="S14" s="26">
        <f t="shared" si="0"/>
        <v>41086</v>
      </c>
      <c r="T14" s="27">
        <f>SUMIFS(S:S,O:O,O14,E:E,"")</f>
        <v>0</v>
      </c>
      <c r="U14" s="27">
        <f>SUMIFS(S:S,O:O,O14,D:D,"")</f>
        <v>41086</v>
      </c>
      <c r="V14" s="28" t="str">
        <f t="shared" si="4"/>
        <v>Après</v>
      </c>
      <c r="W14" s="28" t="str">
        <f t="shared" si="5"/>
        <v>Avant</v>
      </c>
      <c r="X14" s="29">
        <f t="shared" si="6"/>
        <v>41086</v>
      </c>
      <c r="Y14" s="42">
        <f>IFERROR(P14+D14*0.03,"")</f>
        <v>188353349680</v>
      </c>
    </row>
    <row r="15" spans="1:26">
      <c r="A15" s="13" t="s">
        <v>35</v>
      </c>
      <c r="B15" s="14" t="s">
        <v>21</v>
      </c>
      <c r="C15" s="15">
        <v>3605052623091</v>
      </c>
      <c r="D15" s="16"/>
      <c r="E15" s="17">
        <v>160770</v>
      </c>
      <c r="F15" s="18"/>
      <c r="G15" s="19"/>
      <c r="H15" s="20">
        <f t="shared" si="1"/>
        <v>0</v>
      </c>
      <c r="I15" s="21">
        <f>SUMIFS(E:E,C:C,C15)</f>
        <v>191130</v>
      </c>
      <c r="J15" s="21">
        <f>SUMIFS(D:D,C:C,C15)</f>
        <v>191080</v>
      </c>
      <c r="K15" s="20" t="str">
        <f>IF(H15=2,"Délais OK &amp; Qté OK",IF(AND(H15=1,E15&lt;&gt;""),"Délais OK &amp; Qté NO",IF(AND(H15=1,E15="",M15&gt;=2),"Délais NO &amp; Qté OK",IF(AND(E15&lt;&gt;"",J15=D15),"Livraison sans demande","Délais NO &amp; Qté NO"))))</f>
        <v>Délais NO &amp; Qté NO</v>
      </c>
      <c r="L15" s="22" t="str">
        <f>IF(AND(K15="Délais NO &amp; Qté OK",X15&gt;30,D15&lt;&gt;""),"Verificar",IF(AND(K15="Délais NO &amp; Qté OK",X15&lt;=30,D15&lt;&gt;""),"Entrée faite "&amp;X15&amp;" jours "&amp;V15,IF(AND(X15&lt;30,K15="Délais NO &amp; Qté NO",D15=""),"Demande faite "&amp;X15&amp;" jours "&amp;W16,"")))</f>
        <v/>
      </c>
      <c r="M15" s="22">
        <f t="shared" si="2"/>
        <v>1</v>
      </c>
      <c r="N15" s="23">
        <v>1</v>
      </c>
      <c r="O15" s="12" t="str">
        <f>CONCATENATE(C15,D15,E15)</f>
        <v>3605052623091160770</v>
      </c>
      <c r="P15" s="42" t="str">
        <f t="shared" si="3"/>
        <v>2623091160770</v>
      </c>
      <c r="Q15" s="24" t="str">
        <f>IF(AND(D15&lt;&gt;0,E15=0),B15,"")</f>
        <v/>
      </c>
      <c r="R15" s="25" t="str">
        <f>IF(AND(D15=0,E15&lt;&gt;0),B15,"")</f>
        <v>26/06/2012</v>
      </c>
      <c r="S15" s="26">
        <f t="shared" si="0"/>
        <v>41086</v>
      </c>
      <c r="T15" s="27">
        <f>SUMIFS(S:S,O:O,O15,E:E,"")</f>
        <v>0</v>
      </c>
      <c r="U15" s="27">
        <f>SUMIFS(S:S,O:O,O15,D:D,"")</f>
        <v>41086</v>
      </c>
      <c r="V15" s="28" t="str">
        <f t="shared" si="4"/>
        <v>Après</v>
      </c>
      <c r="W15" s="28" t="str">
        <f t="shared" si="5"/>
        <v>Avant</v>
      </c>
      <c r="X15" s="29">
        <f t="shared" si="6"/>
        <v>41086</v>
      </c>
      <c r="Y15" s="42">
        <f>IFERROR(P15+D15*0.03,"")</f>
        <v>2623091160770</v>
      </c>
    </row>
    <row r="16" spans="1:26">
      <c r="A16" s="13" t="s">
        <v>35</v>
      </c>
      <c r="B16" s="14" t="s">
        <v>21</v>
      </c>
      <c r="C16" s="15">
        <v>3605052623114</v>
      </c>
      <c r="D16" s="16"/>
      <c r="E16" s="17">
        <v>373290</v>
      </c>
      <c r="F16" s="18"/>
      <c r="G16" s="19"/>
      <c r="H16" s="20">
        <f t="shared" si="1"/>
        <v>0</v>
      </c>
      <c r="I16" s="21">
        <f>SUMIFS(E:E,C:C,C16)</f>
        <v>373290</v>
      </c>
      <c r="J16" s="21">
        <f>SUMIFS(D:D,C:C,C16)</f>
        <v>496600</v>
      </c>
      <c r="K16" s="20" t="str">
        <f>IF(H16=2,"Délais OK &amp; Qté OK",IF(AND(H16=1,E16&lt;&gt;""),"Délais OK &amp; Qté NO",IF(AND(H16=1,E16="",M16&gt;=2),"Délais NO &amp; Qté OK",IF(AND(E16&lt;&gt;"",J16=D16),"Livraison sans demande","Délais NO &amp; Qté NO"))))</f>
        <v>Délais NO &amp; Qté NO</v>
      </c>
      <c r="L16" s="22" t="str">
        <f>IF(AND(K16="Délais NO &amp; Qté OK",X16&gt;30,D16&lt;&gt;""),"Verificar",IF(AND(K16="Délais NO &amp; Qté OK",X16&lt;=30,D16&lt;&gt;""),"Entrée faite "&amp;X16&amp;" jours "&amp;V16,IF(AND(X16&lt;30,K16="Délais NO &amp; Qté NO",D16=""),"Demande faite "&amp;X16&amp;" jours "&amp;W17,"")))</f>
        <v/>
      </c>
      <c r="M16" s="22">
        <f t="shared" si="2"/>
        <v>1</v>
      </c>
      <c r="N16" s="23">
        <v>1</v>
      </c>
      <c r="O16" s="12" t="str">
        <f>CONCATENATE(C16,D16,E16)</f>
        <v>3605052623114373290</v>
      </c>
      <c r="P16" s="42" t="str">
        <f t="shared" si="3"/>
        <v>2623114373290</v>
      </c>
      <c r="Q16" s="24" t="str">
        <f>IF(AND(D16&lt;&gt;0,E16=0),B16,"")</f>
        <v/>
      </c>
      <c r="R16" s="25" t="str">
        <f>IF(AND(D16=0,E16&lt;&gt;0),B16,"")</f>
        <v>26/06/2012</v>
      </c>
      <c r="S16" s="26">
        <f t="shared" si="0"/>
        <v>41086</v>
      </c>
      <c r="T16" s="27">
        <f>SUMIFS(S:S,O:O,O16,E:E,"")</f>
        <v>0</v>
      </c>
      <c r="U16" s="27">
        <f>SUMIFS(S:S,O:O,O16,D:D,"")</f>
        <v>41086</v>
      </c>
      <c r="V16" s="28" t="str">
        <f t="shared" si="4"/>
        <v>Après</v>
      </c>
      <c r="W16" s="28" t="str">
        <f t="shared" si="5"/>
        <v>Avant</v>
      </c>
      <c r="X16" s="29">
        <f t="shared" si="6"/>
        <v>41086</v>
      </c>
      <c r="Y16" s="42">
        <f>IFERROR(P16+D16*0.03,"")</f>
        <v>2623114373290</v>
      </c>
    </row>
    <row r="17" spans="1:25">
      <c r="A17" s="13" t="s">
        <v>35</v>
      </c>
      <c r="B17" s="14" t="s">
        <v>22</v>
      </c>
      <c r="C17" s="15">
        <v>3605052623114</v>
      </c>
      <c r="D17" s="16">
        <v>128560</v>
      </c>
      <c r="E17" s="17"/>
      <c r="F17" s="18"/>
      <c r="G17" s="19">
        <v>1</v>
      </c>
      <c r="H17" s="20">
        <f t="shared" si="1"/>
        <v>1</v>
      </c>
      <c r="I17" s="21">
        <f>SUMIFS(E:E,C:C,C17)</f>
        <v>373290</v>
      </c>
      <c r="J17" s="21">
        <f>SUMIFS(D:D,C:C,C17)</f>
        <v>496600</v>
      </c>
      <c r="K17" s="20" t="str">
        <f>IF(H17=2,"Délais OK &amp; Qté OK",IF(AND(H17=1,E17&lt;&gt;""),"Délais OK &amp; Qté NO",IF(AND(H17=1,E17="",M17&gt;=2),"Délais NO &amp; Qté OK",IF(AND(E17&lt;&gt;"",J17=D17),"Livraison sans demande","Délais NO &amp; Qté NO"))))</f>
        <v>Délais NO &amp; Qté NO</v>
      </c>
      <c r="L17" s="22" t="str">
        <f>IF(AND(K17="Délais NO &amp; Qté OK",X17&gt;30,D17&lt;&gt;""),"Verificar",IF(AND(K17="Délais NO &amp; Qté OK",X17&lt;=30,D17&lt;&gt;""),"Entrée faite "&amp;X17&amp;" jours "&amp;V17,IF(AND(X17&lt;30,K17="Délais NO &amp; Qté NO",D17=""),"Demande faite "&amp;X17&amp;" jours "&amp;W18,"")))</f>
        <v/>
      </c>
      <c r="M17" s="22">
        <f t="shared" si="2"/>
        <v>1</v>
      </c>
      <c r="N17" s="23">
        <v>1</v>
      </c>
      <c r="O17" s="12" t="str">
        <f>CONCATENATE(C17,D17,E17)</f>
        <v>3605052623114128560</v>
      </c>
      <c r="P17" s="42" t="str">
        <f t="shared" si="3"/>
        <v>2623114128560</v>
      </c>
      <c r="Q17" s="24" t="str">
        <f>IF(AND(D17&lt;&gt;0,E17=0),B17,"")</f>
        <v>28/06/2012</v>
      </c>
      <c r="R17" s="25" t="str">
        <f>IF(AND(D17=0,E17&lt;&gt;0),B17,"")</f>
        <v/>
      </c>
      <c r="S17" s="26">
        <f t="shared" si="0"/>
        <v>41088</v>
      </c>
      <c r="T17" s="27">
        <f>SUMIFS(S:S,O:O,O17,E:E,"")</f>
        <v>41088</v>
      </c>
      <c r="U17" s="27">
        <f>SUMIFS(S:S,O:O,O17,D:D,"")</f>
        <v>0</v>
      </c>
      <c r="V17" s="28" t="str">
        <f t="shared" si="4"/>
        <v>Avant</v>
      </c>
      <c r="W17" s="28" t="str">
        <f t="shared" si="5"/>
        <v>Après</v>
      </c>
      <c r="X17" s="29">
        <f t="shared" si="6"/>
        <v>41088</v>
      </c>
      <c r="Y17" s="42">
        <f>IFERROR(P17+D17*0.03,"")</f>
        <v>2623114132416.7998</v>
      </c>
    </row>
    <row r="18" spans="1:25">
      <c r="A18" s="13" t="s">
        <v>36</v>
      </c>
      <c r="B18" s="14" t="s">
        <v>13</v>
      </c>
      <c r="C18" s="15">
        <v>3605050165708</v>
      </c>
      <c r="D18" s="16">
        <v>64800</v>
      </c>
      <c r="E18" s="17">
        <v>61920</v>
      </c>
      <c r="F18" s="18"/>
      <c r="G18" s="19">
        <v>1</v>
      </c>
      <c r="H18" s="20">
        <f t="shared" si="1"/>
        <v>1</v>
      </c>
      <c r="I18" s="21">
        <f>SUMIFS(E:E,C:C,C18)</f>
        <v>188640</v>
      </c>
      <c r="J18" s="21">
        <f>SUMIFS(D:D,C:C,C18)</f>
        <v>188640</v>
      </c>
      <c r="K18" s="20" t="str">
        <f>IF(H18=2,"Délais OK &amp; Qté OK",IF(AND(H18=1,E18&lt;&gt;""),"Délais OK &amp; Qté NO",IF(AND(H18=1,E18="",M18&gt;=2),"Délais NO &amp; Qté OK",IF(AND(E18&lt;&gt;"",J18=D18),"Livraison sans demande","Délais NO &amp; Qté NO"))))</f>
        <v>Délais OK &amp; Qté NO</v>
      </c>
      <c r="L18" s="22" t="str">
        <f>IF(AND(K18="Délais NO &amp; Qté OK",X18&gt;30,D18&lt;&gt;""),"Verificar",IF(AND(K18="Délais NO &amp; Qté OK",X18&lt;=30,D18&lt;&gt;""),"Entrée faite "&amp;X18&amp;" jours "&amp;V18,IF(AND(X18&lt;30,K18="Délais NO &amp; Qté NO",D18=""),"Demande faite "&amp;X18&amp;" jours "&amp;W19,"")))</f>
        <v/>
      </c>
      <c r="M18" s="22">
        <f t="shared" si="2"/>
        <v>1</v>
      </c>
      <c r="N18" s="23">
        <v>1</v>
      </c>
      <c r="O18" s="12" t="str">
        <f>CONCATENATE(C18,D18,E18)</f>
        <v>36050501657086480061920</v>
      </c>
      <c r="P18" s="42" t="str">
        <f t="shared" si="3"/>
        <v>01657086480061920</v>
      </c>
      <c r="Q18" s="24" t="str">
        <f>IF(AND(D18&lt;&gt;0,E18=0),B18,"")</f>
        <v/>
      </c>
      <c r="R18" s="25" t="str">
        <f>IF(AND(D18=0,E18&lt;&gt;0),B18,"")</f>
        <v/>
      </c>
      <c r="S18" s="26">
        <f t="shared" si="0"/>
        <v>41061</v>
      </c>
      <c r="T18" s="27">
        <f>SUMIFS(S:S,O:O,O18,E:E,"")</f>
        <v>0</v>
      </c>
      <c r="U18" s="27">
        <f>SUMIFS(S:S,O:O,O18,D:D,"")</f>
        <v>0</v>
      </c>
      <c r="V18" s="28" t="str">
        <f t="shared" si="4"/>
        <v>Avant</v>
      </c>
      <c r="W18" s="28" t="str">
        <f t="shared" si="5"/>
        <v>Après</v>
      </c>
      <c r="X18" s="29">
        <f t="shared" si="6"/>
        <v>0</v>
      </c>
      <c r="Y18" s="42">
        <f>IFERROR(P18+D18*0.03,"")</f>
        <v>1657086480063864</v>
      </c>
    </row>
    <row r="19" spans="1:25">
      <c r="A19" s="13" t="s">
        <v>36</v>
      </c>
      <c r="B19" s="14" t="s">
        <v>13</v>
      </c>
      <c r="C19" s="15">
        <v>3605050430936</v>
      </c>
      <c r="D19" s="16">
        <v>23760</v>
      </c>
      <c r="E19" s="17">
        <v>23760</v>
      </c>
      <c r="F19" s="18">
        <v>1</v>
      </c>
      <c r="G19" s="19">
        <v>1</v>
      </c>
      <c r="H19" s="20">
        <f t="shared" si="1"/>
        <v>2</v>
      </c>
      <c r="I19" s="21">
        <f>SUMIFS(E:E,C:C,C19)</f>
        <v>79200</v>
      </c>
      <c r="J19" s="21">
        <f>SUMIFS(D:D,C:C,C19)</f>
        <v>102960</v>
      </c>
      <c r="K19" s="20" t="str">
        <f>IF(H19=2,"Délais OK &amp; Qté OK",IF(AND(H19=1,E19&lt;&gt;""),"Délais OK &amp; Qté NO",IF(AND(H19=1,E19="",M19&gt;=2),"Délais NO &amp; Qté OK",IF(AND(E19&lt;&gt;"",J19=D19),"Livraison sans demande","Délais NO &amp; Qté NO"))))</f>
        <v>Délais OK &amp; Qté OK</v>
      </c>
      <c r="L19" s="22" t="str">
        <f>IF(AND(K19="Délais NO &amp; Qté OK",X19&gt;30,D19&lt;&gt;""),"Verificar",IF(AND(K19="Délais NO &amp; Qté OK",X19&lt;=30,D19&lt;&gt;""),"Entrée faite "&amp;X19&amp;" jours "&amp;V19,IF(AND(X19&lt;30,K19="Délais NO &amp; Qté NO",D19=""),"Demande faite "&amp;X19&amp;" jours "&amp;W20,"")))</f>
        <v/>
      </c>
      <c r="M19" s="22">
        <f t="shared" si="2"/>
        <v>1</v>
      </c>
      <c r="N19" s="23">
        <v>1</v>
      </c>
      <c r="O19" s="12" t="str">
        <f>CONCATENATE(C19,D19,E19)</f>
        <v>36050504309362376023760</v>
      </c>
      <c r="P19" s="42" t="str">
        <f t="shared" si="3"/>
        <v>04309362376023760</v>
      </c>
      <c r="Q19" s="24" t="str">
        <f>IF(AND(D19&lt;&gt;0,E19=0),B19,"")</f>
        <v/>
      </c>
      <c r="R19" s="25" t="str">
        <f>IF(AND(D19=0,E19&lt;&gt;0),B19,"")</f>
        <v/>
      </c>
      <c r="S19" s="26">
        <f t="shared" si="0"/>
        <v>41061</v>
      </c>
      <c r="T19" s="27">
        <f>SUMIFS(S:S,O:O,O19,E:E,"")</f>
        <v>0</v>
      </c>
      <c r="U19" s="27">
        <f>SUMIFS(S:S,O:O,O19,D:D,"")</f>
        <v>0</v>
      </c>
      <c r="V19" s="28" t="str">
        <f t="shared" si="4"/>
        <v>Avant</v>
      </c>
      <c r="W19" s="28" t="str">
        <f t="shared" si="5"/>
        <v>Après</v>
      </c>
      <c r="X19" s="29">
        <f t="shared" si="6"/>
        <v>0</v>
      </c>
      <c r="Y19" s="42">
        <f>IFERROR(P19+D19*0.03,"")</f>
        <v>4309362376024473</v>
      </c>
    </row>
    <row r="20" spans="1:25">
      <c r="A20" s="13" t="s">
        <v>36</v>
      </c>
      <c r="B20" s="14" t="s">
        <v>13</v>
      </c>
      <c r="C20" s="15">
        <v>3605051000596</v>
      </c>
      <c r="D20" s="16">
        <v>12000</v>
      </c>
      <c r="E20" s="17">
        <v>12000</v>
      </c>
      <c r="F20" s="18">
        <v>1</v>
      </c>
      <c r="G20" s="19">
        <v>1</v>
      </c>
      <c r="H20" s="20">
        <f t="shared" si="1"/>
        <v>2</v>
      </c>
      <c r="I20" s="21">
        <f>SUMIFS(E:E,C:C,C20)</f>
        <v>39000</v>
      </c>
      <c r="J20" s="21">
        <f>SUMIFS(D:D,C:C,C20)</f>
        <v>39000</v>
      </c>
      <c r="K20" s="20" t="str">
        <f>IF(H20=2,"Délais OK &amp; Qté OK",IF(AND(H20=1,E20&lt;&gt;""),"Délais OK &amp; Qté NO",IF(AND(H20=1,E20="",M20&gt;=2),"Délais NO &amp; Qté OK",IF(AND(E20&lt;&gt;"",J20=D20),"Livraison sans demande","Délais NO &amp; Qté NO"))))</f>
        <v>Délais OK &amp; Qté OK</v>
      </c>
      <c r="L20" s="22" t="str">
        <f>IF(AND(K20="Délais NO &amp; Qté OK",X20&gt;30,D20&lt;&gt;""),"Verificar",IF(AND(K20="Délais NO &amp; Qté OK",X20&lt;=30,D20&lt;&gt;""),"Entrée faite "&amp;X20&amp;" jours "&amp;V20,IF(AND(X20&lt;30,K20="Délais NO &amp; Qté NO",D20=""),"Demande faite "&amp;X20&amp;" jours "&amp;W21,"")))</f>
        <v/>
      </c>
      <c r="M20" s="22">
        <f t="shared" si="2"/>
        <v>1</v>
      </c>
      <c r="N20" s="23">
        <v>1</v>
      </c>
      <c r="O20" s="12" t="str">
        <f>CONCATENATE(C20,D20,E20)</f>
        <v>36050510005961200012000</v>
      </c>
      <c r="P20" s="42" t="str">
        <f t="shared" si="3"/>
        <v>10005961200012000</v>
      </c>
      <c r="Q20" s="24" t="str">
        <f>IF(AND(D20&lt;&gt;0,E20=0),B20,"")</f>
        <v/>
      </c>
      <c r="R20" s="25" t="str">
        <f>IF(AND(D20=0,E20&lt;&gt;0),B20,"")</f>
        <v/>
      </c>
      <c r="S20" s="26">
        <f t="shared" si="0"/>
        <v>41061</v>
      </c>
      <c r="T20" s="27">
        <f>SUMIFS(S:S,O:O,O20,E:E,"")</f>
        <v>0</v>
      </c>
      <c r="U20" s="27">
        <f>SUMIFS(S:S,O:O,O20,D:D,"")</f>
        <v>0</v>
      </c>
      <c r="V20" s="28" t="str">
        <f t="shared" si="4"/>
        <v>Avant</v>
      </c>
      <c r="W20" s="28" t="str">
        <f t="shared" si="5"/>
        <v>Après</v>
      </c>
      <c r="X20" s="29">
        <f t="shared" si="6"/>
        <v>0</v>
      </c>
      <c r="Y20" s="42">
        <f>IFERROR(P20+D20*0.03,"")</f>
        <v>1.000596120001236E+16</v>
      </c>
    </row>
    <row r="21" spans="1:25">
      <c r="A21" s="13" t="s">
        <v>36</v>
      </c>
      <c r="B21" s="14" t="s">
        <v>13</v>
      </c>
      <c r="C21" s="15">
        <v>3605051137858</v>
      </c>
      <c r="D21" s="16">
        <v>12000</v>
      </c>
      <c r="E21" s="17"/>
      <c r="F21" s="18"/>
      <c r="G21" s="19">
        <v>1</v>
      </c>
      <c r="H21" s="20">
        <f t="shared" si="1"/>
        <v>1</v>
      </c>
      <c r="I21" s="21">
        <f>SUMIFS(E:E,C:C,C21)</f>
        <v>75000</v>
      </c>
      <c r="J21" s="21">
        <f>SUMIFS(D:D,C:C,C21)</f>
        <v>75000</v>
      </c>
      <c r="K21" s="20" t="str">
        <f>IF(H21=2,"Délais OK &amp; Qté OK",IF(AND(H21=1,E21&lt;&gt;""),"Délais OK &amp; Qté NO",IF(AND(H21=1,E21="",M21&gt;=2),"Délais NO &amp; Qté OK",IF(AND(E21&lt;&gt;"",J21=D21),"Livraison sans demande","Délais NO &amp; Qté NO"))))</f>
        <v>Délais NO &amp; Qté NO</v>
      </c>
      <c r="L21" s="22" t="str">
        <f>IF(AND(K21="Délais NO &amp; Qté OK",X21&gt;30,D21&lt;&gt;""),"Verificar",IF(AND(K21="Délais NO &amp; Qté OK",X21&lt;=30,D21&lt;&gt;""),"Entrée faite "&amp;X21&amp;" jours "&amp;V21,IF(AND(X21&lt;30,K21="Délais NO &amp; Qté NO",D21=""),"Demande faite "&amp;X21&amp;" jours "&amp;W22,"")))</f>
        <v/>
      </c>
      <c r="M21" s="22">
        <f t="shared" si="2"/>
        <v>1</v>
      </c>
      <c r="N21" s="23">
        <v>1</v>
      </c>
      <c r="O21" s="12" t="str">
        <f>CONCATENATE(C21,D21,E21)</f>
        <v>360505113785812000</v>
      </c>
      <c r="P21" s="42" t="str">
        <f t="shared" si="3"/>
        <v>113785812000</v>
      </c>
      <c r="Q21" s="24" t="str">
        <f>IF(AND(D21&lt;&gt;0,E21=0),B21,"")</f>
        <v>01/06/2012</v>
      </c>
      <c r="R21" s="25" t="str">
        <f>IF(AND(D21=0,E21&lt;&gt;0),B21,"")</f>
        <v/>
      </c>
      <c r="S21" s="26">
        <f t="shared" si="0"/>
        <v>41061</v>
      </c>
      <c r="T21" s="27">
        <f>SUMIFS(S:S,O:O,O21,E:E,"")</f>
        <v>41061</v>
      </c>
      <c r="U21" s="27">
        <f>SUMIFS(S:S,O:O,O21,D:D,"")</f>
        <v>0</v>
      </c>
      <c r="V21" s="28" t="str">
        <f t="shared" si="4"/>
        <v>Avant</v>
      </c>
      <c r="W21" s="28" t="str">
        <f t="shared" si="5"/>
        <v>Après</v>
      </c>
      <c r="X21" s="29">
        <f t="shared" si="6"/>
        <v>41061</v>
      </c>
      <c r="Y21" s="42">
        <f>IFERROR(P21+D21*0.03,"")</f>
        <v>113785812360</v>
      </c>
    </row>
    <row r="22" spans="1:25">
      <c r="A22" s="13" t="s">
        <v>36</v>
      </c>
      <c r="B22" s="14" t="s">
        <v>13</v>
      </c>
      <c r="C22" s="15">
        <v>3605051140025</v>
      </c>
      <c r="D22" s="16">
        <v>15000</v>
      </c>
      <c r="E22" s="17"/>
      <c r="F22" s="18"/>
      <c r="G22" s="19">
        <v>1</v>
      </c>
      <c r="H22" s="20">
        <f t="shared" si="1"/>
        <v>1</v>
      </c>
      <c r="I22" s="21">
        <f>SUMIFS(E:E,C:C,C22)</f>
        <v>104750</v>
      </c>
      <c r="J22" s="21">
        <f>SUMIFS(D:D,C:C,C22)</f>
        <v>104750</v>
      </c>
      <c r="K22" s="20" t="str">
        <f>IF(H22=2,"Délais OK &amp; Qté OK",IF(AND(H22=1,E22&lt;&gt;""),"Délais OK &amp; Qté NO",IF(AND(H22=1,E22="",M22&gt;=2),"Délais NO &amp; Qté OK",IF(AND(E22&lt;&gt;"",J22=D22),"Livraison sans demande","Délais NO &amp; Qté NO"))))</f>
        <v>Délais NO &amp; Qté NO</v>
      </c>
      <c r="L22" s="22" t="str">
        <f>IF(AND(K22="Délais NO &amp; Qté OK",X22&gt;30,D22&lt;&gt;""),"Verificar",IF(AND(K22="Délais NO &amp; Qté OK",X22&lt;=30,D22&lt;&gt;""),"Entrée faite "&amp;X22&amp;" jours "&amp;V22,IF(AND(X22&lt;30,K22="Délais NO &amp; Qté NO",D22=""),"Demande faite "&amp;X22&amp;" jours "&amp;W23,"")))</f>
        <v/>
      </c>
      <c r="M22" s="22">
        <f t="shared" si="2"/>
        <v>1</v>
      </c>
      <c r="N22" s="23">
        <v>1</v>
      </c>
      <c r="O22" s="12" t="str">
        <f>CONCATENATE(C22,D22,E22)</f>
        <v>360505114002515000</v>
      </c>
      <c r="P22" s="42" t="str">
        <f t="shared" si="3"/>
        <v>114002515000</v>
      </c>
      <c r="Q22" s="24" t="str">
        <f>IF(AND(D22&lt;&gt;0,E22=0),B22,"")</f>
        <v>01/06/2012</v>
      </c>
      <c r="R22" s="25" t="str">
        <f>IF(AND(D22=0,E22&lt;&gt;0),B22,"")</f>
        <v/>
      </c>
      <c r="S22" s="26">
        <f t="shared" si="0"/>
        <v>41061</v>
      </c>
      <c r="T22" s="27">
        <f>SUMIFS(S:S,O:O,O22,E:E,"")</f>
        <v>41061</v>
      </c>
      <c r="U22" s="27">
        <f>SUMIFS(S:S,O:O,O22,D:D,"")</f>
        <v>0</v>
      </c>
      <c r="V22" s="28" t="str">
        <f t="shared" si="4"/>
        <v>Avant</v>
      </c>
      <c r="W22" s="28" t="str">
        <f t="shared" si="5"/>
        <v>Après</v>
      </c>
      <c r="X22" s="29">
        <f t="shared" si="6"/>
        <v>41061</v>
      </c>
      <c r="Y22" s="42">
        <f>IFERROR(P22+D22*0.03,"")</f>
        <v>114002515450</v>
      </c>
    </row>
    <row r="23" spans="1:25">
      <c r="A23" s="13" t="s">
        <v>36</v>
      </c>
      <c r="B23" s="14" t="s">
        <v>13</v>
      </c>
      <c r="C23" s="15">
        <v>3605051222813</v>
      </c>
      <c r="D23" s="16">
        <v>31680</v>
      </c>
      <c r="E23" s="17">
        <v>27720</v>
      </c>
      <c r="F23" s="18"/>
      <c r="G23" s="19">
        <v>1</v>
      </c>
      <c r="H23" s="20">
        <f t="shared" si="1"/>
        <v>1</v>
      </c>
      <c r="I23" s="21">
        <f>SUMIFS(E:E,C:C,C23)</f>
        <v>71280</v>
      </c>
      <c r="J23" s="21">
        <f>SUMIFS(D:D,C:C,C23)</f>
        <v>99000</v>
      </c>
      <c r="K23" s="20" t="str">
        <f>IF(H23=2,"Délais OK &amp; Qté OK",IF(AND(H23=1,E23&lt;&gt;""),"Délais OK &amp; Qté NO",IF(AND(H23=1,E23="",M23&gt;=2),"Délais NO &amp; Qté OK",IF(AND(E23&lt;&gt;"",J23=D23),"Livraison sans demande","Délais NO &amp; Qté NO"))))</f>
        <v>Délais OK &amp; Qté NO</v>
      </c>
      <c r="L23" s="22" t="str">
        <f>IF(AND(K23="Délais NO &amp; Qté OK",X23&gt;30,D23&lt;&gt;""),"Verificar",IF(AND(K23="Délais NO &amp; Qté OK",X23&lt;=30,D23&lt;&gt;""),"Entrée faite "&amp;X23&amp;" jours "&amp;V23,IF(AND(X23&lt;30,K23="Délais NO &amp; Qté NO",D23=""),"Demande faite "&amp;X23&amp;" jours "&amp;W24,"")))</f>
        <v/>
      </c>
      <c r="M23" s="22">
        <f t="shared" si="2"/>
        <v>1</v>
      </c>
      <c r="N23" s="23">
        <v>1</v>
      </c>
      <c r="O23" s="12" t="str">
        <f>CONCATENATE(C23,D23,E23)</f>
        <v>36050512228133168027720</v>
      </c>
      <c r="P23" s="42" t="str">
        <f t="shared" si="3"/>
        <v>12228133168027720</v>
      </c>
      <c r="Q23" s="24" t="str">
        <f>IF(AND(D23&lt;&gt;0,E23=0),B23,"")</f>
        <v/>
      </c>
      <c r="R23" s="25" t="str">
        <f>IF(AND(D23=0,E23&lt;&gt;0),B23,"")</f>
        <v/>
      </c>
      <c r="S23" s="26">
        <f t="shared" si="0"/>
        <v>41061</v>
      </c>
      <c r="T23" s="27">
        <f>SUMIFS(S:S,O:O,O23,E:E,"")</f>
        <v>0</v>
      </c>
      <c r="U23" s="27">
        <f>SUMIFS(S:S,O:O,O23,D:D,"")</f>
        <v>0</v>
      </c>
      <c r="V23" s="28" t="str">
        <f t="shared" si="4"/>
        <v>Avant</v>
      </c>
      <c r="W23" s="28" t="str">
        <f t="shared" si="5"/>
        <v>Après</v>
      </c>
      <c r="X23" s="29">
        <f t="shared" si="6"/>
        <v>0</v>
      </c>
      <c r="Y23" s="42">
        <f>IFERROR(P23+D23*0.03,"")</f>
        <v>1.222813316802865E+16</v>
      </c>
    </row>
    <row r="24" spans="1:25">
      <c r="A24" s="13" t="s">
        <v>36</v>
      </c>
      <c r="B24" s="14" t="s">
        <v>13</v>
      </c>
      <c r="C24" s="15">
        <v>3605052026502</v>
      </c>
      <c r="D24" s="16">
        <v>7920</v>
      </c>
      <c r="E24" s="17">
        <v>7920</v>
      </c>
      <c r="F24" s="18">
        <v>1</v>
      </c>
      <c r="G24" s="19">
        <v>1</v>
      </c>
      <c r="H24" s="20">
        <f t="shared" si="1"/>
        <v>2</v>
      </c>
      <c r="I24" s="21">
        <f>SUMIFS(E:E,C:C,C24)</f>
        <v>7920</v>
      </c>
      <c r="J24" s="21">
        <f>SUMIFS(D:D,C:C,C24)</f>
        <v>7920</v>
      </c>
      <c r="K24" s="20" t="str">
        <f>IF(H24=2,"Délais OK &amp; Qté OK",IF(AND(H24=1,E24&lt;&gt;""),"Délais OK &amp; Qté NO",IF(AND(H24=1,E24="",M24&gt;=2),"Délais NO &amp; Qté OK",IF(AND(E24&lt;&gt;"",J24=D24),"Livraison sans demande","Délais NO &amp; Qté NO"))))</f>
        <v>Délais OK &amp; Qté OK</v>
      </c>
      <c r="L24" s="22" t="str">
        <f>IF(AND(K24="Délais NO &amp; Qté OK",X24&gt;30,D24&lt;&gt;""),"Verificar",IF(AND(K24="Délais NO &amp; Qté OK",X24&lt;=30,D24&lt;&gt;""),"Entrée faite "&amp;X24&amp;" jours "&amp;V24,IF(AND(X24&lt;30,K24="Délais NO &amp; Qté NO",D24=""),"Demande faite "&amp;X24&amp;" jours "&amp;W25,"")))</f>
        <v/>
      </c>
      <c r="M24" s="22">
        <f t="shared" si="2"/>
        <v>1</v>
      </c>
      <c r="N24" s="23">
        <v>1</v>
      </c>
      <c r="O24" s="12" t="str">
        <f>CONCATENATE(C24,D24,E24)</f>
        <v>360505202650279207920</v>
      </c>
      <c r="P24" s="42" t="str">
        <f t="shared" si="3"/>
        <v>202650279207920</v>
      </c>
      <c r="Q24" s="24" t="str">
        <f>IF(AND(D24&lt;&gt;0,E24=0),B24,"")</f>
        <v/>
      </c>
      <c r="R24" s="25" t="str">
        <f>IF(AND(D24=0,E24&lt;&gt;0),B24,"")</f>
        <v/>
      </c>
      <c r="S24" s="26">
        <f t="shared" si="0"/>
        <v>41061</v>
      </c>
      <c r="T24" s="27">
        <f>SUMIFS(S:S,O:O,O24,E:E,"")</f>
        <v>0</v>
      </c>
      <c r="U24" s="27">
        <f>SUMIFS(S:S,O:O,O24,D:D,"")</f>
        <v>0</v>
      </c>
      <c r="V24" s="28" t="str">
        <f t="shared" si="4"/>
        <v>Avant</v>
      </c>
      <c r="W24" s="28" t="str">
        <f t="shared" si="5"/>
        <v>Après</v>
      </c>
      <c r="X24" s="29">
        <f t="shared" si="6"/>
        <v>0</v>
      </c>
      <c r="Y24" s="42">
        <f>IFERROR(P24+D24*0.03,"")</f>
        <v>202650279208157.59</v>
      </c>
    </row>
    <row r="25" spans="1:25">
      <c r="A25" s="13" t="s">
        <v>36</v>
      </c>
      <c r="B25" s="14" t="s">
        <v>13</v>
      </c>
      <c r="C25" s="15">
        <v>3605052088500</v>
      </c>
      <c r="D25" s="16">
        <v>3000</v>
      </c>
      <c r="E25" s="17"/>
      <c r="F25" s="18"/>
      <c r="G25" s="19">
        <v>1</v>
      </c>
      <c r="H25" s="20">
        <f t="shared" si="1"/>
        <v>1</v>
      </c>
      <c r="I25" s="21">
        <f>SUMIFS(E:E,C:C,C25)</f>
        <v>9000</v>
      </c>
      <c r="J25" s="21">
        <f>SUMIFS(D:D,C:C,C25)</f>
        <v>9000</v>
      </c>
      <c r="K25" s="20" t="str">
        <f>IF(H25=2,"Délais OK &amp; Qté OK",IF(AND(H25=1,E25&lt;&gt;""),"Délais OK &amp; Qté NO",IF(AND(H25=1,E25="",M25&gt;=2),"Délais NO &amp; Qté OK",IF(AND(E25&lt;&gt;"",J25=D25),"Livraison sans demande","Délais NO &amp; Qté NO"))))</f>
        <v>Délais NO &amp; Qté OK</v>
      </c>
      <c r="L25" s="22" t="str">
        <f>IF(AND(K25="Délais NO &amp; Qté OK",X25&gt;30,D25&lt;&gt;""),"Verificar",IF(AND(K25="Délais NO &amp; Qté OK",X25&lt;=30,D25&lt;&gt;""),"Entrée faite "&amp;X25&amp;" jours "&amp;V25,IF(AND(X25&lt;30,K25="Délais NO &amp; Qté NO",D25=""),"Demande faite "&amp;X25&amp;" jours "&amp;W26,"")))</f>
        <v>Entrée faite 3 jours Après</v>
      </c>
      <c r="M25" s="22">
        <f t="shared" si="2"/>
        <v>2</v>
      </c>
      <c r="N25" s="23">
        <v>1</v>
      </c>
      <c r="O25" s="12" t="str">
        <f>CONCATENATE(C25,D25,E25)</f>
        <v>36050520885003000</v>
      </c>
      <c r="P25" s="42" t="str">
        <f t="shared" si="3"/>
        <v>20885003000</v>
      </c>
      <c r="Q25" s="24" t="str">
        <f>IF(AND(D25&lt;&gt;0,E25=0),B25,"")</f>
        <v>01/06/2012</v>
      </c>
      <c r="R25" s="25" t="str">
        <f>IF(AND(D25=0,E25&lt;&gt;0),B25,"")</f>
        <v/>
      </c>
      <c r="S25" s="26">
        <f t="shared" si="0"/>
        <v>41061</v>
      </c>
      <c r="T25" s="27">
        <f>SUMIFS(S:S,O:O,O25,E:E,"")</f>
        <v>41061</v>
      </c>
      <c r="U25" s="27">
        <f>SUMIFS(S:S,O:O,O25,D:D,"")</f>
        <v>41064</v>
      </c>
      <c r="V25" s="28" t="str">
        <f t="shared" si="4"/>
        <v>Après</v>
      </c>
      <c r="W25" s="28" t="str">
        <f t="shared" si="5"/>
        <v>Avant</v>
      </c>
      <c r="X25" s="29">
        <f t="shared" si="6"/>
        <v>3</v>
      </c>
      <c r="Y25" s="42">
        <f>IFERROR(P25+D25*0.03,"")</f>
        <v>20885003090</v>
      </c>
    </row>
    <row r="26" spans="1:25">
      <c r="A26" s="13" t="s">
        <v>36</v>
      </c>
      <c r="B26" s="14" t="s">
        <v>14</v>
      </c>
      <c r="C26" s="15">
        <v>3605050165708</v>
      </c>
      <c r="D26" s="16"/>
      <c r="E26" s="17">
        <v>57600</v>
      </c>
      <c r="F26" s="18"/>
      <c r="G26" s="19"/>
      <c r="H26" s="20">
        <f t="shared" si="1"/>
        <v>0</v>
      </c>
      <c r="I26" s="21">
        <f>SUMIFS(E:E,C:C,C26)</f>
        <v>188640</v>
      </c>
      <c r="J26" s="21">
        <f>SUMIFS(D:D,C:C,C26)</f>
        <v>188640</v>
      </c>
      <c r="K26" s="20" t="str">
        <f>IF(H26=2,"Délais OK &amp; Qté OK",IF(AND(H26=1,E26&lt;&gt;""),"Délais OK &amp; Qté NO",IF(AND(H26=1,E26="",M26&gt;=2),"Délais NO &amp; Qté OK",IF(AND(E26&lt;&gt;"",J26=D26),"Livraison sans demande","Délais NO &amp; Qté NO"))))</f>
        <v>Délais NO &amp; Qté NO</v>
      </c>
      <c r="L26" s="22" t="str">
        <f>IF(AND(K26="Délais NO &amp; Qté OK",X26&gt;30,D26&lt;&gt;""),"Verificar",IF(AND(K26="Délais NO &amp; Qté OK",X26&lt;=30,D26&lt;&gt;""),"Entrée faite "&amp;X26&amp;" jours "&amp;V26,IF(AND(X26&lt;30,K26="Délais NO &amp; Qté NO",D26=""),"Demande faite "&amp;X26&amp;" jours "&amp;W27,"")))</f>
        <v/>
      </c>
      <c r="M26" s="22">
        <f t="shared" si="2"/>
        <v>1</v>
      </c>
      <c r="N26" s="23">
        <v>1</v>
      </c>
      <c r="O26" s="12" t="str">
        <f>CONCATENATE(C26,D26,E26)</f>
        <v>360505016570857600</v>
      </c>
      <c r="P26" s="42" t="str">
        <f t="shared" si="3"/>
        <v>016570857600</v>
      </c>
      <c r="Q26" s="24" t="str">
        <f>IF(AND(D26&lt;&gt;0,E26=0),B26,"")</f>
        <v/>
      </c>
      <c r="R26" s="25" t="str">
        <f>IF(AND(D26=0,E26&lt;&gt;0),B26,"")</f>
        <v>04/06/2012</v>
      </c>
      <c r="S26" s="26">
        <f t="shared" si="0"/>
        <v>41064</v>
      </c>
      <c r="T26" s="27">
        <f>SUMIFS(S:S,O:O,O26,E:E,"")</f>
        <v>0</v>
      </c>
      <c r="U26" s="27">
        <f>SUMIFS(S:S,O:O,O26,D:D,"")</f>
        <v>41064</v>
      </c>
      <c r="V26" s="28" t="str">
        <f t="shared" si="4"/>
        <v>Après</v>
      </c>
      <c r="W26" s="28" t="str">
        <f t="shared" si="5"/>
        <v>Avant</v>
      </c>
      <c r="X26" s="29">
        <f t="shared" si="6"/>
        <v>41064</v>
      </c>
      <c r="Y26" s="42">
        <f>IFERROR(P26+D26*0.03,"")</f>
        <v>16570857600</v>
      </c>
    </row>
    <row r="27" spans="1:25">
      <c r="A27" s="13" t="s">
        <v>36</v>
      </c>
      <c r="B27" s="14" t="s">
        <v>14</v>
      </c>
      <c r="C27" s="15">
        <v>3605050430936</v>
      </c>
      <c r="D27" s="16"/>
      <c r="E27" s="17">
        <v>23760</v>
      </c>
      <c r="F27" s="18"/>
      <c r="G27" s="19"/>
      <c r="H27" s="20">
        <f t="shared" si="1"/>
        <v>0</v>
      </c>
      <c r="I27" s="21">
        <f>SUMIFS(E:E,C:C,C27)</f>
        <v>79200</v>
      </c>
      <c r="J27" s="21">
        <f>SUMIFS(D:D,C:C,C27)</f>
        <v>102960</v>
      </c>
      <c r="K27" s="20" t="str">
        <f>IF(H27=2,"Délais OK &amp; Qté OK",IF(AND(H27=1,E27&lt;&gt;""),"Délais OK &amp; Qté NO",IF(AND(H27=1,E27="",M27&gt;=2),"Délais NO &amp; Qté OK",IF(AND(E27&lt;&gt;"",J27=D27),"Livraison sans demande","Délais NO &amp; Qté NO"))))</f>
        <v>Délais NO &amp; Qté NO</v>
      </c>
      <c r="L27" s="22" t="str">
        <f>IF(AND(K27="Délais NO &amp; Qté OK",X27&gt;30,D27&lt;&gt;""),"Verificar",IF(AND(K27="Délais NO &amp; Qté OK",X27&lt;=30,D27&lt;&gt;""),"Entrée faite "&amp;X27&amp;" jours "&amp;V27,IF(AND(X27&lt;30,K27="Délais NO &amp; Qté NO",D27=""),"Demande faite "&amp;X27&amp;" jours "&amp;W28,"")))</f>
        <v/>
      </c>
      <c r="M27" s="22">
        <f t="shared" si="2"/>
        <v>1</v>
      </c>
      <c r="N27" s="23">
        <v>1</v>
      </c>
      <c r="O27" s="12" t="str">
        <f>CONCATENATE(C27,D27,E27)</f>
        <v>360505043093623760</v>
      </c>
      <c r="P27" s="42" t="str">
        <f t="shared" si="3"/>
        <v>043093623760</v>
      </c>
      <c r="Q27" s="24" t="str">
        <f>IF(AND(D27&lt;&gt;0,E27=0),B27,"")</f>
        <v/>
      </c>
      <c r="R27" s="25" t="str">
        <f>IF(AND(D27=0,E27&lt;&gt;0),B27,"")</f>
        <v>04/06/2012</v>
      </c>
      <c r="S27" s="26">
        <f t="shared" si="0"/>
        <v>41064</v>
      </c>
      <c r="T27" s="27">
        <f>SUMIFS(S:S,O:O,O27,E:E,"")</f>
        <v>0</v>
      </c>
      <c r="U27" s="27">
        <f>SUMIFS(S:S,O:O,O27,D:D,"")</f>
        <v>41064</v>
      </c>
      <c r="V27" s="28" t="str">
        <f t="shared" si="4"/>
        <v>Après</v>
      </c>
      <c r="W27" s="28" t="str">
        <f t="shared" si="5"/>
        <v>Avant</v>
      </c>
      <c r="X27" s="29">
        <f t="shared" si="6"/>
        <v>41064</v>
      </c>
      <c r="Y27" s="42">
        <f>IFERROR(P27+D27*0.03,"")</f>
        <v>43093623760</v>
      </c>
    </row>
    <row r="28" spans="1:25">
      <c r="A28" s="13" t="s">
        <v>36</v>
      </c>
      <c r="B28" s="14" t="s">
        <v>14</v>
      </c>
      <c r="C28" s="15">
        <v>3605050883466</v>
      </c>
      <c r="D28" s="16"/>
      <c r="E28" s="17">
        <v>7920</v>
      </c>
      <c r="F28" s="18"/>
      <c r="G28" s="19"/>
      <c r="H28" s="20">
        <f t="shared" si="1"/>
        <v>0</v>
      </c>
      <c r="I28" s="21">
        <f>SUMIFS(E:E,C:C,C28)</f>
        <v>15840</v>
      </c>
      <c r="J28" s="21">
        <f>SUMIFS(D:D,C:C,C28)</f>
        <v>23760</v>
      </c>
      <c r="K28" s="20" t="str">
        <f>IF(H28=2,"Délais OK &amp; Qté OK",IF(AND(H28=1,E28&lt;&gt;""),"Délais OK &amp; Qté NO",IF(AND(H28=1,E28="",M28&gt;=2),"Délais NO &amp; Qté OK",IF(AND(E28&lt;&gt;"",J28=D28),"Livraison sans demande","Délais NO &amp; Qté NO"))))</f>
        <v>Délais NO &amp; Qté NO</v>
      </c>
      <c r="L28" s="22" t="str">
        <f>IF(AND(K28="Délais NO &amp; Qté OK",X28&gt;30,D28&lt;&gt;""),"Verificar",IF(AND(K28="Délais NO &amp; Qté OK",X28&lt;=30,D28&lt;&gt;""),"Entrée faite "&amp;X28&amp;" jours "&amp;V28,IF(AND(X28&lt;30,K28="Délais NO &amp; Qté NO",D28=""),"Demande faite "&amp;X28&amp;" jours "&amp;W29,"")))</f>
        <v/>
      </c>
      <c r="M28" s="22">
        <f t="shared" si="2"/>
        <v>3</v>
      </c>
      <c r="N28" s="23">
        <v>1</v>
      </c>
      <c r="O28" s="12" t="str">
        <f>CONCATENATE(C28,D28,E28)</f>
        <v>36050508834667920</v>
      </c>
      <c r="P28" s="42" t="str">
        <f t="shared" si="3"/>
        <v>08834667920</v>
      </c>
      <c r="Q28" s="24" t="str">
        <f>IF(AND(D28&lt;&gt;0,E28=0),B28,"")</f>
        <v/>
      </c>
      <c r="R28" s="25" t="str">
        <f>IF(AND(D28=0,E28&lt;&gt;0),B28,"")</f>
        <v>04/06/2012</v>
      </c>
      <c r="S28" s="26">
        <f t="shared" si="0"/>
        <v>41064</v>
      </c>
      <c r="T28" s="27">
        <f>SUMIFS(S:S,O:O,O28,E:E,"")</f>
        <v>41086</v>
      </c>
      <c r="U28" s="27">
        <f>SUMIFS(S:S,O:O,O28,D:D,"")</f>
        <v>82151</v>
      </c>
      <c r="V28" s="28" t="str">
        <f t="shared" si="4"/>
        <v>Après</v>
      </c>
      <c r="W28" s="28" t="str">
        <f t="shared" si="5"/>
        <v>Avant</v>
      </c>
      <c r="X28" s="29">
        <f t="shared" si="6"/>
        <v>41065</v>
      </c>
      <c r="Y28" s="42">
        <f>IFERROR(P28+D28*0.03,"")</f>
        <v>8834667920</v>
      </c>
    </row>
    <row r="29" spans="1:25">
      <c r="A29" s="13" t="s">
        <v>36</v>
      </c>
      <c r="B29" s="14" t="s">
        <v>14</v>
      </c>
      <c r="C29" s="15">
        <v>3605051000596</v>
      </c>
      <c r="D29" s="16"/>
      <c r="E29" s="17">
        <v>6000</v>
      </c>
      <c r="F29" s="18"/>
      <c r="G29" s="19"/>
      <c r="H29" s="20">
        <f t="shared" si="1"/>
        <v>0</v>
      </c>
      <c r="I29" s="21">
        <f>SUMIFS(E:E,C:C,C29)</f>
        <v>39000</v>
      </c>
      <c r="J29" s="21">
        <f>SUMIFS(D:D,C:C,C29)</f>
        <v>39000</v>
      </c>
      <c r="K29" s="20" t="str">
        <f>IF(H29=2,"Délais OK &amp; Qté OK",IF(AND(H29=1,E29&lt;&gt;""),"Délais OK &amp; Qté NO",IF(AND(H29=1,E29="",M29&gt;=2),"Délais NO &amp; Qté OK",IF(AND(E29&lt;&gt;"",J29=D29),"Livraison sans demande","Délais NO &amp; Qté NO"))))</f>
        <v>Délais NO &amp; Qté NO</v>
      </c>
      <c r="L29" s="22" t="str">
        <f>IF(AND(K29="Délais NO &amp; Qté OK",X29&gt;30,D29&lt;&gt;""),"Verificar",IF(AND(K29="Délais NO &amp; Qté OK",X29&lt;=30,D29&lt;&gt;""),"Entrée faite "&amp;X29&amp;" jours "&amp;V29,IF(AND(X29&lt;30,K29="Délais NO &amp; Qté NO",D29=""),"Demande faite "&amp;X29&amp;" jours "&amp;W30,"")))</f>
        <v>Demande faite 2 jours Avant</v>
      </c>
      <c r="M29" s="22">
        <f t="shared" si="2"/>
        <v>4</v>
      </c>
      <c r="N29" s="23">
        <v>1</v>
      </c>
      <c r="O29" s="12" t="str">
        <f>CONCATENATE(C29,D29,E29)</f>
        <v>36050510005966000</v>
      </c>
      <c r="P29" s="42" t="str">
        <f t="shared" si="3"/>
        <v>10005966000</v>
      </c>
      <c r="Q29" s="24" t="str">
        <f>IF(AND(D29&lt;&gt;0,E29=0),B29,"")</f>
        <v/>
      </c>
      <c r="R29" s="25" t="str">
        <f>IF(AND(D29=0,E29&lt;&gt;0),B29,"")</f>
        <v>04/06/2012</v>
      </c>
      <c r="S29" s="26">
        <f t="shared" si="0"/>
        <v>41064</v>
      </c>
      <c r="T29" s="27">
        <f>SUMIFS(S:S,O:O,O29,E:E,"")</f>
        <v>82153</v>
      </c>
      <c r="U29" s="27">
        <f>SUMIFS(S:S,O:O,O29,D:D,"")</f>
        <v>82151</v>
      </c>
      <c r="V29" s="28" t="str">
        <f t="shared" si="4"/>
        <v>Avant</v>
      </c>
      <c r="W29" s="28" t="str">
        <f t="shared" si="5"/>
        <v>Après</v>
      </c>
      <c r="X29" s="29">
        <f t="shared" si="6"/>
        <v>2</v>
      </c>
      <c r="Y29" s="42">
        <f>IFERROR(P29+D29*0.03,"")</f>
        <v>10005966000</v>
      </c>
    </row>
    <row r="30" spans="1:25">
      <c r="A30" s="13" t="s">
        <v>36</v>
      </c>
      <c r="B30" s="14" t="s">
        <v>14</v>
      </c>
      <c r="C30" s="15">
        <v>3605051137858</v>
      </c>
      <c r="D30" s="16"/>
      <c r="E30" s="17">
        <v>15000</v>
      </c>
      <c r="F30" s="18"/>
      <c r="G30" s="19"/>
      <c r="H30" s="20">
        <f t="shared" si="1"/>
        <v>0</v>
      </c>
      <c r="I30" s="21">
        <f>SUMIFS(E:E,C:C,C30)</f>
        <v>75000</v>
      </c>
      <c r="J30" s="21">
        <f>SUMIFS(D:D,C:C,C30)</f>
        <v>75000</v>
      </c>
      <c r="K30" s="20" t="str">
        <f>IF(H30=2,"Délais OK &amp; Qté OK",IF(AND(H30=1,E30&lt;&gt;""),"Délais OK &amp; Qté NO",IF(AND(H30=1,E30="",M30&gt;=2),"Délais NO &amp; Qté OK",IF(AND(E30&lt;&gt;"",J30=D30),"Livraison sans demande","Délais NO &amp; Qté NO"))))</f>
        <v>Délais NO &amp; Qté NO</v>
      </c>
      <c r="L30" s="22" t="str">
        <f>IF(AND(K30="Délais NO &amp; Qté OK",X30&gt;30,D30&lt;&gt;""),"Verificar",IF(AND(K30="Délais NO &amp; Qté OK",X30&lt;=30,D30&lt;&gt;""),"Entrée faite "&amp;X30&amp;" jours "&amp;V30,IF(AND(X30&lt;30,K30="Délais NO &amp; Qté NO",D30=""),"Demande faite "&amp;X30&amp;" jours "&amp;W31,"")))</f>
        <v/>
      </c>
      <c r="M30" s="22">
        <f t="shared" si="2"/>
        <v>1</v>
      </c>
      <c r="N30" s="23">
        <v>1</v>
      </c>
      <c r="O30" s="12" t="str">
        <f>CONCATENATE(C30,D30,E30)</f>
        <v>360505113785815000</v>
      </c>
      <c r="P30" s="42" t="str">
        <f t="shared" si="3"/>
        <v>113785815000</v>
      </c>
      <c r="Q30" s="24" t="str">
        <f>IF(AND(D30&lt;&gt;0,E30=0),B30,"")</f>
        <v/>
      </c>
      <c r="R30" s="25" t="str">
        <f>IF(AND(D30=0,E30&lt;&gt;0),B30,"")</f>
        <v>04/06/2012</v>
      </c>
      <c r="S30" s="26">
        <f t="shared" si="0"/>
        <v>41064</v>
      </c>
      <c r="T30" s="27">
        <f>SUMIFS(S:S,O:O,O30,E:E,"")</f>
        <v>0</v>
      </c>
      <c r="U30" s="27">
        <f>SUMIFS(S:S,O:O,O30,D:D,"")</f>
        <v>41064</v>
      </c>
      <c r="V30" s="28" t="str">
        <f t="shared" si="4"/>
        <v>Après</v>
      </c>
      <c r="W30" s="28" t="str">
        <f t="shared" si="5"/>
        <v>Avant</v>
      </c>
      <c r="X30" s="29">
        <f t="shared" si="6"/>
        <v>41064</v>
      </c>
      <c r="Y30" s="42">
        <f>IFERROR(P30+D30*0.03,"")</f>
        <v>113785815000</v>
      </c>
    </row>
    <row r="31" spans="1:25">
      <c r="A31" s="13" t="s">
        <v>36</v>
      </c>
      <c r="B31" s="14" t="s">
        <v>14</v>
      </c>
      <c r="C31" s="15">
        <v>3605051140025</v>
      </c>
      <c r="D31" s="16"/>
      <c r="E31" s="17">
        <v>47750</v>
      </c>
      <c r="F31" s="18"/>
      <c r="G31" s="19"/>
      <c r="H31" s="20">
        <f t="shared" si="1"/>
        <v>0</v>
      </c>
      <c r="I31" s="21">
        <f>SUMIFS(E:E,C:C,C31)</f>
        <v>104750</v>
      </c>
      <c r="J31" s="21">
        <f>SUMIFS(D:D,C:C,C31)</f>
        <v>104750</v>
      </c>
      <c r="K31" s="20" t="str">
        <f>IF(H31=2,"Délais OK &amp; Qté OK",IF(AND(H31=1,E31&lt;&gt;""),"Délais OK &amp; Qté NO",IF(AND(H31=1,E31="",M31&gt;=2),"Délais NO &amp; Qté OK",IF(AND(E31&lt;&gt;"",J31=D31),"Livraison sans demande","Délais NO &amp; Qté NO"))))</f>
        <v>Délais NO &amp; Qté NO</v>
      </c>
      <c r="L31" s="22" t="str">
        <f>IF(AND(K31="Délais NO &amp; Qté OK",X31&gt;30,D31&lt;&gt;""),"Verificar",IF(AND(K31="Délais NO &amp; Qté OK",X31&lt;=30,D31&lt;&gt;""),"Entrée faite "&amp;X31&amp;" jours "&amp;V31,IF(AND(X31&lt;30,K31="Délais NO &amp; Qté NO",D31=""),"Demande faite "&amp;X31&amp;" jours "&amp;W32,"")))</f>
        <v/>
      </c>
      <c r="M31" s="22">
        <f t="shared" si="2"/>
        <v>1</v>
      </c>
      <c r="N31" s="23">
        <v>1</v>
      </c>
      <c r="O31" s="12" t="str">
        <f>CONCATENATE(C31,D31,E31)</f>
        <v>360505114002547750</v>
      </c>
      <c r="P31" s="42" t="str">
        <f t="shared" si="3"/>
        <v>114002547750</v>
      </c>
      <c r="Q31" s="24" t="str">
        <f>IF(AND(D31&lt;&gt;0,E31=0),B31,"")</f>
        <v/>
      </c>
      <c r="R31" s="25" t="str">
        <f>IF(AND(D31=0,E31&lt;&gt;0),B31,"")</f>
        <v>04/06/2012</v>
      </c>
      <c r="S31" s="26">
        <f t="shared" si="0"/>
        <v>41064</v>
      </c>
      <c r="T31" s="27">
        <f>SUMIFS(S:S,O:O,O31,E:E,"")</f>
        <v>0</v>
      </c>
      <c r="U31" s="27">
        <f>SUMIFS(S:S,O:O,O31,D:D,"")</f>
        <v>41064</v>
      </c>
      <c r="V31" s="28" t="str">
        <f t="shared" si="4"/>
        <v>Après</v>
      </c>
      <c r="W31" s="28" t="str">
        <f t="shared" si="5"/>
        <v>Avant</v>
      </c>
      <c r="X31" s="29">
        <f t="shared" si="6"/>
        <v>41064</v>
      </c>
      <c r="Y31" s="42">
        <f>IFERROR(P31+D31*0.03,"")</f>
        <v>114002547750</v>
      </c>
    </row>
    <row r="32" spans="1:25">
      <c r="A32" s="13" t="s">
        <v>36</v>
      </c>
      <c r="B32" s="14" t="s">
        <v>14</v>
      </c>
      <c r="C32" s="15">
        <v>3605051222813</v>
      </c>
      <c r="D32" s="16"/>
      <c r="E32" s="17">
        <v>23760</v>
      </c>
      <c r="F32" s="18"/>
      <c r="G32" s="19"/>
      <c r="H32" s="20">
        <f t="shared" si="1"/>
        <v>0</v>
      </c>
      <c r="I32" s="21">
        <f>SUMIFS(E:E,C:C,C32)</f>
        <v>71280</v>
      </c>
      <c r="J32" s="21">
        <f>SUMIFS(D:D,C:C,C32)</f>
        <v>99000</v>
      </c>
      <c r="K32" s="20" t="str">
        <f>IF(H32=2,"Délais OK &amp; Qté OK",IF(AND(H32=1,E32&lt;&gt;""),"Délais OK &amp; Qté NO",IF(AND(H32=1,E32="",M32&gt;=2),"Délais NO &amp; Qté OK",IF(AND(E32&lt;&gt;"",J32=D32),"Livraison sans demande","Délais NO &amp; Qté NO"))))</f>
        <v>Délais NO &amp; Qté NO</v>
      </c>
      <c r="L32" s="22" t="str">
        <f>IF(AND(K32="Délais NO &amp; Qté OK",X32&gt;30,D32&lt;&gt;""),"Verificar",IF(AND(K32="Délais NO &amp; Qté OK",X32&lt;=30,D32&lt;&gt;""),"Entrée faite "&amp;X32&amp;" jours "&amp;V32,IF(AND(X32&lt;30,K32="Délais NO &amp; Qté NO",D32=""),"Demande faite "&amp;X32&amp;" jours "&amp;W33,"")))</f>
        <v/>
      </c>
      <c r="M32" s="22">
        <f t="shared" si="2"/>
        <v>1</v>
      </c>
      <c r="N32" s="23">
        <v>1</v>
      </c>
      <c r="O32" s="12" t="str">
        <f>CONCATENATE(C32,D32,E32)</f>
        <v>360505122281323760</v>
      </c>
      <c r="P32" s="42" t="str">
        <f t="shared" si="3"/>
        <v>122281323760</v>
      </c>
      <c r="Q32" s="24" t="str">
        <f>IF(AND(D32&lt;&gt;0,E32=0),B32,"")</f>
        <v/>
      </c>
      <c r="R32" s="25" t="str">
        <f>IF(AND(D32=0,E32&lt;&gt;0),B32,"")</f>
        <v>04/06/2012</v>
      </c>
      <c r="S32" s="26">
        <f t="shared" si="0"/>
        <v>41064</v>
      </c>
      <c r="T32" s="27">
        <f>SUMIFS(S:S,O:O,O32,E:E,"")</f>
        <v>0</v>
      </c>
      <c r="U32" s="27">
        <f>SUMIFS(S:S,O:O,O32,D:D,"")</f>
        <v>41064</v>
      </c>
      <c r="V32" s="28" t="str">
        <f t="shared" si="4"/>
        <v>Après</v>
      </c>
      <c r="W32" s="28" t="str">
        <f t="shared" si="5"/>
        <v>Avant</v>
      </c>
      <c r="X32" s="29">
        <f t="shared" si="6"/>
        <v>41064</v>
      </c>
      <c r="Y32" s="42">
        <f>IFERROR(P32+D32*0.03,"")</f>
        <v>122281323760</v>
      </c>
    </row>
    <row r="33" spans="1:25">
      <c r="A33" s="13" t="s">
        <v>36</v>
      </c>
      <c r="B33" s="14" t="s">
        <v>14</v>
      </c>
      <c r="C33" s="15">
        <v>3605052088500</v>
      </c>
      <c r="D33" s="16"/>
      <c r="E33" s="17">
        <v>3000</v>
      </c>
      <c r="F33" s="18"/>
      <c r="G33" s="19"/>
      <c r="H33" s="20">
        <f t="shared" si="1"/>
        <v>0</v>
      </c>
      <c r="I33" s="21">
        <f>SUMIFS(E:E,C:C,C33)</f>
        <v>9000</v>
      </c>
      <c r="J33" s="21">
        <f>SUMIFS(D:D,C:C,C33)</f>
        <v>9000</v>
      </c>
      <c r="K33" s="20" t="str">
        <f>IF(H33=2,"Délais OK &amp; Qté OK",IF(AND(H33=1,E33&lt;&gt;""),"Délais OK &amp; Qté NO",IF(AND(H33=1,E33="",M33&gt;=2),"Délais NO &amp; Qté OK",IF(AND(E33&lt;&gt;"",J33=D33),"Livraison sans demande","Délais NO &amp; Qté NO"))))</f>
        <v>Délais NO &amp; Qté NO</v>
      </c>
      <c r="L33" s="22" t="str">
        <f>IF(AND(K33="Délais NO &amp; Qté OK",X33&gt;30,D33&lt;&gt;""),"Verificar",IF(AND(K33="Délais NO &amp; Qté OK",X33&lt;=30,D33&lt;&gt;""),"Entrée faite "&amp;X33&amp;" jours "&amp;V33,IF(AND(X33&lt;30,K33="Délais NO &amp; Qté NO",D33=""),"Demande faite "&amp;X33&amp;" jours "&amp;W34,"")))</f>
        <v>Demande faite 3 jours Après</v>
      </c>
      <c r="M33" s="22">
        <f t="shared" si="2"/>
        <v>2</v>
      </c>
      <c r="N33" s="23">
        <v>1</v>
      </c>
      <c r="O33" s="12" t="str">
        <f>CONCATENATE(C33,D33,E33)</f>
        <v>36050520885003000</v>
      </c>
      <c r="P33" s="42" t="str">
        <f t="shared" si="3"/>
        <v>20885003000</v>
      </c>
      <c r="Q33" s="24" t="str">
        <f>IF(AND(D33&lt;&gt;0,E33=0),B33,"")</f>
        <v/>
      </c>
      <c r="R33" s="25" t="str">
        <f>IF(AND(D33=0,E33&lt;&gt;0),B33,"")</f>
        <v>04/06/2012</v>
      </c>
      <c r="S33" s="26">
        <f t="shared" si="0"/>
        <v>41064</v>
      </c>
      <c r="T33" s="27">
        <f>SUMIFS(S:S,O:O,O33,E:E,"")</f>
        <v>41061</v>
      </c>
      <c r="U33" s="27">
        <f>SUMIFS(S:S,O:O,O33,D:D,"")</f>
        <v>41064</v>
      </c>
      <c r="V33" s="28" t="str">
        <f t="shared" si="4"/>
        <v>Après</v>
      </c>
      <c r="W33" s="28" t="str">
        <f t="shared" si="5"/>
        <v>Avant</v>
      </c>
      <c r="X33" s="29">
        <f t="shared" si="6"/>
        <v>3</v>
      </c>
      <c r="Y33" s="42">
        <f>IFERROR(P33+D33*0.03,"")</f>
        <v>20885003000</v>
      </c>
    </row>
    <row r="34" spans="1:25">
      <c r="A34" s="13" t="s">
        <v>36</v>
      </c>
      <c r="B34" s="14" t="s">
        <v>15</v>
      </c>
      <c r="C34" s="15">
        <v>3605050165708</v>
      </c>
      <c r="D34" s="16">
        <v>110880</v>
      </c>
      <c r="E34" s="17"/>
      <c r="F34" s="18"/>
      <c r="G34" s="19">
        <v>1</v>
      </c>
      <c r="H34" s="20">
        <f t="shared" si="1"/>
        <v>1</v>
      </c>
      <c r="I34" s="21">
        <f>SUMIFS(E:E,C:C,C34)</f>
        <v>188640</v>
      </c>
      <c r="J34" s="21">
        <f>SUMIFS(D:D,C:C,C34)</f>
        <v>188640</v>
      </c>
      <c r="K34" s="20" t="str">
        <f>IF(H34=2,"Délais OK &amp; Qté OK",IF(AND(H34=1,E34&lt;&gt;""),"Délais OK &amp; Qté NO",IF(AND(H34=1,E34="",M34&gt;=2),"Délais NO &amp; Qté OK",IF(AND(E34&lt;&gt;"",J34=D34),"Livraison sans demande","Délais NO &amp; Qté NO"))))</f>
        <v>Délais NO &amp; Qté NO</v>
      </c>
      <c r="L34" s="22" t="str">
        <f>IF(AND(K34="Délais NO &amp; Qté OK",X34&gt;30,D34&lt;&gt;""),"Verificar",IF(AND(K34="Délais NO &amp; Qté OK",X34&lt;=30,D34&lt;&gt;""),"Entrée faite "&amp;X34&amp;" jours "&amp;V34,IF(AND(X34&lt;30,K34="Délais NO &amp; Qté NO",D34=""),"Demande faite "&amp;X34&amp;" jours "&amp;W35,"")))</f>
        <v/>
      </c>
      <c r="M34" s="22">
        <f t="shared" si="2"/>
        <v>1</v>
      </c>
      <c r="N34" s="23">
        <v>1</v>
      </c>
      <c r="O34" s="12" t="str">
        <f>CONCATENATE(C34,D34,E34)</f>
        <v>3605050165708110880</v>
      </c>
      <c r="P34" s="42" t="str">
        <f t="shared" si="3"/>
        <v>0165708110880</v>
      </c>
      <c r="Q34" s="24" t="str">
        <f>IF(AND(D34&lt;&gt;0,E34=0),B34,"")</f>
        <v>05/06/2012</v>
      </c>
      <c r="R34" s="25" t="str">
        <f>IF(AND(D34=0,E34&lt;&gt;0),B34,"")</f>
        <v/>
      </c>
      <c r="S34" s="26">
        <f t="shared" si="0"/>
        <v>41065</v>
      </c>
      <c r="T34" s="27">
        <f>SUMIFS(S:S,O:O,O34,E:E,"")</f>
        <v>41065</v>
      </c>
      <c r="U34" s="27">
        <f>SUMIFS(S:S,O:O,O34,D:D,"")</f>
        <v>0</v>
      </c>
      <c r="V34" s="28" t="str">
        <f t="shared" si="4"/>
        <v>Avant</v>
      </c>
      <c r="W34" s="28" t="str">
        <f t="shared" si="5"/>
        <v>Après</v>
      </c>
      <c r="X34" s="29">
        <f t="shared" si="6"/>
        <v>41065</v>
      </c>
      <c r="Y34" s="42">
        <f>IFERROR(P34+D34*0.03,"")</f>
        <v>165708114206.39999</v>
      </c>
    </row>
    <row r="35" spans="1:25">
      <c r="A35" s="13" t="s">
        <v>36</v>
      </c>
      <c r="B35" s="14" t="s">
        <v>15</v>
      </c>
      <c r="C35" s="15">
        <v>3605050430936</v>
      </c>
      <c r="D35" s="16">
        <v>47520</v>
      </c>
      <c r="E35" s="17"/>
      <c r="F35" s="18"/>
      <c r="G35" s="19">
        <v>1</v>
      </c>
      <c r="H35" s="20">
        <f t="shared" si="1"/>
        <v>1</v>
      </c>
      <c r="I35" s="21">
        <f>SUMIFS(E:E,C:C,C35)</f>
        <v>79200</v>
      </c>
      <c r="J35" s="21">
        <f>SUMIFS(D:D,C:C,C35)</f>
        <v>102960</v>
      </c>
      <c r="K35" s="20" t="str">
        <f>IF(H35=2,"Délais OK &amp; Qté OK",IF(AND(H35=1,E35&lt;&gt;""),"Délais OK &amp; Qté NO",IF(AND(H35=1,E35="",M35&gt;=2),"Délais NO &amp; Qté OK",IF(AND(E35&lt;&gt;"",J35=D35),"Livraison sans demande","Délais NO &amp; Qté NO"))))</f>
        <v>Délais NO &amp; Qté NO</v>
      </c>
      <c r="L35" s="22" t="str">
        <f>IF(AND(K35="Délais NO &amp; Qté OK",X35&gt;30,D35&lt;&gt;""),"Verificar",IF(AND(K35="Délais NO &amp; Qté OK",X35&lt;=30,D35&lt;&gt;""),"Entrée faite "&amp;X35&amp;" jours "&amp;V35,IF(AND(X35&lt;30,K35="Délais NO &amp; Qté NO",D35=""),"Demande faite "&amp;X35&amp;" jours "&amp;W36,"")))</f>
        <v/>
      </c>
      <c r="M35" s="22">
        <f t="shared" si="2"/>
        <v>1</v>
      </c>
      <c r="N35" s="23">
        <v>1</v>
      </c>
      <c r="O35" s="12" t="str">
        <f>CONCATENATE(C35,D35,E35)</f>
        <v>360505043093647520</v>
      </c>
      <c r="P35" s="42" t="str">
        <f t="shared" si="3"/>
        <v>043093647520</v>
      </c>
      <c r="Q35" s="24" t="str">
        <f>IF(AND(D35&lt;&gt;0,E35=0),B35,"")</f>
        <v>05/06/2012</v>
      </c>
      <c r="R35" s="25" t="str">
        <f>IF(AND(D35=0,E35&lt;&gt;0),B35,"")</f>
        <v/>
      </c>
      <c r="S35" s="26">
        <f t="shared" si="0"/>
        <v>41065</v>
      </c>
      <c r="T35" s="27">
        <f>SUMIFS(S:S,O:O,O35,E:E,"")</f>
        <v>41065</v>
      </c>
      <c r="U35" s="27">
        <f>SUMIFS(S:S,O:O,O35,D:D,"")</f>
        <v>0</v>
      </c>
      <c r="V35" s="28" t="str">
        <f t="shared" si="4"/>
        <v>Avant</v>
      </c>
      <c r="W35" s="28" t="str">
        <f t="shared" si="5"/>
        <v>Après</v>
      </c>
      <c r="X35" s="29">
        <f t="shared" si="6"/>
        <v>41065</v>
      </c>
      <c r="Y35" s="42">
        <f>IFERROR(P35+D35*0.03,"")</f>
        <v>43093648945.599998</v>
      </c>
    </row>
    <row r="36" spans="1:25">
      <c r="A36" s="13" t="s">
        <v>36</v>
      </c>
      <c r="B36" s="14" t="s">
        <v>15</v>
      </c>
      <c r="C36" s="15">
        <v>3605050883466</v>
      </c>
      <c r="D36" s="16">
        <v>15840</v>
      </c>
      <c r="E36" s="17"/>
      <c r="F36" s="18"/>
      <c r="G36" s="19">
        <v>1</v>
      </c>
      <c r="H36" s="20">
        <f t="shared" si="1"/>
        <v>1</v>
      </c>
      <c r="I36" s="21">
        <f>SUMIFS(E:E,C:C,C36)</f>
        <v>15840</v>
      </c>
      <c r="J36" s="21">
        <f>SUMIFS(D:D,C:C,C36)</f>
        <v>23760</v>
      </c>
      <c r="K36" s="20" t="str">
        <f>IF(H36=2,"Délais OK &amp; Qté OK",IF(AND(H36=1,E36&lt;&gt;""),"Délais OK &amp; Qté NO",IF(AND(H36=1,E36="",M36&gt;=2),"Délais NO &amp; Qté OK",IF(AND(E36&lt;&gt;"",J36=D36),"Livraison sans demande","Délais NO &amp; Qté NO"))))</f>
        <v>Délais NO &amp; Qté NO</v>
      </c>
      <c r="L36" s="22" t="str">
        <f>IF(AND(K36="Délais NO &amp; Qté OK",X36&gt;30,D36&lt;&gt;""),"Verificar",IF(AND(K36="Délais NO &amp; Qté OK",X36&lt;=30,D36&lt;&gt;""),"Entrée faite "&amp;X36&amp;" jours "&amp;V36,IF(AND(X36&lt;30,K36="Délais NO &amp; Qté NO",D36=""),"Demande faite "&amp;X36&amp;" jours "&amp;W37,"")))</f>
        <v/>
      </c>
      <c r="M36" s="22">
        <f t="shared" si="2"/>
        <v>1</v>
      </c>
      <c r="N36" s="23">
        <v>1</v>
      </c>
      <c r="O36" s="12" t="str">
        <f>CONCATENATE(C36,D36,E36)</f>
        <v>360505088346615840</v>
      </c>
      <c r="P36" s="42" t="str">
        <f t="shared" si="3"/>
        <v>088346615840</v>
      </c>
      <c r="Q36" s="24" t="str">
        <f>IF(AND(D36&lt;&gt;0,E36=0),B36,"")</f>
        <v>05/06/2012</v>
      </c>
      <c r="R36" s="25" t="str">
        <f>IF(AND(D36=0,E36&lt;&gt;0),B36,"")</f>
        <v/>
      </c>
      <c r="S36" s="26">
        <f t="shared" si="0"/>
        <v>41065</v>
      </c>
      <c r="T36" s="27">
        <f>SUMIFS(S:S,O:O,O36,E:E,"")</f>
        <v>41065</v>
      </c>
      <c r="U36" s="27">
        <f>SUMIFS(S:S,O:O,O36,D:D,"")</f>
        <v>0</v>
      </c>
      <c r="V36" s="28" t="str">
        <f t="shared" si="4"/>
        <v>Avant</v>
      </c>
      <c r="W36" s="28" t="str">
        <f t="shared" si="5"/>
        <v>Après</v>
      </c>
      <c r="X36" s="29">
        <f t="shared" si="6"/>
        <v>41065</v>
      </c>
      <c r="Y36" s="42">
        <f>IFERROR(P36+D36*0.03,"")</f>
        <v>88346616315.199997</v>
      </c>
    </row>
    <row r="37" spans="1:25">
      <c r="A37" s="13" t="s">
        <v>36</v>
      </c>
      <c r="B37" s="14" t="s">
        <v>15</v>
      </c>
      <c r="C37" s="15">
        <v>3605051000596</v>
      </c>
      <c r="D37" s="16">
        <v>6000</v>
      </c>
      <c r="E37" s="17"/>
      <c r="F37" s="18"/>
      <c r="G37" s="19">
        <v>1</v>
      </c>
      <c r="H37" s="20">
        <f t="shared" si="1"/>
        <v>1</v>
      </c>
      <c r="I37" s="21">
        <f>SUMIFS(E:E,C:C,C37)</f>
        <v>39000</v>
      </c>
      <c r="J37" s="21">
        <f>SUMIFS(D:D,C:C,C37)</f>
        <v>39000</v>
      </c>
      <c r="K37" s="20" t="str">
        <f>IF(H37=2,"Délais OK &amp; Qté OK",IF(AND(H37=1,E37&lt;&gt;""),"Délais OK &amp; Qté NO",IF(AND(H37=1,E37="",M37&gt;=2),"Délais NO &amp; Qté OK",IF(AND(E37&lt;&gt;"",J37=D37),"Livraison sans demande","Délais NO &amp; Qté NO"))))</f>
        <v>Délais NO &amp; Qté OK</v>
      </c>
      <c r="L37" s="22" t="str">
        <f>IF(AND(K37="Délais NO &amp; Qté OK",X37&gt;30,D37&lt;&gt;""),"Verificar",IF(AND(K37="Délais NO &amp; Qté OK",X37&lt;=30,D37&lt;&gt;""),"Entrée faite "&amp;X37&amp;" jours "&amp;V37,IF(AND(X37&lt;30,K37="Délais NO &amp; Qté NO",D37=""),"Demande faite "&amp;X37&amp;" jours "&amp;W38,"")))</f>
        <v>Entrée faite 2 jours Avant</v>
      </c>
      <c r="M37" s="22">
        <f t="shared" si="2"/>
        <v>4</v>
      </c>
      <c r="N37" s="23">
        <v>1</v>
      </c>
      <c r="O37" s="12" t="str">
        <f>CONCATENATE(C37,D37,E37)</f>
        <v>36050510005966000</v>
      </c>
      <c r="P37" s="42" t="str">
        <f t="shared" si="3"/>
        <v>10005966000</v>
      </c>
      <c r="Q37" s="24" t="str">
        <f>IF(AND(D37&lt;&gt;0,E37=0),B37,"")</f>
        <v>05/06/2012</v>
      </c>
      <c r="R37" s="25" t="str">
        <f>IF(AND(D37=0,E37&lt;&gt;0),B37,"")</f>
        <v/>
      </c>
      <c r="S37" s="26">
        <f t="shared" si="0"/>
        <v>41065</v>
      </c>
      <c r="T37" s="27">
        <f>SUMIFS(S:S,O:O,O37,E:E,"")</f>
        <v>82153</v>
      </c>
      <c r="U37" s="27">
        <f>SUMIFS(S:S,O:O,O37,D:D,"")</f>
        <v>82151</v>
      </c>
      <c r="V37" s="28" t="str">
        <f t="shared" si="4"/>
        <v>Avant</v>
      </c>
      <c r="W37" s="28" t="str">
        <f t="shared" si="5"/>
        <v>Après</v>
      </c>
      <c r="X37" s="29">
        <f t="shared" si="6"/>
        <v>2</v>
      </c>
      <c r="Y37" s="42">
        <f>IFERROR(P37+D37*0.03,"")</f>
        <v>10005966180</v>
      </c>
    </row>
    <row r="38" spans="1:25">
      <c r="A38" s="13" t="s">
        <v>36</v>
      </c>
      <c r="B38" s="14" t="s">
        <v>15</v>
      </c>
      <c r="C38" s="15">
        <v>3605051137858</v>
      </c>
      <c r="D38" s="16">
        <v>3000</v>
      </c>
      <c r="E38" s="17"/>
      <c r="F38" s="18"/>
      <c r="G38" s="19">
        <v>1</v>
      </c>
      <c r="H38" s="20">
        <f t="shared" si="1"/>
        <v>1</v>
      </c>
      <c r="I38" s="21">
        <f>SUMIFS(E:E,C:C,C38)</f>
        <v>75000</v>
      </c>
      <c r="J38" s="21">
        <f>SUMIFS(D:D,C:C,C38)</f>
        <v>75000</v>
      </c>
      <c r="K38" s="20" t="str">
        <f>IF(H38=2,"Délais OK &amp; Qté OK",IF(AND(H38=1,E38&lt;&gt;""),"Délais OK &amp; Qté NO",IF(AND(H38=1,E38="",M38&gt;=2),"Délais NO &amp; Qté OK",IF(AND(E38&lt;&gt;"",J38=D38),"Livraison sans demande","Délais NO &amp; Qté NO"))))</f>
        <v>Délais NO &amp; Qté NO</v>
      </c>
      <c r="L38" s="22" t="str">
        <f>IF(AND(K38="Délais NO &amp; Qté OK",X38&gt;30,D38&lt;&gt;""),"Verificar",IF(AND(K38="Délais NO &amp; Qté OK",X38&lt;=30,D38&lt;&gt;""),"Entrée faite "&amp;X38&amp;" jours "&amp;V38,IF(AND(X38&lt;30,K38="Délais NO &amp; Qté NO",D38=""),"Demande faite "&amp;X38&amp;" jours "&amp;W39,"")))</f>
        <v/>
      </c>
      <c r="M38" s="22">
        <f t="shared" si="2"/>
        <v>1</v>
      </c>
      <c r="N38" s="23">
        <v>1</v>
      </c>
      <c r="O38" s="12" t="str">
        <f>CONCATENATE(C38,D38,E38)</f>
        <v>36050511378583000</v>
      </c>
      <c r="P38" s="42" t="str">
        <f t="shared" si="3"/>
        <v>11378583000</v>
      </c>
      <c r="Q38" s="24" t="str">
        <f>IF(AND(D38&lt;&gt;0,E38=0),B38,"")</f>
        <v>05/06/2012</v>
      </c>
      <c r="R38" s="25" t="str">
        <f>IF(AND(D38=0,E38&lt;&gt;0),B38,"")</f>
        <v/>
      </c>
      <c r="S38" s="26">
        <f t="shared" si="0"/>
        <v>41065</v>
      </c>
      <c r="T38" s="27">
        <f>SUMIFS(S:S,O:O,O38,E:E,"")</f>
        <v>41065</v>
      </c>
      <c r="U38" s="27">
        <f>SUMIFS(S:S,O:O,O38,D:D,"")</f>
        <v>0</v>
      </c>
      <c r="V38" s="28" t="str">
        <f t="shared" si="4"/>
        <v>Avant</v>
      </c>
      <c r="W38" s="28" t="str">
        <f t="shared" si="5"/>
        <v>Après</v>
      </c>
      <c r="X38" s="29">
        <f t="shared" si="6"/>
        <v>41065</v>
      </c>
      <c r="Y38" s="42">
        <f>IFERROR(P38+D38*0.03,"")</f>
        <v>11378583090</v>
      </c>
    </row>
    <row r="39" spans="1:25">
      <c r="A39" s="13" t="s">
        <v>36</v>
      </c>
      <c r="B39" s="14" t="s">
        <v>15</v>
      </c>
      <c r="C39" s="15">
        <v>3605051140025</v>
      </c>
      <c r="D39" s="16">
        <v>32750</v>
      </c>
      <c r="E39" s="17"/>
      <c r="F39" s="18"/>
      <c r="G39" s="19">
        <v>1</v>
      </c>
      <c r="H39" s="20">
        <f t="shared" si="1"/>
        <v>1</v>
      </c>
      <c r="I39" s="21">
        <f>SUMIFS(E:E,C:C,C39)</f>
        <v>104750</v>
      </c>
      <c r="J39" s="21">
        <f>SUMIFS(D:D,C:C,C39)</f>
        <v>104750</v>
      </c>
      <c r="K39" s="20" t="str">
        <f>IF(H39=2,"Délais OK &amp; Qté OK",IF(AND(H39=1,E39&lt;&gt;""),"Délais OK &amp; Qté NO",IF(AND(H39=1,E39="",M39&gt;=2),"Délais NO &amp; Qté OK",IF(AND(E39&lt;&gt;"",J39=D39),"Livraison sans demande","Délais NO &amp; Qté NO"))))</f>
        <v>Délais NO &amp; Qté NO</v>
      </c>
      <c r="L39" s="22" t="str">
        <f>IF(AND(K39="Délais NO &amp; Qté OK",X39&gt;30,D39&lt;&gt;""),"Verificar",IF(AND(K39="Délais NO &amp; Qté OK",X39&lt;=30,D39&lt;&gt;""),"Entrée faite "&amp;X39&amp;" jours "&amp;V39,IF(AND(X39&lt;30,K39="Délais NO &amp; Qté NO",D39=""),"Demande faite "&amp;X39&amp;" jours "&amp;W40,"")))</f>
        <v/>
      </c>
      <c r="M39" s="22">
        <f t="shared" si="2"/>
        <v>1</v>
      </c>
      <c r="N39" s="23">
        <v>1</v>
      </c>
      <c r="O39" s="12" t="str">
        <f>CONCATENATE(C39,D39,E39)</f>
        <v>360505114002532750</v>
      </c>
      <c r="P39" s="42" t="str">
        <f t="shared" si="3"/>
        <v>114002532750</v>
      </c>
      <c r="Q39" s="24" t="str">
        <f>IF(AND(D39&lt;&gt;0,E39=0),B39,"")</f>
        <v>05/06/2012</v>
      </c>
      <c r="R39" s="25" t="str">
        <f>IF(AND(D39=0,E39&lt;&gt;0),B39,"")</f>
        <v/>
      </c>
      <c r="S39" s="26">
        <f t="shared" si="0"/>
        <v>41065</v>
      </c>
      <c r="T39" s="27">
        <f>SUMIFS(S:S,O:O,O39,E:E,"")</f>
        <v>41065</v>
      </c>
      <c r="U39" s="27">
        <f>SUMIFS(S:S,O:O,O39,D:D,"")</f>
        <v>0</v>
      </c>
      <c r="V39" s="28" t="str">
        <f t="shared" si="4"/>
        <v>Avant</v>
      </c>
      <c r="W39" s="28" t="str">
        <f t="shared" si="5"/>
        <v>Après</v>
      </c>
      <c r="X39" s="29">
        <f t="shared" si="6"/>
        <v>41065</v>
      </c>
      <c r="Y39" s="42">
        <f>IFERROR(P39+D39*0.03,"")</f>
        <v>114002533732.5</v>
      </c>
    </row>
    <row r="40" spans="1:25">
      <c r="A40" s="13" t="s">
        <v>36</v>
      </c>
      <c r="B40" s="14" t="s">
        <v>15</v>
      </c>
      <c r="C40" s="15">
        <v>3605051222813</v>
      </c>
      <c r="D40" s="16">
        <v>47520</v>
      </c>
      <c r="E40" s="17"/>
      <c r="F40" s="18"/>
      <c r="G40" s="19">
        <v>1</v>
      </c>
      <c r="H40" s="20">
        <f t="shared" si="1"/>
        <v>1</v>
      </c>
      <c r="I40" s="21">
        <f>SUMIFS(E:E,C:C,C40)</f>
        <v>71280</v>
      </c>
      <c r="J40" s="21">
        <f>SUMIFS(D:D,C:C,C40)</f>
        <v>99000</v>
      </c>
      <c r="K40" s="20" t="str">
        <f>IF(H40=2,"Délais OK &amp; Qté OK",IF(AND(H40=1,E40&lt;&gt;""),"Délais OK &amp; Qté NO",IF(AND(H40=1,E40="",M40&gt;=2),"Délais NO &amp; Qté OK",IF(AND(E40&lt;&gt;"",J40=D40),"Livraison sans demande","Délais NO &amp; Qté NO"))))</f>
        <v>Délais NO &amp; Qté NO</v>
      </c>
      <c r="L40" s="22" t="str">
        <f>IF(AND(K40="Délais NO &amp; Qté OK",X40&gt;30,D40&lt;&gt;""),"Verificar",IF(AND(K40="Délais NO &amp; Qté OK",X40&lt;=30,D40&lt;&gt;""),"Entrée faite "&amp;X40&amp;" jours "&amp;V40,IF(AND(X40&lt;30,K40="Délais NO &amp; Qté NO",D40=""),"Demande faite "&amp;X40&amp;" jours "&amp;W41,"")))</f>
        <v/>
      </c>
      <c r="M40" s="22">
        <f t="shared" si="2"/>
        <v>1</v>
      </c>
      <c r="N40" s="23">
        <v>1</v>
      </c>
      <c r="O40" s="12" t="str">
        <f>CONCATENATE(C40,D40,E40)</f>
        <v>360505122281347520</v>
      </c>
      <c r="P40" s="42" t="str">
        <f t="shared" si="3"/>
        <v>122281347520</v>
      </c>
      <c r="Q40" s="24" t="str">
        <f>IF(AND(D40&lt;&gt;0,E40=0),B40,"")</f>
        <v>05/06/2012</v>
      </c>
      <c r="R40" s="25" t="str">
        <f>IF(AND(D40=0,E40&lt;&gt;0),B40,"")</f>
        <v/>
      </c>
      <c r="S40" s="26">
        <f t="shared" si="0"/>
        <v>41065</v>
      </c>
      <c r="T40" s="27">
        <f>SUMIFS(S:S,O:O,O40,E:E,"")</f>
        <v>41065</v>
      </c>
      <c r="U40" s="27">
        <f>SUMIFS(S:S,O:O,O40,D:D,"")</f>
        <v>0</v>
      </c>
      <c r="V40" s="28" t="str">
        <f t="shared" si="4"/>
        <v>Avant</v>
      </c>
      <c r="W40" s="28" t="str">
        <f t="shared" si="5"/>
        <v>Après</v>
      </c>
      <c r="X40" s="29">
        <f t="shared" si="6"/>
        <v>41065</v>
      </c>
      <c r="Y40" s="42">
        <f>IFERROR(P40+D40*0.03,"")</f>
        <v>122281348945.60001</v>
      </c>
    </row>
    <row r="41" spans="1:25">
      <c r="A41" s="13" t="s">
        <v>36</v>
      </c>
      <c r="B41" s="14" t="s">
        <v>23</v>
      </c>
      <c r="C41" s="15">
        <v>3605050165708</v>
      </c>
      <c r="D41" s="16">
        <v>-54720</v>
      </c>
      <c r="E41" s="17">
        <v>1440</v>
      </c>
      <c r="F41" s="18"/>
      <c r="G41" s="19">
        <v>1</v>
      </c>
      <c r="H41" s="20">
        <f t="shared" si="1"/>
        <v>1</v>
      </c>
      <c r="I41" s="21">
        <f>SUMIFS(E:E,C:C,C41)</f>
        <v>188640</v>
      </c>
      <c r="J41" s="21">
        <f>SUMIFS(D:D,C:C,C41)</f>
        <v>188640</v>
      </c>
      <c r="K41" s="20" t="str">
        <f>IF(H41=2,"Délais OK &amp; Qté OK",IF(AND(H41=1,E41&lt;&gt;""),"Délais OK &amp; Qté NO",IF(AND(H41=1,E41="",M41&gt;=2),"Délais NO &amp; Qté OK",IF(AND(E41&lt;&gt;"",J41=D41),"Livraison sans demande","Délais NO &amp; Qté NO"))))</f>
        <v>Délais OK &amp; Qté NO</v>
      </c>
      <c r="L41" s="22" t="str">
        <f>IF(AND(K41="Délais NO &amp; Qté OK",X41&gt;30,D41&lt;&gt;""),"Verificar",IF(AND(K41="Délais NO &amp; Qté OK",X41&lt;=30,D41&lt;&gt;""),"Entrée faite "&amp;X41&amp;" jours "&amp;V41,IF(AND(X41&lt;30,K41="Délais NO &amp; Qté NO",D41=""),"Demande faite "&amp;X41&amp;" jours "&amp;W42,"")))</f>
        <v/>
      </c>
      <c r="M41" s="22">
        <f t="shared" si="2"/>
        <v>1</v>
      </c>
      <c r="N41" s="23">
        <v>1</v>
      </c>
      <c r="O41" s="12" t="str">
        <f>CONCATENATE(C41,D41,E41)</f>
        <v>3605050165708-547201440</v>
      </c>
      <c r="P41" s="42" t="str">
        <f t="shared" si="3"/>
        <v>0165708-547201440</v>
      </c>
      <c r="Q41" s="24" t="str">
        <f>IF(AND(D41&lt;&gt;0,E41=0),B41,"")</f>
        <v/>
      </c>
      <c r="R41" s="25" t="str">
        <f>IF(AND(D41=0,E41&lt;&gt;0),B41,"")</f>
        <v/>
      </c>
      <c r="S41" s="26">
        <f t="shared" si="0"/>
        <v>41067</v>
      </c>
      <c r="T41" s="27">
        <f>SUMIFS(S:S,O:O,O41,E:E,"")</f>
        <v>0</v>
      </c>
      <c r="U41" s="27">
        <f>SUMIFS(S:S,O:O,O41,D:D,"")</f>
        <v>0</v>
      </c>
      <c r="V41" s="28" t="str">
        <f t="shared" si="4"/>
        <v>Avant</v>
      </c>
      <c r="W41" s="28" t="str">
        <f t="shared" si="5"/>
        <v>Après</v>
      </c>
      <c r="X41" s="29">
        <f t="shared" si="6"/>
        <v>0</v>
      </c>
      <c r="Y41" s="42" t="str">
        <f>IFERROR(P41+D41*0.03,"")</f>
        <v/>
      </c>
    </row>
    <row r="42" spans="1:25">
      <c r="A42" s="13" t="s">
        <v>36</v>
      </c>
      <c r="B42" s="14" t="s">
        <v>23</v>
      </c>
      <c r="C42" s="15">
        <v>3605050494396</v>
      </c>
      <c r="D42" s="16">
        <v>9000</v>
      </c>
      <c r="E42" s="17">
        <v>9000</v>
      </c>
      <c r="F42" s="18">
        <v>1</v>
      </c>
      <c r="G42" s="19">
        <v>1</v>
      </c>
      <c r="H42" s="20">
        <f t="shared" si="1"/>
        <v>2</v>
      </c>
      <c r="I42" s="21">
        <f>SUMIFS(E:E,C:C,C42)</f>
        <v>9000</v>
      </c>
      <c r="J42" s="21">
        <f>SUMIFS(D:D,C:C,C42)</f>
        <v>12000</v>
      </c>
      <c r="K42" s="20" t="str">
        <f>IF(H42=2,"Délais OK &amp; Qté OK",IF(AND(H42=1,E42&lt;&gt;""),"Délais OK &amp; Qté NO",IF(AND(H42=1,E42="",M42&gt;=2),"Délais NO &amp; Qté OK",IF(AND(E42&lt;&gt;"",J42=D42),"Livraison sans demande","Délais NO &amp; Qté NO"))))</f>
        <v>Délais OK &amp; Qté OK</v>
      </c>
      <c r="L42" s="22" t="str">
        <f>IF(AND(K42="Délais NO &amp; Qté OK",X42&gt;30,D42&lt;&gt;""),"Verificar",IF(AND(K42="Délais NO &amp; Qté OK",X42&lt;=30,D42&lt;&gt;""),"Entrée faite "&amp;X42&amp;" jours "&amp;V42,IF(AND(X42&lt;30,K42="Délais NO &amp; Qté NO",D42=""),"Demande faite "&amp;X42&amp;" jours "&amp;W43,"")))</f>
        <v/>
      </c>
      <c r="M42" s="22">
        <f t="shared" si="2"/>
        <v>1</v>
      </c>
      <c r="N42" s="23">
        <v>1</v>
      </c>
      <c r="O42" s="12" t="str">
        <f>CONCATENATE(C42,D42,E42)</f>
        <v>360505049439690009000</v>
      </c>
      <c r="P42" s="42" t="str">
        <f t="shared" si="3"/>
        <v>049439690009000</v>
      </c>
      <c r="Q42" s="24" t="str">
        <f>IF(AND(D42&lt;&gt;0,E42=0),B42,"")</f>
        <v/>
      </c>
      <c r="R42" s="25" t="str">
        <f>IF(AND(D42=0,E42&lt;&gt;0),B42,"")</f>
        <v/>
      </c>
      <c r="S42" s="26">
        <f t="shared" si="0"/>
        <v>41067</v>
      </c>
      <c r="T42" s="27">
        <f>SUMIFS(S:S,O:O,O42,E:E,"")</f>
        <v>0</v>
      </c>
      <c r="U42" s="27">
        <f>SUMIFS(S:S,O:O,O42,D:D,"")</f>
        <v>0</v>
      </c>
      <c r="V42" s="28" t="str">
        <f t="shared" si="4"/>
        <v>Avant</v>
      </c>
      <c r="W42" s="28" t="str">
        <f t="shared" si="5"/>
        <v>Après</v>
      </c>
      <c r="X42" s="29">
        <f t="shared" si="6"/>
        <v>0</v>
      </c>
      <c r="Y42" s="42">
        <f>IFERROR(P42+D42*0.03,"")</f>
        <v>49439690009270</v>
      </c>
    </row>
    <row r="43" spans="1:25">
      <c r="A43" s="13" t="s">
        <v>36</v>
      </c>
      <c r="B43" s="14" t="s">
        <v>23</v>
      </c>
      <c r="C43" s="15">
        <v>3605050982459</v>
      </c>
      <c r="D43" s="16">
        <v>6000</v>
      </c>
      <c r="E43" s="17">
        <v>6000</v>
      </c>
      <c r="F43" s="18">
        <v>1</v>
      </c>
      <c r="G43" s="19">
        <v>1</v>
      </c>
      <c r="H43" s="20">
        <f t="shared" si="1"/>
        <v>2</v>
      </c>
      <c r="I43" s="21">
        <f>SUMIFS(E:E,C:C,C43)</f>
        <v>6000</v>
      </c>
      <c r="J43" s="21">
        <f>SUMIFS(D:D,C:C,C43)</f>
        <v>6000</v>
      </c>
      <c r="K43" s="20" t="str">
        <f>IF(H43=2,"Délais OK &amp; Qté OK",IF(AND(H43=1,E43&lt;&gt;""),"Délais OK &amp; Qté NO",IF(AND(H43=1,E43="",M43&gt;=2),"Délais NO &amp; Qté OK",IF(AND(E43&lt;&gt;"",J43=D43),"Livraison sans demande","Délais NO &amp; Qté NO"))))</f>
        <v>Délais OK &amp; Qté OK</v>
      </c>
      <c r="L43" s="22" t="str">
        <f>IF(AND(K43="Délais NO &amp; Qté OK",X43&gt;30,D43&lt;&gt;""),"Verificar",IF(AND(K43="Délais NO &amp; Qté OK",X43&lt;=30,D43&lt;&gt;""),"Entrée faite "&amp;X43&amp;" jours "&amp;V43,IF(AND(X43&lt;30,K43="Délais NO &amp; Qté NO",D43=""),"Demande faite "&amp;X43&amp;" jours "&amp;W44,"")))</f>
        <v/>
      </c>
      <c r="M43" s="22">
        <f t="shared" si="2"/>
        <v>1</v>
      </c>
      <c r="N43" s="23">
        <v>1</v>
      </c>
      <c r="O43" s="12" t="str">
        <f>CONCATENATE(C43,D43,E43)</f>
        <v>360505098245960006000</v>
      </c>
      <c r="P43" s="42" t="str">
        <f t="shared" si="3"/>
        <v>098245960006000</v>
      </c>
      <c r="Q43" s="24" t="str">
        <f>IF(AND(D43&lt;&gt;0,E43=0),B43,"")</f>
        <v/>
      </c>
      <c r="R43" s="25" t="str">
        <f>IF(AND(D43=0,E43&lt;&gt;0),B43,"")</f>
        <v/>
      </c>
      <c r="S43" s="26">
        <f t="shared" si="0"/>
        <v>41067</v>
      </c>
      <c r="T43" s="27">
        <f>SUMIFS(S:S,O:O,O43,E:E,"")</f>
        <v>0</v>
      </c>
      <c r="U43" s="27">
        <f>SUMIFS(S:S,O:O,O43,D:D,"")</f>
        <v>0</v>
      </c>
      <c r="V43" s="28" t="str">
        <f t="shared" si="4"/>
        <v>Avant</v>
      </c>
      <c r="W43" s="28" t="str">
        <f t="shared" si="5"/>
        <v>Après</v>
      </c>
      <c r="X43" s="29">
        <f t="shared" si="6"/>
        <v>0</v>
      </c>
      <c r="Y43" s="42">
        <f>IFERROR(P43+D43*0.03,"")</f>
        <v>98245960006180</v>
      </c>
    </row>
    <row r="44" spans="1:25">
      <c r="A44" s="13" t="s">
        <v>36</v>
      </c>
      <c r="B44" s="14" t="s">
        <v>23</v>
      </c>
      <c r="C44" s="15">
        <v>3605051000596</v>
      </c>
      <c r="D44" s="16">
        <v>6000</v>
      </c>
      <c r="E44" s="17">
        <v>6000</v>
      </c>
      <c r="F44" s="18">
        <v>1</v>
      </c>
      <c r="G44" s="19">
        <v>1</v>
      </c>
      <c r="H44" s="20">
        <f t="shared" si="1"/>
        <v>2</v>
      </c>
      <c r="I44" s="21">
        <f>SUMIFS(E:E,C:C,C44)</f>
        <v>39000</v>
      </c>
      <c r="J44" s="21">
        <f>SUMIFS(D:D,C:C,C44)</f>
        <v>39000</v>
      </c>
      <c r="K44" s="20" t="str">
        <f>IF(H44=2,"Délais OK &amp; Qté OK",IF(AND(H44=1,E44&lt;&gt;""),"Délais OK &amp; Qté NO",IF(AND(H44=1,E44="",M44&gt;=2),"Délais NO &amp; Qté OK",IF(AND(E44&lt;&gt;"",J44=D44),"Livraison sans demande","Délais NO &amp; Qté NO"))))</f>
        <v>Délais OK &amp; Qté OK</v>
      </c>
      <c r="L44" s="22" t="str">
        <f>IF(AND(K44="Délais NO &amp; Qté OK",X44&gt;30,D44&lt;&gt;""),"Verificar",IF(AND(K44="Délais NO &amp; Qté OK",X44&lt;=30,D44&lt;&gt;""),"Entrée faite "&amp;X44&amp;" jours "&amp;V44,IF(AND(X44&lt;30,K44="Délais NO &amp; Qté NO",D44=""),"Demande faite "&amp;X44&amp;" jours "&amp;W45,"")))</f>
        <v/>
      </c>
      <c r="M44" s="22">
        <f t="shared" si="2"/>
        <v>1</v>
      </c>
      <c r="N44" s="23">
        <v>1</v>
      </c>
      <c r="O44" s="12" t="str">
        <f>CONCATENATE(C44,D44,E44)</f>
        <v>360505100059660006000</v>
      </c>
      <c r="P44" s="42" t="str">
        <f t="shared" si="3"/>
        <v>100059660006000</v>
      </c>
      <c r="Q44" s="24" t="str">
        <f>IF(AND(D44&lt;&gt;0,E44=0),B44,"")</f>
        <v/>
      </c>
      <c r="R44" s="25" t="str">
        <f>IF(AND(D44=0,E44&lt;&gt;0),B44,"")</f>
        <v/>
      </c>
      <c r="S44" s="26">
        <f t="shared" si="0"/>
        <v>41067</v>
      </c>
      <c r="T44" s="27">
        <f>SUMIFS(S:S,O:O,O44,E:E,"")</f>
        <v>0</v>
      </c>
      <c r="U44" s="27">
        <f>SUMIFS(S:S,O:O,O44,D:D,"")</f>
        <v>0</v>
      </c>
      <c r="V44" s="28" t="str">
        <f t="shared" si="4"/>
        <v>Avant</v>
      </c>
      <c r="W44" s="28" t="str">
        <f t="shared" si="5"/>
        <v>Après</v>
      </c>
      <c r="X44" s="29">
        <f t="shared" si="6"/>
        <v>0</v>
      </c>
      <c r="Y44" s="42">
        <f>IFERROR(P44+D44*0.03,"")</f>
        <v>100059660006180</v>
      </c>
    </row>
    <row r="45" spans="1:25">
      <c r="A45" s="13" t="s">
        <v>36</v>
      </c>
      <c r="B45" s="14" t="s">
        <v>23</v>
      </c>
      <c r="C45" s="15">
        <v>3605051095981</v>
      </c>
      <c r="D45" s="16">
        <v>3000</v>
      </c>
      <c r="E45" s="17">
        <v>3000</v>
      </c>
      <c r="F45" s="18">
        <v>1</v>
      </c>
      <c r="G45" s="19">
        <v>1</v>
      </c>
      <c r="H45" s="20">
        <f t="shared" si="1"/>
        <v>2</v>
      </c>
      <c r="I45" s="21">
        <f>SUMIFS(E:E,C:C,C45)</f>
        <v>6000</v>
      </c>
      <c r="J45" s="21">
        <f>SUMIFS(D:D,C:C,C45)</f>
        <v>6000</v>
      </c>
      <c r="K45" s="20" t="str">
        <f>IF(H45=2,"Délais OK &amp; Qté OK",IF(AND(H45=1,E45&lt;&gt;""),"Délais OK &amp; Qté NO",IF(AND(H45=1,E45="",M45&gt;=2),"Délais NO &amp; Qté OK",IF(AND(E45&lt;&gt;"",J45=D45),"Livraison sans demande","Délais NO &amp; Qté NO"))))</f>
        <v>Délais OK &amp; Qté OK</v>
      </c>
      <c r="L45" s="22" t="str">
        <f>IF(AND(K45="Délais NO &amp; Qté OK",X45&gt;30,D45&lt;&gt;""),"Verificar",IF(AND(K45="Délais NO &amp; Qté OK",X45&lt;=30,D45&lt;&gt;""),"Entrée faite "&amp;X45&amp;" jours "&amp;V45,IF(AND(X45&lt;30,K45="Délais NO &amp; Qté NO",D45=""),"Demande faite "&amp;X45&amp;" jours "&amp;W46,"")))</f>
        <v/>
      </c>
      <c r="M45" s="22">
        <f t="shared" si="2"/>
        <v>2</v>
      </c>
      <c r="N45" s="23">
        <v>1</v>
      </c>
      <c r="O45" s="12" t="str">
        <f>CONCATENATE(C45,D45,E45)</f>
        <v>360505109598130003000</v>
      </c>
      <c r="P45" s="42" t="str">
        <f t="shared" si="3"/>
        <v>109598130003000</v>
      </c>
      <c r="Q45" s="24" t="str">
        <f>IF(AND(D45&lt;&gt;0,E45=0),B45,"")</f>
        <v/>
      </c>
      <c r="R45" s="25" t="str">
        <f>IF(AND(D45=0,E45&lt;&gt;0),B45,"")</f>
        <v/>
      </c>
      <c r="S45" s="26">
        <f t="shared" si="0"/>
        <v>41067</v>
      </c>
      <c r="T45" s="27">
        <f>SUMIFS(S:S,O:O,O45,E:E,"")</f>
        <v>0</v>
      </c>
      <c r="U45" s="27">
        <f>SUMIFS(S:S,O:O,O45,D:D,"")</f>
        <v>0</v>
      </c>
      <c r="V45" s="28" t="str">
        <f t="shared" si="4"/>
        <v>Avant</v>
      </c>
      <c r="W45" s="28" t="str">
        <f t="shared" si="5"/>
        <v>Après</v>
      </c>
      <c r="X45" s="29">
        <f t="shared" si="6"/>
        <v>0</v>
      </c>
      <c r="Y45" s="42">
        <f>IFERROR(P45+D45*0.03,"")</f>
        <v>109598130003090</v>
      </c>
    </row>
    <row r="46" spans="1:25">
      <c r="A46" s="13" t="s">
        <v>36</v>
      </c>
      <c r="B46" s="14" t="s">
        <v>23</v>
      </c>
      <c r="C46" s="15">
        <v>3605051137858</v>
      </c>
      <c r="D46" s="16">
        <v>24000</v>
      </c>
      <c r="E46" s="17">
        <v>24000</v>
      </c>
      <c r="F46" s="18">
        <v>1</v>
      </c>
      <c r="G46" s="19">
        <v>1</v>
      </c>
      <c r="H46" s="20">
        <f t="shared" si="1"/>
        <v>2</v>
      </c>
      <c r="I46" s="21">
        <f>SUMIFS(E:E,C:C,C46)</f>
        <v>75000</v>
      </c>
      <c r="J46" s="21">
        <f>SUMIFS(D:D,C:C,C46)</f>
        <v>75000</v>
      </c>
      <c r="K46" s="20" t="str">
        <f>IF(H46=2,"Délais OK &amp; Qté OK",IF(AND(H46=1,E46&lt;&gt;""),"Délais OK &amp; Qté NO",IF(AND(H46=1,E46="",M46&gt;=2),"Délais NO &amp; Qté OK",IF(AND(E46&lt;&gt;"",J46=D46),"Livraison sans demande","Délais NO &amp; Qté NO"))))</f>
        <v>Délais OK &amp; Qté OK</v>
      </c>
      <c r="L46" s="22" t="str">
        <f>IF(AND(K46="Délais NO &amp; Qté OK",X46&gt;30,D46&lt;&gt;""),"Verificar",IF(AND(K46="Délais NO &amp; Qté OK",X46&lt;=30,D46&lt;&gt;""),"Entrée faite "&amp;X46&amp;" jours "&amp;V46,IF(AND(X46&lt;30,K46="Délais NO &amp; Qté NO",D46=""),"Demande faite "&amp;X46&amp;" jours "&amp;W47,"")))</f>
        <v/>
      </c>
      <c r="M46" s="22">
        <f t="shared" si="2"/>
        <v>1</v>
      </c>
      <c r="N46" s="23">
        <v>1</v>
      </c>
      <c r="O46" s="12" t="str">
        <f>CONCATENATE(C46,D46,E46)</f>
        <v>36050511378582400024000</v>
      </c>
      <c r="P46" s="42" t="str">
        <f t="shared" si="3"/>
        <v>11378582400024000</v>
      </c>
      <c r="Q46" s="24" t="str">
        <f>IF(AND(D46&lt;&gt;0,E46=0),B46,"")</f>
        <v/>
      </c>
      <c r="R46" s="25" t="str">
        <f>IF(AND(D46=0,E46&lt;&gt;0),B46,"")</f>
        <v/>
      </c>
      <c r="S46" s="26">
        <f t="shared" si="0"/>
        <v>41067</v>
      </c>
      <c r="T46" s="27">
        <f>SUMIFS(S:S,O:O,O46,E:E,"")</f>
        <v>0</v>
      </c>
      <c r="U46" s="27">
        <f>SUMIFS(S:S,O:O,O46,D:D,"")</f>
        <v>0</v>
      </c>
      <c r="V46" s="28" t="str">
        <f t="shared" si="4"/>
        <v>Avant</v>
      </c>
      <c r="W46" s="28" t="str">
        <f t="shared" si="5"/>
        <v>Après</v>
      </c>
      <c r="X46" s="29">
        <f t="shared" si="6"/>
        <v>0</v>
      </c>
      <c r="Y46" s="42">
        <f>IFERROR(P46+D46*0.03,"")</f>
        <v>1.137858240002472E+16</v>
      </c>
    </row>
    <row r="47" spans="1:25">
      <c r="A47" s="13" t="s">
        <v>36</v>
      </c>
      <c r="B47" s="14" t="s">
        <v>23</v>
      </c>
      <c r="C47" s="15">
        <v>3605051140025</v>
      </c>
      <c r="D47" s="16">
        <v>30000</v>
      </c>
      <c r="E47" s="17">
        <v>30000</v>
      </c>
      <c r="F47" s="18">
        <v>1</v>
      </c>
      <c r="G47" s="19">
        <v>1</v>
      </c>
      <c r="H47" s="20">
        <f t="shared" si="1"/>
        <v>2</v>
      </c>
      <c r="I47" s="21">
        <f>SUMIFS(E:E,C:C,C47)</f>
        <v>104750</v>
      </c>
      <c r="J47" s="21">
        <f>SUMIFS(D:D,C:C,C47)</f>
        <v>104750</v>
      </c>
      <c r="K47" s="20" t="str">
        <f>IF(H47=2,"Délais OK &amp; Qté OK",IF(AND(H47=1,E47&lt;&gt;""),"Délais OK &amp; Qté NO",IF(AND(H47=1,E47="",M47&gt;=2),"Délais NO &amp; Qté OK",IF(AND(E47&lt;&gt;"",J47=D47),"Livraison sans demande","Délais NO &amp; Qté NO"))))</f>
        <v>Délais OK &amp; Qté OK</v>
      </c>
      <c r="L47" s="22" t="str">
        <f>IF(AND(K47="Délais NO &amp; Qté OK",X47&gt;30,D47&lt;&gt;""),"Verificar",IF(AND(K47="Délais NO &amp; Qté OK",X47&lt;=30,D47&lt;&gt;""),"Entrée faite "&amp;X47&amp;" jours "&amp;V47,IF(AND(X47&lt;30,K47="Délais NO &amp; Qté NO",D47=""),"Demande faite "&amp;X47&amp;" jours "&amp;W48,"")))</f>
        <v/>
      </c>
      <c r="M47" s="22">
        <f t="shared" si="2"/>
        <v>1</v>
      </c>
      <c r="N47" s="23">
        <v>1</v>
      </c>
      <c r="O47" s="12" t="str">
        <f>CONCATENATE(C47,D47,E47)</f>
        <v>36050511400253000030000</v>
      </c>
      <c r="P47" s="42" t="str">
        <f t="shared" si="3"/>
        <v>11400253000030000</v>
      </c>
      <c r="Q47" s="24" t="str">
        <f>IF(AND(D47&lt;&gt;0,E47=0),B47,"")</f>
        <v/>
      </c>
      <c r="R47" s="25" t="str">
        <f>IF(AND(D47=0,E47&lt;&gt;0),B47,"")</f>
        <v/>
      </c>
      <c r="S47" s="26">
        <f t="shared" si="0"/>
        <v>41067</v>
      </c>
      <c r="T47" s="27">
        <f>SUMIFS(S:S,O:O,O47,E:E,"")</f>
        <v>0</v>
      </c>
      <c r="U47" s="27">
        <f>SUMIFS(S:S,O:O,O47,D:D,"")</f>
        <v>0</v>
      </c>
      <c r="V47" s="28" t="str">
        <f t="shared" si="4"/>
        <v>Avant</v>
      </c>
      <c r="W47" s="28" t="str">
        <f t="shared" si="5"/>
        <v>Après</v>
      </c>
      <c r="X47" s="29">
        <f t="shared" si="6"/>
        <v>0</v>
      </c>
      <c r="Y47" s="42">
        <f>IFERROR(P47+D47*0.03,"")</f>
        <v>1.14002530000309E+16</v>
      </c>
    </row>
    <row r="48" spans="1:25">
      <c r="A48" s="13" t="s">
        <v>36</v>
      </c>
      <c r="B48" s="14" t="s">
        <v>23</v>
      </c>
      <c r="C48" s="15">
        <v>3605051876108</v>
      </c>
      <c r="D48" s="16">
        <v>3000</v>
      </c>
      <c r="E48" s="17">
        <v>3000</v>
      </c>
      <c r="F48" s="18">
        <v>1</v>
      </c>
      <c r="G48" s="19">
        <v>1</v>
      </c>
      <c r="H48" s="20">
        <f t="shared" si="1"/>
        <v>2</v>
      </c>
      <c r="I48" s="21">
        <f>SUMIFS(E:E,C:C,C48)</f>
        <v>3000</v>
      </c>
      <c r="J48" s="21">
        <f>SUMIFS(D:D,C:C,C48)</f>
        <v>3000</v>
      </c>
      <c r="K48" s="20" t="str">
        <f>IF(H48=2,"Délais OK &amp; Qté OK",IF(AND(H48=1,E48&lt;&gt;""),"Délais OK &amp; Qté NO",IF(AND(H48=1,E48="",M48&gt;=2),"Délais NO &amp; Qté OK",IF(AND(E48&lt;&gt;"",J48=D48),"Livraison sans demande","Délais NO &amp; Qté NO"))))</f>
        <v>Délais OK &amp; Qté OK</v>
      </c>
      <c r="L48" s="22" t="str">
        <f>IF(AND(K48="Délais NO &amp; Qté OK",X48&gt;30,D48&lt;&gt;""),"Verificar",IF(AND(K48="Délais NO &amp; Qté OK",X48&lt;=30,D48&lt;&gt;""),"Entrée faite "&amp;X48&amp;" jours "&amp;V48,IF(AND(X48&lt;30,K48="Délais NO &amp; Qté NO",D48=""),"Demande faite "&amp;X48&amp;" jours "&amp;W49,"")))</f>
        <v/>
      </c>
      <c r="M48" s="22">
        <f t="shared" si="2"/>
        <v>1</v>
      </c>
      <c r="N48" s="23">
        <v>1</v>
      </c>
      <c r="O48" s="12" t="str">
        <f>CONCATENATE(C48,D48,E48)</f>
        <v>360505187610830003000</v>
      </c>
      <c r="P48" s="42" t="str">
        <f t="shared" si="3"/>
        <v>187610830003000</v>
      </c>
      <c r="Q48" s="24" t="str">
        <f>IF(AND(D48&lt;&gt;0,E48=0),B48,"")</f>
        <v/>
      </c>
      <c r="R48" s="25" t="str">
        <f>IF(AND(D48=0,E48&lt;&gt;0),B48,"")</f>
        <v/>
      </c>
      <c r="S48" s="26">
        <f t="shared" si="0"/>
        <v>41067</v>
      </c>
      <c r="T48" s="27">
        <f>SUMIFS(S:S,O:O,O48,E:E,"")</f>
        <v>0</v>
      </c>
      <c r="U48" s="27">
        <f>SUMIFS(S:S,O:O,O48,D:D,"")</f>
        <v>0</v>
      </c>
      <c r="V48" s="28" t="str">
        <f t="shared" si="4"/>
        <v>Avant</v>
      </c>
      <c r="W48" s="28" t="str">
        <f t="shared" si="5"/>
        <v>Après</v>
      </c>
      <c r="X48" s="29">
        <f t="shared" si="6"/>
        <v>0</v>
      </c>
      <c r="Y48" s="42">
        <f>IFERROR(P48+D48*0.03,"")</f>
        <v>187610830003090</v>
      </c>
    </row>
    <row r="49" spans="1:25">
      <c r="A49" s="13" t="s">
        <v>36</v>
      </c>
      <c r="B49" s="14" t="s">
        <v>23</v>
      </c>
      <c r="C49" s="15">
        <v>3605052088517</v>
      </c>
      <c r="D49" s="16">
        <v>3000</v>
      </c>
      <c r="E49" s="17">
        <v>3000</v>
      </c>
      <c r="F49" s="18">
        <v>1</v>
      </c>
      <c r="G49" s="19">
        <v>1</v>
      </c>
      <c r="H49" s="20">
        <f t="shared" si="1"/>
        <v>2</v>
      </c>
      <c r="I49" s="21">
        <f>SUMIFS(E:E,C:C,C49)</f>
        <v>3000</v>
      </c>
      <c r="J49" s="21">
        <f>SUMIFS(D:D,C:C,C49)</f>
        <v>3000</v>
      </c>
      <c r="K49" s="20" t="str">
        <f>IF(H49=2,"Délais OK &amp; Qté OK",IF(AND(H49=1,E49&lt;&gt;""),"Délais OK &amp; Qté NO",IF(AND(H49=1,E49="",M49&gt;=2),"Délais NO &amp; Qté OK",IF(AND(E49&lt;&gt;"",J49=D49),"Livraison sans demande","Délais NO &amp; Qté NO"))))</f>
        <v>Délais OK &amp; Qté OK</v>
      </c>
      <c r="L49" s="22" t="str">
        <f>IF(AND(K49="Délais NO &amp; Qté OK",X49&gt;30,D49&lt;&gt;""),"Verificar",IF(AND(K49="Délais NO &amp; Qté OK",X49&lt;=30,D49&lt;&gt;""),"Entrée faite "&amp;X49&amp;" jours "&amp;V49,IF(AND(X49&lt;30,K49="Délais NO &amp; Qté NO",D49=""),"Demande faite "&amp;X49&amp;" jours "&amp;W50,"")))</f>
        <v/>
      </c>
      <c r="M49" s="22">
        <f t="shared" si="2"/>
        <v>1</v>
      </c>
      <c r="N49" s="23">
        <v>1</v>
      </c>
      <c r="O49" s="12" t="str">
        <f>CONCATENATE(C49,D49,E49)</f>
        <v>360505208851730003000</v>
      </c>
      <c r="P49" s="42" t="str">
        <f t="shared" si="3"/>
        <v>208851730003000</v>
      </c>
      <c r="Q49" s="24" t="str">
        <f>IF(AND(D49&lt;&gt;0,E49=0),B49,"")</f>
        <v/>
      </c>
      <c r="R49" s="25" t="str">
        <f>IF(AND(D49=0,E49&lt;&gt;0),B49,"")</f>
        <v/>
      </c>
      <c r="S49" s="26">
        <f t="shared" si="0"/>
        <v>41067</v>
      </c>
      <c r="T49" s="27">
        <f>SUMIFS(S:S,O:O,O49,E:E,"")</f>
        <v>0</v>
      </c>
      <c r="U49" s="27">
        <f>SUMIFS(S:S,O:O,O49,D:D,"")</f>
        <v>0</v>
      </c>
      <c r="V49" s="28" t="str">
        <f t="shared" si="4"/>
        <v>Avant</v>
      </c>
      <c r="W49" s="28" t="str">
        <f t="shared" si="5"/>
        <v>Après</v>
      </c>
      <c r="X49" s="29">
        <f t="shared" si="6"/>
        <v>0</v>
      </c>
      <c r="Y49" s="42">
        <f>IFERROR(P49+D49*0.03,"")</f>
        <v>208851730003090</v>
      </c>
    </row>
    <row r="50" spans="1:25">
      <c r="A50" s="13" t="s">
        <v>36</v>
      </c>
      <c r="B50" s="14" t="s">
        <v>23</v>
      </c>
      <c r="C50" s="15">
        <v>3605052452424</v>
      </c>
      <c r="D50" s="16">
        <v>12000</v>
      </c>
      <c r="E50" s="17">
        <v>12000</v>
      </c>
      <c r="F50" s="18">
        <v>1</v>
      </c>
      <c r="G50" s="19">
        <v>1</v>
      </c>
      <c r="H50" s="20">
        <f t="shared" si="1"/>
        <v>2</v>
      </c>
      <c r="I50" s="21">
        <f>SUMIFS(E:E,C:C,C50)</f>
        <v>18000</v>
      </c>
      <c r="J50" s="21">
        <f>SUMIFS(D:D,C:C,C50)</f>
        <v>18000</v>
      </c>
      <c r="K50" s="20" t="str">
        <f>IF(H50=2,"Délais OK &amp; Qté OK",IF(AND(H50=1,E50&lt;&gt;""),"Délais OK &amp; Qté NO",IF(AND(H50=1,E50="",M50&gt;=2),"Délais NO &amp; Qté OK",IF(AND(E50&lt;&gt;"",J50=D50),"Livraison sans demande","Délais NO &amp; Qté NO"))))</f>
        <v>Délais OK &amp; Qté OK</v>
      </c>
      <c r="L50" s="22" t="str">
        <f>IF(AND(K50="Délais NO &amp; Qté OK",X50&gt;30,D50&lt;&gt;""),"Verificar",IF(AND(K50="Délais NO &amp; Qté OK",X50&lt;=30,D50&lt;&gt;""),"Entrée faite "&amp;X50&amp;" jours "&amp;V50,IF(AND(X50&lt;30,K50="Délais NO &amp; Qté NO",D50=""),"Demande faite "&amp;X50&amp;" jours "&amp;W51,"")))</f>
        <v/>
      </c>
      <c r="M50" s="22">
        <f t="shared" si="2"/>
        <v>1</v>
      </c>
      <c r="N50" s="23">
        <v>1</v>
      </c>
      <c r="O50" s="12" t="str">
        <f>CONCATENATE(C50,D50,E50)</f>
        <v>36050524524241200012000</v>
      </c>
      <c r="P50" s="42" t="str">
        <f t="shared" si="3"/>
        <v>24524241200012000</v>
      </c>
      <c r="Q50" s="24" t="str">
        <f>IF(AND(D50&lt;&gt;0,E50=0),B50,"")</f>
        <v/>
      </c>
      <c r="R50" s="25" t="str">
        <f>IF(AND(D50=0,E50&lt;&gt;0),B50,"")</f>
        <v/>
      </c>
      <c r="S50" s="26">
        <f t="shared" si="0"/>
        <v>41067</v>
      </c>
      <c r="T50" s="27">
        <f>SUMIFS(S:S,O:O,O50,E:E,"")</f>
        <v>0</v>
      </c>
      <c r="U50" s="27">
        <f>SUMIFS(S:S,O:O,O50,D:D,"")</f>
        <v>0</v>
      </c>
      <c r="V50" s="28" t="str">
        <f t="shared" si="4"/>
        <v>Avant</v>
      </c>
      <c r="W50" s="28" t="str">
        <f t="shared" si="5"/>
        <v>Après</v>
      </c>
      <c r="X50" s="29">
        <f t="shared" si="6"/>
        <v>0</v>
      </c>
      <c r="Y50" s="42">
        <f>IFERROR(P50+D50*0.03,"")</f>
        <v>2.452424120001236E+16</v>
      </c>
    </row>
    <row r="51" spans="1:25">
      <c r="A51" s="13" t="s">
        <v>36</v>
      </c>
      <c r="B51" s="14" t="s">
        <v>24</v>
      </c>
      <c r="C51" s="15">
        <v>3605050494396</v>
      </c>
      <c r="D51" s="16">
        <v>3000</v>
      </c>
      <c r="E51" s="17"/>
      <c r="F51" s="18"/>
      <c r="G51" s="19">
        <v>1</v>
      </c>
      <c r="H51" s="20">
        <f t="shared" si="1"/>
        <v>1</v>
      </c>
      <c r="I51" s="21">
        <f>SUMIFS(E:E,C:C,C51)</f>
        <v>9000</v>
      </c>
      <c r="J51" s="21">
        <f>SUMIFS(D:D,C:C,C51)</f>
        <v>12000</v>
      </c>
      <c r="K51" s="20" t="str">
        <f>IF(H51=2,"Délais OK &amp; Qté OK",IF(AND(H51=1,E51&lt;&gt;""),"Délais OK &amp; Qté NO",IF(AND(H51=1,E51="",M51&gt;=2),"Délais NO &amp; Qté OK",IF(AND(E51&lt;&gt;"",J51=D51),"Livraison sans demande","Délais NO &amp; Qté NO"))))</f>
        <v>Délais NO &amp; Qté NO</v>
      </c>
      <c r="L51" s="22" t="str">
        <f>IF(AND(K51="Délais NO &amp; Qté OK",X51&gt;30,D51&lt;&gt;""),"Verificar",IF(AND(K51="Délais NO &amp; Qté OK",X51&lt;=30,D51&lt;&gt;""),"Entrée faite "&amp;X51&amp;" jours "&amp;V51,IF(AND(X51&lt;30,K51="Délais NO &amp; Qté NO",D51=""),"Demande faite "&amp;X51&amp;" jours "&amp;W52,"")))</f>
        <v/>
      </c>
      <c r="M51" s="22">
        <f t="shared" si="2"/>
        <v>1</v>
      </c>
      <c r="N51" s="23">
        <v>1</v>
      </c>
      <c r="O51" s="12" t="str">
        <f>CONCATENATE(C51,D51,E51)</f>
        <v>36050504943963000</v>
      </c>
      <c r="P51" s="42" t="str">
        <f t="shared" si="3"/>
        <v>04943963000</v>
      </c>
      <c r="Q51" s="24" t="str">
        <f>IF(AND(D51&lt;&gt;0,E51=0),B51,"")</f>
        <v>08/06/2012</v>
      </c>
      <c r="R51" s="25" t="str">
        <f>IF(AND(D51=0,E51&lt;&gt;0),B51,"")</f>
        <v/>
      </c>
      <c r="S51" s="26">
        <f t="shared" si="0"/>
        <v>41068</v>
      </c>
      <c r="T51" s="27">
        <f>SUMIFS(S:S,O:O,O51,E:E,"")</f>
        <v>41068</v>
      </c>
      <c r="U51" s="27">
        <f>SUMIFS(S:S,O:O,O51,D:D,"")</f>
        <v>0</v>
      </c>
      <c r="V51" s="28" t="str">
        <f t="shared" si="4"/>
        <v>Avant</v>
      </c>
      <c r="W51" s="28" t="str">
        <f t="shared" si="5"/>
        <v>Après</v>
      </c>
      <c r="X51" s="29">
        <f t="shared" si="6"/>
        <v>41068</v>
      </c>
      <c r="Y51" s="42">
        <f>IFERROR(P51+D51*0.03,"")</f>
        <v>4943963090</v>
      </c>
    </row>
    <row r="52" spans="1:25">
      <c r="A52" s="13" t="s">
        <v>36</v>
      </c>
      <c r="B52" s="14" t="s">
        <v>25</v>
      </c>
      <c r="C52" s="15">
        <v>3605051137858</v>
      </c>
      <c r="D52" s="16">
        <v>6000</v>
      </c>
      <c r="E52" s="17">
        <v>6000</v>
      </c>
      <c r="F52" s="18">
        <v>1</v>
      </c>
      <c r="G52" s="19">
        <v>1</v>
      </c>
      <c r="H52" s="20">
        <f t="shared" si="1"/>
        <v>2</v>
      </c>
      <c r="I52" s="21">
        <f>SUMIFS(E:E,C:C,C52)</f>
        <v>75000</v>
      </c>
      <c r="J52" s="21">
        <f>SUMIFS(D:D,C:C,C52)</f>
        <v>75000</v>
      </c>
      <c r="K52" s="20" t="str">
        <f>IF(H52=2,"Délais OK &amp; Qté OK",IF(AND(H52=1,E52&lt;&gt;""),"Délais OK &amp; Qté NO",IF(AND(H52=1,E52="",M52&gt;=2),"Délais NO &amp; Qté OK",IF(AND(E52&lt;&gt;"",J52=D52),"Livraison sans demande","Délais NO &amp; Qté NO"))))</f>
        <v>Délais OK &amp; Qté OK</v>
      </c>
      <c r="L52" s="22" t="str">
        <f>IF(AND(K52="Délais NO &amp; Qté OK",X52&gt;30,D52&lt;&gt;""),"Verificar",IF(AND(K52="Délais NO &amp; Qté OK",X52&lt;=30,D52&lt;&gt;""),"Entrée faite "&amp;X52&amp;" jours "&amp;V52,IF(AND(X52&lt;30,K52="Délais NO &amp; Qté NO",D52=""),"Demande faite "&amp;X52&amp;" jours "&amp;W53,"")))</f>
        <v/>
      </c>
      <c r="M52" s="22">
        <f t="shared" si="2"/>
        <v>1</v>
      </c>
      <c r="N52" s="23">
        <v>1</v>
      </c>
      <c r="O52" s="12" t="str">
        <f>CONCATENATE(C52,D52,E52)</f>
        <v>360505113785860006000</v>
      </c>
      <c r="P52" s="42" t="str">
        <f t="shared" si="3"/>
        <v>113785860006000</v>
      </c>
      <c r="Q52" s="24" t="str">
        <f>IF(AND(D52&lt;&gt;0,E52=0),B52,"")</f>
        <v/>
      </c>
      <c r="R52" s="25" t="str">
        <f>IF(AND(D52=0,E52&lt;&gt;0),B52,"")</f>
        <v/>
      </c>
      <c r="S52" s="26">
        <f t="shared" si="0"/>
        <v>41072</v>
      </c>
      <c r="T52" s="27">
        <f>SUMIFS(S:S,O:O,O52,E:E,"")</f>
        <v>0</v>
      </c>
      <c r="U52" s="27">
        <f>SUMIFS(S:S,O:O,O52,D:D,"")</f>
        <v>0</v>
      </c>
      <c r="V52" s="28" t="str">
        <f t="shared" si="4"/>
        <v>Avant</v>
      </c>
      <c r="W52" s="28" t="str">
        <f t="shared" si="5"/>
        <v>Après</v>
      </c>
      <c r="X52" s="29">
        <f t="shared" si="6"/>
        <v>0</v>
      </c>
      <c r="Y52" s="42">
        <f>IFERROR(P52+D52*0.03,"")</f>
        <v>113785860006180</v>
      </c>
    </row>
    <row r="53" spans="1:25">
      <c r="A53" s="13" t="s">
        <v>36</v>
      </c>
      <c r="B53" s="14" t="s">
        <v>26</v>
      </c>
      <c r="C53" s="15">
        <v>3605051000596</v>
      </c>
      <c r="D53" s="16">
        <v>9000</v>
      </c>
      <c r="E53" s="17">
        <v>9000</v>
      </c>
      <c r="F53" s="18">
        <v>1</v>
      </c>
      <c r="G53" s="19">
        <v>1</v>
      </c>
      <c r="H53" s="20">
        <f t="shared" si="1"/>
        <v>2</v>
      </c>
      <c r="I53" s="21">
        <f>SUMIFS(E:E,C:C,C53)</f>
        <v>39000</v>
      </c>
      <c r="J53" s="21">
        <f>SUMIFS(D:D,C:C,C53)</f>
        <v>39000</v>
      </c>
      <c r="K53" s="20" t="str">
        <f>IF(H53=2,"Délais OK &amp; Qté OK",IF(AND(H53=1,E53&lt;&gt;""),"Délais OK &amp; Qté NO",IF(AND(H53=1,E53="",M53&gt;=2),"Délais NO &amp; Qté OK",IF(AND(E53&lt;&gt;"",J53=D53),"Livraison sans demande","Délais NO &amp; Qté NO"))))</f>
        <v>Délais OK &amp; Qté OK</v>
      </c>
      <c r="L53" s="22" t="str">
        <f>IF(AND(K53="Délais NO &amp; Qté OK",X53&gt;30,D53&lt;&gt;""),"Verificar",IF(AND(K53="Délais NO &amp; Qté OK",X53&lt;=30,D53&lt;&gt;""),"Entrée faite "&amp;X53&amp;" jours "&amp;V53,IF(AND(X53&lt;30,K53="Délais NO &amp; Qté NO",D53=""),"Demande faite "&amp;X53&amp;" jours "&amp;W54,"")))</f>
        <v/>
      </c>
      <c r="M53" s="22">
        <f t="shared" si="2"/>
        <v>1</v>
      </c>
      <c r="N53" s="23">
        <v>1</v>
      </c>
      <c r="O53" s="12" t="str">
        <f>CONCATENATE(C53,D53,E53)</f>
        <v>360505100059690009000</v>
      </c>
      <c r="P53" s="42" t="str">
        <f t="shared" si="3"/>
        <v>100059690009000</v>
      </c>
      <c r="Q53" s="24" t="str">
        <f>IF(AND(D53&lt;&gt;0,E53=0),B53,"")</f>
        <v/>
      </c>
      <c r="R53" s="25" t="str">
        <f>IF(AND(D53=0,E53&lt;&gt;0),B53,"")</f>
        <v/>
      </c>
      <c r="S53" s="26">
        <f t="shared" si="0"/>
        <v>41075</v>
      </c>
      <c r="T53" s="27">
        <f>SUMIFS(S:S,O:O,O53,E:E,"")</f>
        <v>0</v>
      </c>
      <c r="U53" s="27">
        <f>SUMIFS(S:S,O:O,O53,D:D,"")</f>
        <v>0</v>
      </c>
      <c r="V53" s="28" t="str">
        <f t="shared" si="4"/>
        <v>Avant</v>
      </c>
      <c r="W53" s="28" t="str">
        <f t="shared" si="5"/>
        <v>Après</v>
      </c>
      <c r="X53" s="29">
        <f t="shared" si="6"/>
        <v>0</v>
      </c>
      <c r="Y53" s="42">
        <f>IFERROR(P53+D53*0.03,"")</f>
        <v>100059690009270</v>
      </c>
    </row>
    <row r="54" spans="1:25">
      <c r="A54" s="13" t="s">
        <v>36</v>
      </c>
      <c r="B54" s="14" t="s">
        <v>26</v>
      </c>
      <c r="C54" s="15">
        <v>3605051137858</v>
      </c>
      <c r="D54" s="16">
        <v>21000</v>
      </c>
      <c r="E54" s="17">
        <v>21000</v>
      </c>
      <c r="F54" s="18">
        <v>1</v>
      </c>
      <c r="G54" s="19">
        <v>1</v>
      </c>
      <c r="H54" s="20">
        <f t="shared" si="1"/>
        <v>2</v>
      </c>
      <c r="I54" s="21">
        <f>SUMIFS(E:E,C:C,C54)</f>
        <v>75000</v>
      </c>
      <c r="J54" s="21">
        <f>SUMIFS(D:D,C:C,C54)</f>
        <v>75000</v>
      </c>
      <c r="K54" s="20" t="str">
        <f>IF(H54=2,"Délais OK &amp; Qté OK",IF(AND(H54=1,E54&lt;&gt;""),"Délais OK &amp; Qté NO",IF(AND(H54=1,E54="",M54&gt;=2),"Délais NO &amp; Qté OK",IF(AND(E54&lt;&gt;"",J54=D54),"Livraison sans demande","Délais NO &amp; Qté NO"))))</f>
        <v>Délais OK &amp; Qté OK</v>
      </c>
      <c r="L54" s="22" t="str">
        <f>IF(AND(K54="Délais NO &amp; Qté OK",X54&gt;30,D54&lt;&gt;""),"Verificar",IF(AND(K54="Délais NO &amp; Qté OK",X54&lt;=30,D54&lt;&gt;""),"Entrée faite "&amp;X54&amp;" jours "&amp;V54,IF(AND(X54&lt;30,K54="Délais NO &amp; Qté NO",D54=""),"Demande faite "&amp;X54&amp;" jours "&amp;W55,"")))</f>
        <v/>
      </c>
      <c r="M54" s="22">
        <f t="shared" si="2"/>
        <v>1</v>
      </c>
      <c r="N54" s="23">
        <v>1</v>
      </c>
      <c r="O54" s="12" t="str">
        <f>CONCATENATE(C54,D54,E54)</f>
        <v>36050511378582100021000</v>
      </c>
      <c r="P54" s="42" t="str">
        <f t="shared" si="3"/>
        <v>11378582100021000</v>
      </c>
      <c r="Q54" s="24" t="str">
        <f>IF(AND(D54&lt;&gt;0,E54=0),B54,"")</f>
        <v/>
      </c>
      <c r="R54" s="25" t="str">
        <f>IF(AND(D54=0,E54&lt;&gt;0),B54,"")</f>
        <v/>
      </c>
      <c r="S54" s="26">
        <f t="shared" si="0"/>
        <v>41075</v>
      </c>
      <c r="T54" s="27">
        <f>SUMIFS(S:S,O:O,O54,E:E,"")</f>
        <v>0</v>
      </c>
      <c r="U54" s="27">
        <f>SUMIFS(S:S,O:O,O54,D:D,"")</f>
        <v>0</v>
      </c>
      <c r="V54" s="28" t="str">
        <f t="shared" si="4"/>
        <v>Avant</v>
      </c>
      <c r="W54" s="28" t="str">
        <f t="shared" si="5"/>
        <v>Après</v>
      </c>
      <c r="X54" s="29">
        <f t="shared" si="6"/>
        <v>0</v>
      </c>
      <c r="Y54" s="42">
        <f>IFERROR(P54+D54*0.03,"")</f>
        <v>1.137858210002163E+16</v>
      </c>
    </row>
    <row r="55" spans="1:25">
      <c r="A55" s="13" t="s">
        <v>36</v>
      </c>
      <c r="B55" s="14" t="s">
        <v>17</v>
      </c>
      <c r="C55" s="15">
        <v>3605051095981</v>
      </c>
      <c r="D55" s="16">
        <v>3000</v>
      </c>
      <c r="E55" s="17">
        <v>3000</v>
      </c>
      <c r="F55" s="18">
        <v>1</v>
      </c>
      <c r="G55" s="19">
        <v>1</v>
      </c>
      <c r="H55" s="20">
        <f t="shared" si="1"/>
        <v>2</v>
      </c>
      <c r="I55" s="21">
        <f>SUMIFS(E:E,C:C,C55)</f>
        <v>6000</v>
      </c>
      <c r="J55" s="21">
        <f>SUMIFS(D:D,C:C,C55)</f>
        <v>6000</v>
      </c>
      <c r="K55" s="20" t="str">
        <f>IF(H55=2,"Délais OK &amp; Qté OK",IF(AND(H55=1,E55&lt;&gt;""),"Délais OK &amp; Qté NO",IF(AND(H55=1,E55="",M55&gt;=2),"Délais NO &amp; Qté OK",IF(AND(E55&lt;&gt;"",J55=D55),"Livraison sans demande","Délais NO &amp; Qté NO"))))</f>
        <v>Délais OK &amp; Qté OK</v>
      </c>
      <c r="L55" s="22" t="str">
        <f>IF(AND(K55="Délais NO &amp; Qté OK",X55&gt;30,D55&lt;&gt;""),"Verificar",IF(AND(K55="Délais NO &amp; Qté OK",X55&lt;=30,D55&lt;&gt;""),"Entrée faite "&amp;X55&amp;" jours "&amp;V55,IF(AND(X55&lt;30,K55="Délais NO &amp; Qté NO",D55=""),"Demande faite "&amp;X55&amp;" jours "&amp;W56,"")))</f>
        <v/>
      </c>
      <c r="M55" s="22">
        <f t="shared" si="2"/>
        <v>2</v>
      </c>
      <c r="N55" s="23">
        <v>1</v>
      </c>
      <c r="O55" s="12" t="str">
        <f>CONCATENATE(C55,D55,E55)</f>
        <v>360505109598130003000</v>
      </c>
      <c r="P55" s="42" t="str">
        <f t="shared" si="3"/>
        <v>109598130003000</v>
      </c>
      <c r="Q55" s="24" t="str">
        <f>IF(AND(D55&lt;&gt;0,E55=0),B55,"")</f>
        <v/>
      </c>
      <c r="R55" s="25" t="str">
        <f>IF(AND(D55=0,E55&lt;&gt;0),B55,"")</f>
        <v/>
      </c>
      <c r="S55" s="26">
        <f t="shared" si="0"/>
        <v>41079</v>
      </c>
      <c r="T55" s="27">
        <f>SUMIFS(S:S,O:O,O55,E:E,"")</f>
        <v>0</v>
      </c>
      <c r="U55" s="27">
        <f>SUMIFS(S:S,O:O,O55,D:D,"")</f>
        <v>0</v>
      </c>
      <c r="V55" s="28" t="str">
        <f t="shared" si="4"/>
        <v>Avant</v>
      </c>
      <c r="W55" s="28" t="str">
        <f t="shared" si="5"/>
        <v>Après</v>
      </c>
      <c r="X55" s="29">
        <f t="shared" si="6"/>
        <v>0</v>
      </c>
      <c r="Y55" s="42">
        <f>IFERROR(P55+D55*0.03,"")</f>
        <v>109598130003090</v>
      </c>
    </row>
    <row r="56" spans="1:25">
      <c r="A56" s="13" t="s">
        <v>36</v>
      </c>
      <c r="B56" s="14" t="s">
        <v>17</v>
      </c>
      <c r="C56" s="15">
        <v>3605051107370</v>
      </c>
      <c r="D56" s="16">
        <v>64000</v>
      </c>
      <c r="E56" s="17">
        <v>64000</v>
      </c>
      <c r="F56" s="18">
        <v>1</v>
      </c>
      <c r="G56" s="19">
        <v>1</v>
      </c>
      <c r="H56" s="20">
        <f t="shared" si="1"/>
        <v>2</v>
      </c>
      <c r="I56" s="21">
        <f>SUMIFS(E:E,C:C,C56)</f>
        <v>64000</v>
      </c>
      <c r="J56" s="21">
        <f>SUMIFS(D:D,C:C,C56)</f>
        <v>64000</v>
      </c>
      <c r="K56" s="20" t="str">
        <f>IF(H56=2,"Délais OK &amp; Qté OK",IF(AND(H56=1,E56&lt;&gt;""),"Délais OK &amp; Qté NO",IF(AND(H56=1,E56="",M56&gt;=2),"Délais NO &amp; Qté OK",IF(AND(E56&lt;&gt;"",J56=D56),"Livraison sans demande","Délais NO &amp; Qté NO"))))</f>
        <v>Délais OK &amp; Qté OK</v>
      </c>
      <c r="L56" s="22" t="str">
        <f>IF(AND(K56="Délais NO &amp; Qté OK",X56&gt;30,D56&lt;&gt;""),"Verificar",IF(AND(K56="Délais NO &amp; Qté OK",X56&lt;=30,D56&lt;&gt;""),"Entrée faite "&amp;X56&amp;" jours "&amp;V56,IF(AND(X56&lt;30,K56="Délais NO &amp; Qté NO",D56=""),"Demande faite "&amp;X56&amp;" jours "&amp;W57,"")))</f>
        <v/>
      </c>
      <c r="M56" s="22">
        <f t="shared" si="2"/>
        <v>1</v>
      </c>
      <c r="N56" s="23">
        <v>1</v>
      </c>
      <c r="O56" s="12" t="str">
        <f>CONCATENATE(C56,D56,E56)</f>
        <v>36050511073706400064000</v>
      </c>
      <c r="P56" s="42" t="str">
        <f t="shared" si="3"/>
        <v>11073706400064000</v>
      </c>
      <c r="Q56" s="24" t="str">
        <f>IF(AND(D56&lt;&gt;0,E56=0),B56,"")</f>
        <v/>
      </c>
      <c r="R56" s="25" t="str">
        <f>IF(AND(D56=0,E56&lt;&gt;0),B56,"")</f>
        <v/>
      </c>
      <c r="S56" s="26">
        <f t="shared" si="0"/>
        <v>41079</v>
      </c>
      <c r="T56" s="27">
        <f>SUMIFS(S:S,O:O,O56,E:E,"")</f>
        <v>0</v>
      </c>
      <c r="U56" s="27">
        <f>SUMIFS(S:S,O:O,O56,D:D,"")</f>
        <v>0</v>
      </c>
      <c r="V56" s="28" t="str">
        <f t="shared" si="4"/>
        <v>Avant</v>
      </c>
      <c r="W56" s="28" t="str">
        <f t="shared" si="5"/>
        <v>Après</v>
      </c>
      <c r="X56" s="29">
        <f t="shared" si="6"/>
        <v>0</v>
      </c>
      <c r="Y56" s="42">
        <f>IFERROR(P56+D56*0.03,"")</f>
        <v>1.107370640006592E+16</v>
      </c>
    </row>
    <row r="57" spans="1:25">
      <c r="A57" s="13" t="s">
        <v>36</v>
      </c>
      <c r="B57" s="14" t="s">
        <v>17</v>
      </c>
      <c r="C57" s="15">
        <v>3605051140025</v>
      </c>
      <c r="D57" s="16">
        <v>24000</v>
      </c>
      <c r="E57" s="17">
        <v>24000</v>
      </c>
      <c r="F57" s="18">
        <v>1</v>
      </c>
      <c r="G57" s="19">
        <v>1</v>
      </c>
      <c r="H57" s="20">
        <f t="shared" si="1"/>
        <v>2</v>
      </c>
      <c r="I57" s="21">
        <f>SUMIFS(E:E,C:C,C57)</f>
        <v>104750</v>
      </c>
      <c r="J57" s="21">
        <f>SUMIFS(D:D,C:C,C57)</f>
        <v>104750</v>
      </c>
      <c r="K57" s="20" t="str">
        <f>IF(H57=2,"Délais OK &amp; Qté OK",IF(AND(H57=1,E57&lt;&gt;""),"Délais OK &amp; Qté NO",IF(AND(H57=1,E57="",M57&gt;=2),"Délais NO &amp; Qté OK",IF(AND(E57&lt;&gt;"",J57=D57),"Livraison sans demande","Délais NO &amp; Qté NO"))))</f>
        <v>Délais OK &amp; Qté OK</v>
      </c>
      <c r="L57" s="22" t="str">
        <f>IF(AND(K57="Délais NO &amp; Qté OK",X57&gt;30,D57&lt;&gt;""),"Verificar",IF(AND(K57="Délais NO &amp; Qté OK",X57&lt;=30,D57&lt;&gt;""),"Entrée faite "&amp;X57&amp;" jours "&amp;V57,IF(AND(X57&lt;30,K57="Délais NO &amp; Qté NO",D57=""),"Demande faite "&amp;X57&amp;" jours "&amp;W58,"")))</f>
        <v/>
      </c>
      <c r="M57" s="22">
        <f t="shared" si="2"/>
        <v>1</v>
      </c>
      <c r="N57" s="23">
        <v>1</v>
      </c>
      <c r="O57" s="12" t="str">
        <f>CONCATENATE(C57,D57,E57)</f>
        <v>36050511400252400024000</v>
      </c>
      <c r="P57" s="42" t="str">
        <f t="shared" si="3"/>
        <v>11400252400024000</v>
      </c>
      <c r="Q57" s="24" t="str">
        <f>IF(AND(D57&lt;&gt;0,E57=0),B57,"")</f>
        <v/>
      </c>
      <c r="R57" s="25" t="str">
        <f>IF(AND(D57=0,E57&lt;&gt;0),B57,"")</f>
        <v/>
      </c>
      <c r="S57" s="26">
        <f t="shared" si="0"/>
        <v>41079</v>
      </c>
      <c r="T57" s="27">
        <f>SUMIFS(S:S,O:O,O57,E:E,"")</f>
        <v>0</v>
      </c>
      <c r="U57" s="27">
        <f>SUMIFS(S:S,O:O,O57,D:D,"")</f>
        <v>0</v>
      </c>
      <c r="V57" s="28" t="str">
        <f t="shared" si="4"/>
        <v>Avant</v>
      </c>
      <c r="W57" s="28" t="str">
        <f t="shared" si="5"/>
        <v>Après</v>
      </c>
      <c r="X57" s="29">
        <f t="shared" si="6"/>
        <v>0</v>
      </c>
      <c r="Y57" s="42">
        <f>IFERROR(P57+D57*0.03,"")</f>
        <v>1.140025240002472E+16</v>
      </c>
    </row>
    <row r="58" spans="1:25">
      <c r="A58" s="13" t="s">
        <v>36</v>
      </c>
      <c r="B58" s="14" t="s">
        <v>17</v>
      </c>
      <c r="C58" s="15">
        <v>3605052452424</v>
      </c>
      <c r="D58" s="16">
        <v>6000</v>
      </c>
      <c r="E58" s="17">
        <v>6000</v>
      </c>
      <c r="F58" s="18">
        <v>1</v>
      </c>
      <c r="G58" s="19">
        <v>1</v>
      </c>
      <c r="H58" s="20">
        <f t="shared" si="1"/>
        <v>2</v>
      </c>
      <c r="I58" s="21">
        <f>SUMIFS(E:E,C:C,C58)</f>
        <v>18000</v>
      </c>
      <c r="J58" s="21">
        <f>SUMIFS(D:D,C:C,C58)</f>
        <v>18000</v>
      </c>
      <c r="K58" s="20" t="str">
        <f>IF(H58=2,"Délais OK &amp; Qté OK",IF(AND(H58=1,E58&lt;&gt;""),"Délais OK &amp; Qté NO",IF(AND(H58=1,E58="",M58&gt;=2),"Délais NO &amp; Qté OK",IF(AND(E58&lt;&gt;"",J58=D58),"Livraison sans demande","Délais NO &amp; Qté NO"))))</f>
        <v>Délais OK &amp; Qté OK</v>
      </c>
      <c r="L58" s="22" t="str">
        <f>IF(AND(K58="Délais NO &amp; Qté OK",X58&gt;30,D58&lt;&gt;""),"Verificar",IF(AND(K58="Délais NO &amp; Qté OK",X58&lt;=30,D58&lt;&gt;""),"Entrée faite "&amp;X58&amp;" jours "&amp;V58,IF(AND(X58&lt;30,K58="Délais NO &amp; Qté NO",D58=""),"Demande faite "&amp;X58&amp;" jours "&amp;W59,"")))</f>
        <v/>
      </c>
      <c r="M58" s="22">
        <f t="shared" si="2"/>
        <v>1</v>
      </c>
      <c r="N58" s="23">
        <v>1</v>
      </c>
      <c r="O58" s="12" t="str">
        <f>CONCATENATE(C58,D58,E58)</f>
        <v>360505245242460006000</v>
      </c>
      <c r="P58" s="42" t="str">
        <f t="shared" si="3"/>
        <v>245242460006000</v>
      </c>
      <c r="Q58" s="24" t="str">
        <f>IF(AND(D58&lt;&gt;0,E58=0),B58,"")</f>
        <v/>
      </c>
      <c r="R58" s="25" t="str">
        <f>IF(AND(D58=0,E58&lt;&gt;0),B58,"")</f>
        <v/>
      </c>
      <c r="S58" s="26">
        <f t="shared" si="0"/>
        <v>41079</v>
      </c>
      <c r="T58" s="27">
        <f>SUMIFS(S:S,O:O,O58,E:E,"")</f>
        <v>0</v>
      </c>
      <c r="U58" s="27">
        <f>SUMIFS(S:S,O:O,O58,D:D,"")</f>
        <v>0</v>
      </c>
      <c r="V58" s="28" t="str">
        <f t="shared" si="4"/>
        <v>Avant</v>
      </c>
      <c r="W58" s="28" t="str">
        <f t="shared" si="5"/>
        <v>Après</v>
      </c>
      <c r="X58" s="29">
        <f t="shared" si="6"/>
        <v>0</v>
      </c>
      <c r="Y58" s="42">
        <f>IFERROR(P58+D58*0.03,"")</f>
        <v>245242460006180</v>
      </c>
    </row>
    <row r="59" spans="1:25">
      <c r="A59" s="13" t="s">
        <v>36</v>
      </c>
      <c r="B59" s="14" t="s">
        <v>21</v>
      </c>
      <c r="C59" s="15">
        <v>3605050165708</v>
      </c>
      <c r="D59" s="16">
        <v>2880</v>
      </c>
      <c r="E59" s="17"/>
      <c r="F59" s="18"/>
      <c r="G59" s="19">
        <v>1</v>
      </c>
      <c r="H59" s="20">
        <f t="shared" si="1"/>
        <v>1</v>
      </c>
      <c r="I59" s="21">
        <f>SUMIFS(E:E,C:C,C59)</f>
        <v>188640</v>
      </c>
      <c r="J59" s="21">
        <f>SUMIFS(D:D,C:C,C59)</f>
        <v>188640</v>
      </c>
      <c r="K59" s="20" t="str">
        <f>IF(H59=2,"Délais OK &amp; Qté OK",IF(AND(H59=1,E59&lt;&gt;""),"Délais OK &amp; Qté NO",IF(AND(H59=1,E59="",M59&gt;=2),"Délais NO &amp; Qté OK",IF(AND(E59&lt;&gt;"",J59=D59),"Livraison sans demande","Délais NO &amp; Qté NO"))))</f>
        <v>Délais NO &amp; Qté NO</v>
      </c>
      <c r="L59" s="22" t="str">
        <f>IF(AND(K59="Délais NO &amp; Qté OK",X59&gt;30,D59&lt;&gt;""),"Verificar",IF(AND(K59="Délais NO &amp; Qté OK",X59&lt;=30,D59&lt;&gt;""),"Entrée faite "&amp;X59&amp;" jours "&amp;V59,IF(AND(X59&lt;30,K59="Délais NO &amp; Qté NO",D59=""),"Demande faite "&amp;X59&amp;" jours "&amp;W60,"")))</f>
        <v/>
      </c>
      <c r="M59" s="22">
        <f t="shared" si="2"/>
        <v>1</v>
      </c>
      <c r="N59" s="23">
        <v>1</v>
      </c>
      <c r="O59" s="12" t="str">
        <f>CONCATENATE(C59,D59,E59)</f>
        <v>36050501657082880</v>
      </c>
      <c r="P59" s="42" t="str">
        <f t="shared" si="3"/>
        <v>01657082880</v>
      </c>
      <c r="Q59" s="24" t="str">
        <f>IF(AND(D59&lt;&gt;0,E59=0),B59,"")</f>
        <v>26/06/2012</v>
      </c>
      <c r="R59" s="25" t="str">
        <f>IF(AND(D59=0,E59&lt;&gt;0),B59,"")</f>
        <v/>
      </c>
      <c r="S59" s="26">
        <f t="shared" si="0"/>
        <v>41086</v>
      </c>
      <c r="T59" s="27">
        <f>SUMIFS(S:S,O:O,O59,E:E,"")</f>
        <v>41086</v>
      </c>
      <c r="U59" s="27">
        <f>SUMIFS(S:S,O:O,O59,D:D,"")</f>
        <v>0</v>
      </c>
      <c r="V59" s="28" t="str">
        <f t="shared" si="4"/>
        <v>Avant</v>
      </c>
      <c r="W59" s="28" t="str">
        <f t="shared" si="5"/>
        <v>Après</v>
      </c>
      <c r="X59" s="29">
        <f t="shared" si="6"/>
        <v>41086</v>
      </c>
      <c r="Y59" s="42">
        <f>IFERROR(P59+D59*0.03,"")</f>
        <v>1657082966.4000001</v>
      </c>
    </row>
    <row r="60" spans="1:25">
      <c r="A60" s="13" t="s">
        <v>36</v>
      </c>
      <c r="B60" s="14" t="s">
        <v>21</v>
      </c>
      <c r="C60" s="15">
        <v>3605050883466</v>
      </c>
      <c r="D60" s="16">
        <v>7920</v>
      </c>
      <c r="E60" s="17"/>
      <c r="F60" s="18"/>
      <c r="G60" s="19">
        <v>1</v>
      </c>
      <c r="H60" s="20">
        <f t="shared" si="1"/>
        <v>1</v>
      </c>
      <c r="I60" s="21">
        <f>SUMIFS(E:E,C:C,C60)</f>
        <v>15840</v>
      </c>
      <c r="J60" s="21">
        <f>SUMIFS(D:D,C:C,C60)</f>
        <v>23760</v>
      </c>
      <c r="K60" s="20" t="str">
        <f>IF(H60=2,"Délais OK &amp; Qté OK",IF(AND(H60=1,E60&lt;&gt;""),"Délais OK &amp; Qté NO",IF(AND(H60=1,E60="",M60&gt;=2),"Délais NO &amp; Qté OK",IF(AND(E60&lt;&gt;"",J60=D60),"Livraison sans demande","Délais NO &amp; Qté NO"))))</f>
        <v>Délais NO &amp; Qté OK</v>
      </c>
      <c r="L60" s="22" t="str">
        <f>IF(AND(K60="Délais NO &amp; Qté OK",X60&gt;30,D60&lt;&gt;""),"Verificar",IF(AND(K60="Délais NO &amp; Qté OK",X60&lt;=30,D60&lt;&gt;""),"Entrée faite "&amp;X60&amp;" jours "&amp;V60,IF(AND(X60&lt;30,K60="Délais NO &amp; Qté NO",D60=""),"Demande faite "&amp;X60&amp;" jours "&amp;W61,"")))</f>
        <v>Verificar</v>
      </c>
      <c r="M60" s="22">
        <f t="shared" si="2"/>
        <v>3</v>
      </c>
      <c r="N60" s="23">
        <v>1</v>
      </c>
      <c r="O60" s="12" t="str">
        <f>CONCATENATE(C60,D60,E60)</f>
        <v>36050508834667920</v>
      </c>
      <c r="P60" s="42" t="str">
        <f t="shared" si="3"/>
        <v>08834667920</v>
      </c>
      <c r="Q60" s="24" t="str">
        <f>IF(AND(D60&lt;&gt;0,E60=0),B60,"")</f>
        <v>26/06/2012</v>
      </c>
      <c r="R60" s="25" t="str">
        <f>IF(AND(D60=0,E60&lt;&gt;0),B60,"")</f>
        <v/>
      </c>
      <c r="S60" s="26">
        <f t="shared" si="0"/>
        <v>41086</v>
      </c>
      <c r="T60" s="27">
        <f>SUMIFS(S:S,O:O,O60,E:E,"")</f>
        <v>41086</v>
      </c>
      <c r="U60" s="27">
        <f>SUMIFS(S:S,O:O,O60,D:D,"")</f>
        <v>82151</v>
      </c>
      <c r="V60" s="28" t="str">
        <f t="shared" si="4"/>
        <v>Après</v>
      </c>
      <c r="W60" s="28" t="str">
        <f t="shared" si="5"/>
        <v>Avant</v>
      </c>
      <c r="X60" s="29">
        <f t="shared" si="6"/>
        <v>41065</v>
      </c>
      <c r="Y60" s="42">
        <f>IFERROR(P60+D60*0.03,"")</f>
        <v>8834668157.6000004</v>
      </c>
    </row>
    <row r="61" spans="1:25" s="41" customFormat="1">
      <c r="A61" s="13" t="s">
        <v>36</v>
      </c>
      <c r="B61" s="14" t="s">
        <v>27</v>
      </c>
      <c r="C61" s="15">
        <v>3605050165708</v>
      </c>
      <c r="D61" s="16"/>
      <c r="E61" s="17">
        <v>67680</v>
      </c>
      <c r="F61" s="18"/>
      <c r="G61" s="19"/>
      <c r="H61" s="20">
        <f t="shared" si="1"/>
        <v>0</v>
      </c>
      <c r="I61" s="21">
        <f>SUMIFS(E:E,C:C,C61)</f>
        <v>188640</v>
      </c>
      <c r="J61" s="21">
        <f>SUMIFS(D:D,C:C,C61)</f>
        <v>188640</v>
      </c>
      <c r="K61" s="20" t="str">
        <f>IF(H61=2,"Délais OK &amp; Qté OK",IF(AND(H61=1,E61&lt;&gt;""),"Délais OK &amp; Qté NO",IF(AND(H61=1,E61="",M61&gt;=2),"Délais NO &amp; Qté OK",IF(AND(E61&lt;&gt;"",J61=D61),"Livraison sans demande","Délais NO &amp; Qté NO"))))</f>
        <v>Délais NO &amp; Qté NO</v>
      </c>
      <c r="L61" s="22" t="str">
        <f>IF(AND(K61="Délais NO &amp; Qté OK",X61&gt;30,D61&lt;&gt;""),"Verificar",IF(AND(K61="Délais NO &amp; Qté OK",X61&lt;=30,D61&lt;&gt;""),"Entrée faite "&amp;X61&amp;" jours "&amp;V61,IF(AND(X61&lt;30,K61="Délais NO &amp; Qté NO",D61=""),"Demande faite "&amp;X61&amp;" jours "&amp;W62,"")))</f>
        <v/>
      </c>
      <c r="M61" s="22">
        <f t="shared" si="2"/>
        <v>1</v>
      </c>
      <c r="N61" s="23">
        <v>1</v>
      </c>
      <c r="O61" s="12" t="str">
        <f>CONCATENATE(C61,D61,E61)</f>
        <v>360505016570867680</v>
      </c>
      <c r="P61" s="42" t="str">
        <f t="shared" si="3"/>
        <v>016570867680</v>
      </c>
      <c r="Q61" s="24" t="str">
        <f>IF(AND(D61&lt;&gt;0,E61=0),B61,"")</f>
        <v/>
      </c>
      <c r="R61" s="25" t="str">
        <f>IF(AND(D61=0,E61&lt;&gt;0),B61,"")</f>
        <v>27/06/2012</v>
      </c>
      <c r="S61" s="26">
        <f t="shared" si="0"/>
        <v>41087</v>
      </c>
      <c r="T61" s="27">
        <f>SUMIFS(S:S,O:O,O61,E:E,"")</f>
        <v>0</v>
      </c>
      <c r="U61" s="27">
        <f>SUMIFS(S:S,O:O,O61,D:D,"")</f>
        <v>41087</v>
      </c>
      <c r="V61" s="28" t="str">
        <f t="shared" si="4"/>
        <v>Après</v>
      </c>
      <c r="W61" s="28" t="str">
        <f t="shared" si="5"/>
        <v>Avant</v>
      </c>
      <c r="X61" s="29">
        <f t="shared" si="6"/>
        <v>41087</v>
      </c>
      <c r="Y61" s="42">
        <f>IFERROR(P61+D61*0.03,"")</f>
        <v>16570867680</v>
      </c>
    </row>
    <row r="62" spans="1:25" s="41" customFormat="1">
      <c r="A62" s="13" t="s">
        <v>36</v>
      </c>
      <c r="B62" s="14" t="s">
        <v>27</v>
      </c>
      <c r="C62" s="15">
        <v>3605050430936</v>
      </c>
      <c r="D62" s="16"/>
      <c r="E62" s="17">
        <v>31680</v>
      </c>
      <c r="F62" s="18"/>
      <c r="G62" s="19"/>
      <c r="H62" s="20">
        <f t="shared" si="1"/>
        <v>0</v>
      </c>
      <c r="I62" s="21">
        <f>SUMIFS(E:E,C:C,C62)</f>
        <v>79200</v>
      </c>
      <c r="J62" s="21">
        <f>SUMIFS(D:D,C:C,C62)</f>
        <v>102960</v>
      </c>
      <c r="K62" s="20" t="str">
        <f>IF(H62=2,"Délais OK &amp; Qté OK",IF(AND(H62=1,E62&lt;&gt;""),"Délais OK &amp; Qté NO",IF(AND(H62=1,E62="",M62&gt;=2),"Délais NO &amp; Qté OK",IF(AND(E62&lt;&gt;"",J62=D62),"Livraison sans demande","Délais NO &amp; Qté NO"))))</f>
        <v>Délais NO &amp; Qté NO</v>
      </c>
      <c r="L62" s="22" t="str">
        <f>IF(AND(K62="Délais NO &amp; Qté OK",X62&gt;30,D62&lt;&gt;""),"Verificar",IF(AND(K62="Délais NO &amp; Qté OK",X62&lt;=30,D62&lt;&gt;""),"Entrée faite "&amp;X62&amp;" jours "&amp;V62,IF(AND(X62&lt;30,K62="Délais NO &amp; Qté NO",D62=""),"Demande faite "&amp;X62&amp;" jours "&amp;W63,"")))</f>
        <v>Demande faite 1 jours Avant</v>
      </c>
      <c r="M62" s="22">
        <f t="shared" si="2"/>
        <v>2</v>
      </c>
      <c r="N62" s="23">
        <v>1</v>
      </c>
      <c r="O62" s="12" t="str">
        <f>CONCATENATE(C62,D62,E62)</f>
        <v>360505043093631680</v>
      </c>
      <c r="P62" s="42" t="str">
        <f t="shared" si="3"/>
        <v>043093631680</v>
      </c>
      <c r="Q62" s="24" t="str">
        <f>IF(AND(D62&lt;&gt;0,E62=0),B62,"")</f>
        <v/>
      </c>
      <c r="R62" s="25" t="str">
        <f>IF(AND(D62=0,E62&lt;&gt;0),B62,"")</f>
        <v>27/06/2012</v>
      </c>
      <c r="S62" s="26">
        <f t="shared" si="0"/>
        <v>41087</v>
      </c>
      <c r="T62" s="27">
        <f>SUMIFS(S:S,O:O,O62,E:E,"")</f>
        <v>41088</v>
      </c>
      <c r="U62" s="27">
        <f>SUMIFS(S:S,O:O,O62,D:D,"")</f>
        <v>41087</v>
      </c>
      <c r="V62" s="28" t="str">
        <f t="shared" si="4"/>
        <v>Avant</v>
      </c>
      <c r="W62" s="28" t="str">
        <f t="shared" si="5"/>
        <v>Après</v>
      </c>
      <c r="X62" s="29">
        <f t="shared" si="6"/>
        <v>1</v>
      </c>
      <c r="Y62" s="42">
        <f>IFERROR(P62+D62*0.03,"")</f>
        <v>43093631680</v>
      </c>
    </row>
    <row r="63" spans="1:25" s="41" customFormat="1">
      <c r="A63" s="13" t="s">
        <v>36</v>
      </c>
      <c r="B63" s="14" t="s">
        <v>27</v>
      </c>
      <c r="C63" s="15">
        <v>3605050883466</v>
      </c>
      <c r="D63" s="16"/>
      <c r="E63" s="17">
        <v>7920</v>
      </c>
      <c r="F63" s="18"/>
      <c r="G63" s="19"/>
      <c r="H63" s="20">
        <f t="shared" si="1"/>
        <v>0</v>
      </c>
      <c r="I63" s="21">
        <f>SUMIFS(E:E,C:C,C63)</f>
        <v>15840</v>
      </c>
      <c r="J63" s="21">
        <f>SUMIFS(D:D,C:C,C63)</f>
        <v>23760</v>
      </c>
      <c r="K63" s="20" t="str">
        <f>IF(H63=2,"Délais OK &amp; Qté OK",IF(AND(H63=1,E63&lt;&gt;""),"Délais OK &amp; Qté NO",IF(AND(H63=1,E63="",M63&gt;=2),"Délais NO &amp; Qté OK",IF(AND(E63&lt;&gt;"",J63=D63),"Livraison sans demande","Délais NO &amp; Qté NO"))))</f>
        <v>Délais NO &amp; Qté NO</v>
      </c>
      <c r="L63" s="22" t="str">
        <f>IF(AND(K63="Délais NO &amp; Qté OK",X63&gt;30,D63&lt;&gt;""),"Verificar",IF(AND(K63="Délais NO &amp; Qté OK",X63&lt;=30,D63&lt;&gt;""),"Entrée faite "&amp;X63&amp;" jours "&amp;V63,IF(AND(X63&lt;30,K63="Délais NO &amp; Qté NO",D63=""),"Demande faite "&amp;X63&amp;" jours "&amp;W64,"")))</f>
        <v/>
      </c>
      <c r="M63" s="22">
        <f t="shared" si="2"/>
        <v>3</v>
      </c>
      <c r="N63" s="23">
        <v>1</v>
      </c>
      <c r="O63" s="12" t="str">
        <f>CONCATENATE(C63,D63,E63)</f>
        <v>36050508834667920</v>
      </c>
      <c r="P63" s="42" t="str">
        <f t="shared" si="3"/>
        <v>08834667920</v>
      </c>
      <c r="Q63" s="24" t="str">
        <f>IF(AND(D63&lt;&gt;0,E63=0),B63,"")</f>
        <v/>
      </c>
      <c r="R63" s="25" t="str">
        <f>IF(AND(D63=0,E63&lt;&gt;0),B63,"")</f>
        <v>27/06/2012</v>
      </c>
      <c r="S63" s="26">
        <f t="shared" si="0"/>
        <v>41087</v>
      </c>
      <c r="T63" s="27">
        <f>SUMIFS(S:S,O:O,O63,E:E,"")</f>
        <v>41086</v>
      </c>
      <c r="U63" s="27">
        <f>SUMIFS(S:S,O:O,O63,D:D,"")</f>
        <v>82151</v>
      </c>
      <c r="V63" s="28" t="str">
        <f t="shared" si="4"/>
        <v>Après</v>
      </c>
      <c r="W63" s="28" t="str">
        <f t="shared" si="5"/>
        <v>Avant</v>
      </c>
      <c r="X63" s="29">
        <f t="shared" si="6"/>
        <v>41065</v>
      </c>
      <c r="Y63" s="42">
        <f>IFERROR(P63+D63*0.03,"")</f>
        <v>8834667920</v>
      </c>
    </row>
    <row r="64" spans="1:25" s="41" customFormat="1">
      <c r="A64" s="13" t="s">
        <v>36</v>
      </c>
      <c r="B64" s="14" t="s">
        <v>27</v>
      </c>
      <c r="C64" s="15">
        <v>3605051000596</v>
      </c>
      <c r="D64" s="16"/>
      <c r="E64" s="17">
        <v>6000</v>
      </c>
      <c r="F64" s="18"/>
      <c r="G64" s="19"/>
      <c r="H64" s="20">
        <f t="shared" si="1"/>
        <v>0</v>
      </c>
      <c r="I64" s="21">
        <f>SUMIFS(E:E,C:C,C64)</f>
        <v>39000</v>
      </c>
      <c r="J64" s="21">
        <f>SUMIFS(D:D,C:C,C64)</f>
        <v>39000</v>
      </c>
      <c r="K64" s="20" t="str">
        <f>IF(H64=2,"Délais OK &amp; Qté OK",IF(AND(H64=1,E64&lt;&gt;""),"Délais OK &amp; Qté NO",IF(AND(H64=1,E64="",M64&gt;=2),"Délais NO &amp; Qté OK",IF(AND(E64&lt;&gt;"",J64=D64),"Livraison sans demande","Délais NO &amp; Qté NO"))))</f>
        <v>Délais NO &amp; Qté NO</v>
      </c>
      <c r="L64" s="22" t="str">
        <f>IF(AND(K64="Délais NO &amp; Qté OK",X64&gt;30,D64&lt;&gt;""),"Verificar",IF(AND(K64="Délais NO &amp; Qté OK",X64&lt;=30,D64&lt;&gt;""),"Entrée faite "&amp;X64&amp;" jours "&amp;V64,IF(AND(X64&lt;30,K64="Délais NO &amp; Qté NO",D64=""),"Demande faite "&amp;X64&amp;" jours "&amp;W65,"")))</f>
        <v>Demande faite 2 jours Après</v>
      </c>
      <c r="M64" s="22">
        <f t="shared" si="2"/>
        <v>4</v>
      </c>
      <c r="N64" s="23">
        <v>1</v>
      </c>
      <c r="O64" s="12" t="str">
        <f>CONCATENATE(C64,D64,E64)</f>
        <v>36050510005966000</v>
      </c>
      <c r="P64" s="42" t="str">
        <f t="shared" si="3"/>
        <v>10005966000</v>
      </c>
      <c r="Q64" s="24" t="str">
        <f>IF(AND(D64&lt;&gt;0,E64=0),B64,"")</f>
        <v/>
      </c>
      <c r="R64" s="25" t="str">
        <f>IF(AND(D64=0,E64&lt;&gt;0),B64,"")</f>
        <v>27/06/2012</v>
      </c>
      <c r="S64" s="26">
        <f t="shared" si="0"/>
        <v>41087</v>
      </c>
      <c r="T64" s="27">
        <f>SUMIFS(S:S,O:O,O64,E:E,"")</f>
        <v>82153</v>
      </c>
      <c r="U64" s="27">
        <f>SUMIFS(S:S,O:O,O64,D:D,"")</f>
        <v>82151</v>
      </c>
      <c r="V64" s="28" t="str">
        <f t="shared" si="4"/>
        <v>Avant</v>
      </c>
      <c r="W64" s="28" t="str">
        <f t="shared" si="5"/>
        <v>Après</v>
      </c>
      <c r="X64" s="29">
        <f t="shared" si="6"/>
        <v>2</v>
      </c>
      <c r="Y64" s="42">
        <f>IFERROR(P64+D64*0.03,"")</f>
        <v>10005966000</v>
      </c>
    </row>
    <row r="65" spans="1:25" s="41" customFormat="1">
      <c r="A65" s="13" t="s">
        <v>36</v>
      </c>
      <c r="B65" s="14" t="s">
        <v>27</v>
      </c>
      <c r="C65" s="15">
        <v>3605051140025</v>
      </c>
      <c r="D65" s="16"/>
      <c r="E65" s="17">
        <v>3000</v>
      </c>
      <c r="F65" s="18"/>
      <c r="G65" s="19"/>
      <c r="H65" s="20">
        <f t="shared" si="1"/>
        <v>0</v>
      </c>
      <c r="I65" s="21">
        <f>SUMIFS(E:E,C:C,C65)</f>
        <v>104750</v>
      </c>
      <c r="J65" s="21">
        <f>SUMIFS(D:D,C:C,C65)</f>
        <v>104750</v>
      </c>
      <c r="K65" s="20" t="str">
        <f>IF(H65=2,"Délais OK &amp; Qté OK",IF(AND(H65=1,E65&lt;&gt;""),"Délais OK &amp; Qté NO",IF(AND(H65=1,E65="",M65&gt;=2),"Délais NO &amp; Qté OK",IF(AND(E65&lt;&gt;"",J65=D65),"Livraison sans demande","Délais NO &amp; Qté NO"))))</f>
        <v>Délais NO &amp; Qté NO</v>
      </c>
      <c r="L65" s="22" t="str">
        <f>IF(AND(K65="Délais NO &amp; Qté OK",X65&gt;30,D65&lt;&gt;""),"Verificar",IF(AND(K65="Délais NO &amp; Qté OK",X65&lt;=30,D65&lt;&gt;""),"Entrée faite "&amp;X65&amp;" jours "&amp;V65,IF(AND(X65&lt;30,K65="Délais NO &amp; Qté NO",D65=""),"Demande faite "&amp;X65&amp;" jours "&amp;W66,"")))</f>
        <v>Demande faite 1 jours Après</v>
      </c>
      <c r="M65" s="22">
        <f t="shared" si="2"/>
        <v>2</v>
      </c>
      <c r="N65" s="23">
        <v>1</v>
      </c>
      <c r="O65" s="12" t="str">
        <f>CONCATENATE(C65,D65,E65)</f>
        <v>36050511400253000</v>
      </c>
      <c r="P65" s="42" t="str">
        <f t="shared" si="3"/>
        <v>11400253000</v>
      </c>
      <c r="Q65" s="24" t="str">
        <f>IF(AND(D65&lt;&gt;0,E65=0),B65,"")</f>
        <v/>
      </c>
      <c r="R65" s="25" t="str">
        <f>IF(AND(D65=0,E65&lt;&gt;0),B65,"")</f>
        <v>27/06/2012</v>
      </c>
      <c r="S65" s="26">
        <f t="shared" si="0"/>
        <v>41087</v>
      </c>
      <c r="T65" s="27">
        <f>SUMIFS(S:S,O:O,O65,E:E,"")</f>
        <v>41088</v>
      </c>
      <c r="U65" s="27">
        <f>SUMIFS(S:S,O:O,O65,D:D,"")</f>
        <v>41087</v>
      </c>
      <c r="V65" s="28" t="str">
        <f t="shared" si="4"/>
        <v>Avant</v>
      </c>
      <c r="W65" s="28" t="str">
        <f t="shared" si="5"/>
        <v>Après</v>
      </c>
      <c r="X65" s="29">
        <f t="shared" si="6"/>
        <v>1</v>
      </c>
      <c r="Y65" s="42">
        <f>IFERROR(P65+D65*0.03,"")</f>
        <v>11400253000</v>
      </c>
    </row>
    <row r="66" spans="1:25" s="41" customFormat="1">
      <c r="A66" s="13" t="s">
        <v>36</v>
      </c>
      <c r="B66" s="14" t="s">
        <v>27</v>
      </c>
      <c r="C66" s="15">
        <v>3605051222813</v>
      </c>
      <c r="D66" s="16"/>
      <c r="E66" s="17">
        <v>19800</v>
      </c>
      <c r="F66" s="18"/>
      <c r="G66" s="19"/>
      <c r="H66" s="20">
        <f t="shared" si="1"/>
        <v>0</v>
      </c>
      <c r="I66" s="21">
        <f>SUMIFS(E:E,C:C,C66)</f>
        <v>71280</v>
      </c>
      <c r="J66" s="21">
        <f>SUMIFS(D:D,C:C,C66)</f>
        <v>99000</v>
      </c>
      <c r="K66" s="20" t="str">
        <f>IF(H66=2,"Délais OK &amp; Qté OK",IF(AND(H66=1,E66&lt;&gt;""),"Délais OK &amp; Qté NO",IF(AND(H66=1,E66="",M66&gt;=2),"Délais NO &amp; Qté OK",IF(AND(E66&lt;&gt;"",J66=D66),"Livraison sans demande","Délais NO &amp; Qté NO"))))</f>
        <v>Délais NO &amp; Qté NO</v>
      </c>
      <c r="L66" s="22" t="str">
        <f>IF(AND(K66="Délais NO &amp; Qté OK",X66&gt;30,D66&lt;&gt;""),"Verificar",IF(AND(K66="Délais NO &amp; Qté OK",X66&lt;=30,D66&lt;&gt;""),"Entrée faite "&amp;X66&amp;" jours "&amp;V66,IF(AND(X66&lt;30,K66="Délais NO &amp; Qté NO",D66=""),"Demande faite "&amp;X66&amp;" jours "&amp;W67,"")))</f>
        <v>Demande faite 1 jours Après</v>
      </c>
      <c r="M66" s="22">
        <f t="shared" si="2"/>
        <v>2</v>
      </c>
      <c r="N66" s="23">
        <v>1</v>
      </c>
      <c r="O66" s="12" t="str">
        <f>CONCATENATE(C66,D66,E66)</f>
        <v>360505122281319800</v>
      </c>
      <c r="P66" s="42" t="str">
        <f t="shared" si="3"/>
        <v>122281319800</v>
      </c>
      <c r="Q66" s="24" t="str">
        <f>IF(AND(D66&lt;&gt;0,E66=0),B66,"")</f>
        <v/>
      </c>
      <c r="R66" s="25" t="str">
        <f>IF(AND(D66=0,E66&lt;&gt;0),B66,"")</f>
        <v>27/06/2012</v>
      </c>
      <c r="S66" s="26">
        <f t="shared" ref="S66:S129" si="7">B66*1</f>
        <v>41087</v>
      </c>
      <c r="T66" s="27">
        <f>SUMIFS(S:S,O:O,O66,E:E,"")</f>
        <v>41088</v>
      </c>
      <c r="U66" s="27">
        <f>SUMIFS(S:S,O:O,O66,D:D,"")</f>
        <v>41087</v>
      </c>
      <c r="V66" s="28" t="str">
        <f t="shared" si="4"/>
        <v>Avant</v>
      </c>
      <c r="W66" s="28" t="str">
        <f t="shared" si="5"/>
        <v>Après</v>
      </c>
      <c r="X66" s="29">
        <f t="shared" si="6"/>
        <v>1</v>
      </c>
      <c r="Y66" s="42">
        <f>IFERROR(P66+D66*0.03,"")</f>
        <v>122281319800</v>
      </c>
    </row>
    <row r="67" spans="1:25" s="41" customFormat="1">
      <c r="A67" s="13" t="s">
        <v>36</v>
      </c>
      <c r="B67" s="14" t="s">
        <v>27</v>
      </c>
      <c r="C67" s="15">
        <v>3605052088500</v>
      </c>
      <c r="D67" s="16"/>
      <c r="E67" s="17">
        <v>6000</v>
      </c>
      <c r="F67" s="18"/>
      <c r="G67" s="19"/>
      <c r="H67" s="20">
        <f t="shared" ref="H67:H130" si="8">SUM(F67:G67)</f>
        <v>0</v>
      </c>
      <c r="I67" s="21">
        <f>SUMIFS(E:E,C:C,C67)</f>
        <v>9000</v>
      </c>
      <c r="J67" s="21">
        <f>SUMIFS(D:D,C:C,C67)</f>
        <v>9000</v>
      </c>
      <c r="K67" s="20" t="str">
        <f>IF(H67=2,"Délais OK &amp; Qté OK",IF(AND(H67=1,E67&lt;&gt;""),"Délais OK &amp; Qté NO",IF(AND(H67=1,E67="",M67&gt;=2),"Délais NO &amp; Qté OK",IF(AND(E67&lt;&gt;"",J67=D67),"Livraison sans demande","Délais NO &amp; Qté NO"))))</f>
        <v>Délais NO &amp; Qté NO</v>
      </c>
      <c r="L67" s="22" t="str">
        <f>IF(AND(K67="Délais NO &amp; Qté OK",X67&gt;30,D67&lt;&gt;""),"Verificar",IF(AND(K67="Délais NO &amp; Qté OK",X67&lt;=30,D67&lt;&gt;""),"Entrée faite "&amp;X67&amp;" jours "&amp;V67,IF(AND(X67&lt;30,K67="Délais NO &amp; Qté NO",D67=""),"Demande faite "&amp;X67&amp;" jours "&amp;W68,"")))</f>
        <v>Demande faite 1 jours Après</v>
      </c>
      <c r="M67" s="22">
        <f t="shared" ref="M67:M130" si="9">SUMIFS(N:N,O:O,O67)</f>
        <v>2</v>
      </c>
      <c r="N67" s="23">
        <v>1</v>
      </c>
      <c r="O67" s="12" t="str">
        <f>CONCATENATE(C67,D67,E67)</f>
        <v>36050520885006000</v>
      </c>
      <c r="P67" s="42" t="str">
        <f t="shared" ref="P67:P130" si="10">RIGHT(O67,LEN(O67)-6)</f>
        <v>20885006000</v>
      </c>
      <c r="Q67" s="24" t="str">
        <f>IF(AND(D67&lt;&gt;0,E67=0),B67,"")</f>
        <v/>
      </c>
      <c r="R67" s="25" t="str">
        <f>IF(AND(D67=0,E67&lt;&gt;0),B67,"")</f>
        <v>27/06/2012</v>
      </c>
      <c r="S67" s="26">
        <f t="shared" si="7"/>
        <v>41087</v>
      </c>
      <c r="T67" s="27">
        <f>SUMIFS(S:S,O:O,O67,E:E,"")</f>
        <v>41088</v>
      </c>
      <c r="U67" s="27">
        <f>SUMIFS(S:S,O:O,O67,D:D,"")</f>
        <v>41087</v>
      </c>
      <c r="V67" s="28" t="str">
        <f t="shared" ref="V67:V130" si="11">IF(T67&lt;U67,"Après","Avant")</f>
        <v>Avant</v>
      </c>
      <c r="W67" s="28" t="str">
        <f t="shared" ref="W67:W130" si="12">IF(V67="Après","Avant","Après")</f>
        <v>Après</v>
      </c>
      <c r="X67" s="29">
        <f t="shared" ref="X67:X130" si="13">ABS(T67-U67)</f>
        <v>1</v>
      </c>
      <c r="Y67" s="42">
        <f>IFERROR(P67+D67*0.03,"")</f>
        <v>20885006000</v>
      </c>
    </row>
    <row r="68" spans="1:25" s="41" customFormat="1">
      <c r="A68" s="13" t="s">
        <v>36</v>
      </c>
      <c r="B68" s="14" t="s">
        <v>22</v>
      </c>
      <c r="C68" s="15">
        <v>3605050165708</v>
      </c>
      <c r="D68" s="16">
        <v>64800</v>
      </c>
      <c r="E68" s="17"/>
      <c r="F68" s="18"/>
      <c r="G68" s="19">
        <v>1</v>
      </c>
      <c r="H68" s="20">
        <f t="shared" si="8"/>
        <v>1</v>
      </c>
      <c r="I68" s="21">
        <f>SUMIFS(E:E,C:C,C68)</f>
        <v>188640</v>
      </c>
      <c r="J68" s="21">
        <f>SUMIFS(D:D,C:C,C68)</f>
        <v>188640</v>
      </c>
      <c r="K68" s="20" t="str">
        <f>IF(H68=2,"Délais OK &amp; Qté OK",IF(AND(H68=1,E68&lt;&gt;""),"Délais OK &amp; Qté NO",IF(AND(H68=1,E68="",M68&gt;=2),"Délais NO &amp; Qté OK",IF(AND(E68&lt;&gt;"",J68=D68),"Livraison sans demande","Délais NO &amp; Qté NO"))))</f>
        <v>Délais NO &amp; Qté NO</v>
      </c>
      <c r="L68" s="22" t="str">
        <f>IF(AND(K68="Délais NO &amp; Qté OK",X68&gt;30,D68&lt;&gt;""),"Verificar",IF(AND(K68="Délais NO &amp; Qté OK",X68&lt;=30,D68&lt;&gt;""),"Entrée faite "&amp;X68&amp;" jours "&amp;V68,IF(AND(X68&lt;30,K68="Délais NO &amp; Qté NO",D68=""),"Demande faite "&amp;X68&amp;" jours "&amp;W69,"")))</f>
        <v/>
      </c>
      <c r="M68" s="22">
        <f t="shared" si="9"/>
        <v>1</v>
      </c>
      <c r="N68" s="23">
        <v>1</v>
      </c>
      <c r="O68" s="12" t="str">
        <f>CONCATENATE(C68,D68,E68)</f>
        <v>360505016570864800</v>
      </c>
      <c r="P68" s="42" t="str">
        <f t="shared" si="10"/>
        <v>016570864800</v>
      </c>
      <c r="Q68" s="24" t="str">
        <f>IF(AND(D68&lt;&gt;0,E68=0),B68,"")</f>
        <v>28/06/2012</v>
      </c>
      <c r="R68" s="25" t="str">
        <f>IF(AND(D68=0,E68&lt;&gt;0),B68,"")</f>
        <v/>
      </c>
      <c r="S68" s="26">
        <f t="shared" si="7"/>
        <v>41088</v>
      </c>
      <c r="T68" s="27">
        <f>SUMIFS(S:S,O:O,O68,E:E,"")</f>
        <v>41088</v>
      </c>
      <c r="U68" s="27">
        <f>SUMIFS(S:S,O:O,O68,D:D,"")</f>
        <v>0</v>
      </c>
      <c r="V68" s="28" t="str">
        <f t="shared" si="11"/>
        <v>Avant</v>
      </c>
      <c r="W68" s="28" t="str">
        <f t="shared" si="12"/>
        <v>Après</v>
      </c>
      <c r="X68" s="29">
        <f t="shared" si="13"/>
        <v>41088</v>
      </c>
      <c r="Y68" s="42">
        <f>IFERROR(P68+D68*0.03,"")</f>
        <v>16570866744</v>
      </c>
    </row>
    <row r="69" spans="1:25">
      <c r="A69" s="13" t="s">
        <v>36</v>
      </c>
      <c r="B69" s="14" t="s">
        <v>22</v>
      </c>
      <c r="C69" s="15">
        <v>3605050430936</v>
      </c>
      <c r="D69" s="16">
        <v>31680</v>
      </c>
      <c r="E69" s="17"/>
      <c r="F69" s="18"/>
      <c r="G69" s="19">
        <v>1</v>
      </c>
      <c r="H69" s="20">
        <f t="shared" si="8"/>
        <v>1</v>
      </c>
      <c r="I69" s="21">
        <f>SUMIFS(E:E,C:C,C69)</f>
        <v>79200</v>
      </c>
      <c r="J69" s="21">
        <f>SUMIFS(D:D,C:C,C69)</f>
        <v>102960</v>
      </c>
      <c r="K69" s="20" t="str">
        <f>IF(H69=2,"Délais OK &amp; Qté OK",IF(AND(H69=1,E69&lt;&gt;""),"Délais OK &amp; Qté NO",IF(AND(H69=1,E69="",M69&gt;=2),"Délais NO &amp; Qté OK",IF(AND(E69&lt;&gt;"",J69=D69),"Livraison sans demande","Délais NO &amp; Qté NO"))))</f>
        <v>Délais NO &amp; Qté OK</v>
      </c>
      <c r="L69" s="22" t="str">
        <f>IF(AND(K69="Délais NO &amp; Qté OK",X69&gt;30,D69&lt;&gt;""),"Verificar",IF(AND(K69="Délais NO &amp; Qté OK",X69&lt;=30,D69&lt;&gt;""),"Entrée faite "&amp;X69&amp;" jours "&amp;V69,IF(AND(X69&lt;30,K69="Délais NO &amp; Qté NO",D69=""),"Demande faite "&amp;X69&amp;" jours "&amp;W70,"")))</f>
        <v>Entrée faite 1 jours Avant</v>
      </c>
      <c r="M69" s="22">
        <f t="shared" si="9"/>
        <v>2</v>
      </c>
      <c r="N69" s="23">
        <v>1</v>
      </c>
      <c r="O69" s="12" t="str">
        <f>CONCATENATE(C69,D69,E69)</f>
        <v>360505043093631680</v>
      </c>
      <c r="P69" s="42" t="str">
        <f t="shared" si="10"/>
        <v>043093631680</v>
      </c>
      <c r="Q69" s="24" t="str">
        <f>IF(AND(D69&lt;&gt;0,E69=0),B69,"")</f>
        <v>28/06/2012</v>
      </c>
      <c r="R69" s="25" t="str">
        <f>IF(AND(D69=0,E69&lt;&gt;0),B69,"")</f>
        <v/>
      </c>
      <c r="S69" s="26">
        <f t="shared" si="7"/>
        <v>41088</v>
      </c>
      <c r="T69" s="27">
        <f>SUMIFS(S:S,O:O,O69,E:E,"")</f>
        <v>41088</v>
      </c>
      <c r="U69" s="27">
        <f>SUMIFS(S:S,O:O,O69,D:D,"")</f>
        <v>41087</v>
      </c>
      <c r="V69" s="28" t="str">
        <f t="shared" si="11"/>
        <v>Avant</v>
      </c>
      <c r="W69" s="28" t="str">
        <f t="shared" si="12"/>
        <v>Après</v>
      </c>
      <c r="X69" s="29">
        <f t="shared" si="13"/>
        <v>1</v>
      </c>
      <c r="Y69" s="42">
        <f>IFERROR(P69+D69*0.03,"")</f>
        <v>43093632630.400002</v>
      </c>
    </row>
    <row r="70" spans="1:25">
      <c r="A70" s="13" t="s">
        <v>36</v>
      </c>
      <c r="B70" s="14" t="s">
        <v>22</v>
      </c>
      <c r="C70" s="15">
        <v>3605051000596</v>
      </c>
      <c r="D70" s="16">
        <v>6000</v>
      </c>
      <c r="E70" s="17"/>
      <c r="F70" s="18"/>
      <c r="G70" s="19">
        <v>1</v>
      </c>
      <c r="H70" s="20">
        <f t="shared" si="8"/>
        <v>1</v>
      </c>
      <c r="I70" s="21">
        <f>SUMIFS(E:E,C:C,C70)</f>
        <v>39000</v>
      </c>
      <c r="J70" s="21">
        <f>SUMIFS(D:D,C:C,C70)</f>
        <v>39000</v>
      </c>
      <c r="K70" s="20" t="str">
        <f>IF(H70=2,"Délais OK &amp; Qté OK",IF(AND(H70=1,E70&lt;&gt;""),"Délais OK &amp; Qté NO",IF(AND(H70=1,E70="",M70&gt;=2),"Délais NO &amp; Qté OK",IF(AND(E70&lt;&gt;"",J70=D70),"Livraison sans demande","Délais NO &amp; Qté NO"))))</f>
        <v>Délais NO &amp; Qté OK</v>
      </c>
      <c r="L70" s="22" t="str">
        <f>IF(AND(K70="Délais NO &amp; Qté OK",X70&gt;30,D70&lt;&gt;""),"Verificar",IF(AND(K70="Délais NO &amp; Qté OK",X70&lt;=30,D70&lt;&gt;""),"Entrée faite "&amp;X70&amp;" jours "&amp;V70,IF(AND(X70&lt;30,K70="Délais NO &amp; Qté NO",D70=""),"Demande faite "&amp;X70&amp;" jours "&amp;W71,"")))</f>
        <v>Entrée faite 2 jours Avant</v>
      </c>
      <c r="M70" s="22">
        <f t="shared" si="9"/>
        <v>4</v>
      </c>
      <c r="N70" s="23">
        <v>1</v>
      </c>
      <c r="O70" s="12" t="str">
        <f>CONCATENATE(C70,D70,E70)</f>
        <v>36050510005966000</v>
      </c>
      <c r="P70" s="42" t="str">
        <f t="shared" si="10"/>
        <v>10005966000</v>
      </c>
      <c r="Q70" s="24" t="str">
        <f>IF(AND(D70&lt;&gt;0,E70=0),B70,"")</f>
        <v>28/06/2012</v>
      </c>
      <c r="R70" s="25" t="str">
        <f>IF(AND(D70=0,E70&lt;&gt;0),B70,"")</f>
        <v/>
      </c>
      <c r="S70" s="26">
        <f t="shared" si="7"/>
        <v>41088</v>
      </c>
      <c r="T70" s="27">
        <f>SUMIFS(S:S,O:O,O70,E:E,"")</f>
        <v>82153</v>
      </c>
      <c r="U70" s="27">
        <f>SUMIFS(S:S,O:O,O70,D:D,"")</f>
        <v>82151</v>
      </c>
      <c r="V70" s="28" t="str">
        <f t="shared" si="11"/>
        <v>Avant</v>
      </c>
      <c r="W70" s="28" t="str">
        <f t="shared" si="12"/>
        <v>Après</v>
      </c>
      <c r="X70" s="29">
        <f t="shared" si="13"/>
        <v>2</v>
      </c>
      <c r="Y70" s="42">
        <f>IFERROR(P70+D70*0.03,"")</f>
        <v>10005966180</v>
      </c>
    </row>
    <row r="71" spans="1:25">
      <c r="A71" s="13" t="s">
        <v>36</v>
      </c>
      <c r="B71" s="14" t="s">
        <v>22</v>
      </c>
      <c r="C71" s="15">
        <v>3605051137858</v>
      </c>
      <c r="D71" s="16">
        <v>9000</v>
      </c>
      <c r="E71" s="17">
        <v>9000</v>
      </c>
      <c r="F71" s="18">
        <v>1</v>
      </c>
      <c r="G71" s="19">
        <v>1</v>
      </c>
      <c r="H71" s="20">
        <f t="shared" si="8"/>
        <v>2</v>
      </c>
      <c r="I71" s="21">
        <f>SUMIFS(E:E,C:C,C71)</f>
        <v>75000</v>
      </c>
      <c r="J71" s="21">
        <f>SUMIFS(D:D,C:C,C71)</f>
        <v>75000</v>
      </c>
      <c r="K71" s="20" t="str">
        <f>IF(H71=2,"Délais OK &amp; Qté OK",IF(AND(H71=1,E71&lt;&gt;""),"Délais OK &amp; Qté NO",IF(AND(H71=1,E71="",M71&gt;=2),"Délais NO &amp; Qté OK",IF(AND(E71&lt;&gt;"",J71=D71),"Livraison sans demande","Délais NO &amp; Qté NO"))))</f>
        <v>Délais OK &amp; Qté OK</v>
      </c>
      <c r="L71" s="22" t="str">
        <f>IF(AND(K71="Délais NO &amp; Qté OK",X71&gt;30,D71&lt;&gt;""),"Verificar",IF(AND(K71="Délais NO &amp; Qté OK",X71&lt;=30,D71&lt;&gt;""),"Entrée faite "&amp;X71&amp;" jours "&amp;V71,IF(AND(X71&lt;30,K71="Délais NO &amp; Qté NO",D71=""),"Demande faite "&amp;X71&amp;" jours "&amp;W72,"")))</f>
        <v/>
      </c>
      <c r="M71" s="22">
        <f t="shared" si="9"/>
        <v>1</v>
      </c>
      <c r="N71" s="23">
        <v>1</v>
      </c>
      <c r="O71" s="12" t="str">
        <f>CONCATENATE(C71,D71,E71)</f>
        <v>360505113785890009000</v>
      </c>
      <c r="P71" s="42" t="str">
        <f t="shared" si="10"/>
        <v>113785890009000</v>
      </c>
      <c r="Q71" s="24" t="str">
        <f>IF(AND(D71&lt;&gt;0,E71=0),B71,"")</f>
        <v/>
      </c>
      <c r="R71" s="25" t="str">
        <f>IF(AND(D71=0,E71&lt;&gt;0),B71,"")</f>
        <v/>
      </c>
      <c r="S71" s="26">
        <f t="shared" si="7"/>
        <v>41088</v>
      </c>
      <c r="T71" s="27">
        <f>SUMIFS(S:S,O:O,O71,E:E,"")</f>
        <v>0</v>
      </c>
      <c r="U71" s="27">
        <f>SUMIFS(S:S,O:O,O71,D:D,"")</f>
        <v>0</v>
      </c>
      <c r="V71" s="28" t="str">
        <f t="shared" si="11"/>
        <v>Avant</v>
      </c>
      <c r="W71" s="28" t="str">
        <f t="shared" si="12"/>
        <v>Après</v>
      </c>
      <c r="X71" s="29">
        <f t="shared" si="13"/>
        <v>0</v>
      </c>
      <c r="Y71" s="42">
        <f>IFERROR(P71+D71*0.03,"")</f>
        <v>113785890009270</v>
      </c>
    </row>
    <row r="72" spans="1:25">
      <c r="A72" s="13" t="s">
        <v>36</v>
      </c>
      <c r="B72" s="14" t="s">
        <v>22</v>
      </c>
      <c r="C72" s="15">
        <v>3605051140025</v>
      </c>
      <c r="D72" s="16">
        <v>3000</v>
      </c>
      <c r="E72" s="17"/>
      <c r="F72" s="18"/>
      <c r="G72" s="19">
        <v>1</v>
      </c>
      <c r="H72" s="20">
        <f t="shared" si="8"/>
        <v>1</v>
      </c>
      <c r="I72" s="21">
        <f>SUMIFS(E:E,C:C,C72)</f>
        <v>104750</v>
      </c>
      <c r="J72" s="21">
        <f>SUMIFS(D:D,C:C,C72)</f>
        <v>104750</v>
      </c>
      <c r="K72" s="20" t="str">
        <f>IF(H72=2,"Délais OK &amp; Qté OK",IF(AND(H72=1,E72&lt;&gt;""),"Délais OK &amp; Qté NO",IF(AND(H72=1,E72="",M72&gt;=2),"Délais NO &amp; Qté OK",IF(AND(E72&lt;&gt;"",J72=D72),"Livraison sans demande","Délais NO &amp; Qté NO"))))</f>
        <v>Délais NO &amp; Qté OK</v>
      </c>
      <c r="L72" s="22" t="str">
        <f>IF(AND(K72="Délais NO &amp; Qté OK",X72&gt;30,D72&lt;&gt;""),"Verificar",IF(AND(K72="Délais NO &amp; Qté OK",X72&lt;=30,D72&lt;&gt;""),"Entrée faite "&amp;X72&amp;" jours "&amp;V72,IF(AND(X72&lt;30,K72="Délais NO &amp; Qté NO",D72=""),"Demande faite "&amp;X72&amp;" jours "&amp;W73,"")))</f>
        <v>Entrée faite 1 jours Avant</v>
      </c>
      <c r="M72" s="22">
        <f t="shared" si="9"/>
        <v>2</v>
      </c>
      <c r="N72" s="23">
        <v>1</v>
      </c>
      <c r="O72" s="12" t="str">
        <f>CONCATENATE(C72,D72,E72)</f>
        <v>36050511400253000</v>
      </c>
      <c r="P72" s="42" t="str">
        <f t="shared" si="10"/>
        <v>11400253000</v>
      </c>
      <c r="Q72" s="24" t="str">
        <f>IF(AND(D72&lt;&gt;0,E72=0),B72,"")</f>
        <v>28/06/2012</v>
      </c>
      <c r="R72" s="25" t="str">
        <f>IF(AND(D72=0,E72&lt;&gt;0),B72,"")</f>
        <v/>
      </c>
      <c r="S72" s="26">
        <f t="shared" si="7"/>
        <v>41088</v>
      </c>
      <c r="T72" s="27">
        <f>SUMIFS(S:S,O:O,O72,E:E,"")</f>
        <v>41088</v>
      </c>
      <c r="U72" s="27">
        <f>SUMIFS(S:S,O:O,O72,D:D,"")</f>
        <v>41087</v>
      </c>
      <c r="V72" s="28" t="str">
        <f t="shared" si="11"/>
        <v>Avant</v>
      </c>
      <c r="W72" s="28" t="str">
        <f t="shared" si="12"/>
        <v>Après</v>
      </c>
      <c r="X72" s="29">
        <f t="shared" si="13"/>
        <v>1</v>
      </c>
      <c r="Y72" s="42">
        <f>IFERROR(P72+D72*0.03,"")</f>
        <v>11400253090</v>
      </c>
    </row>
    <row r="73" spans="1:25">
      <c r="A73" s="13" t="s">
        <v>36</v>
      </c>
      <c r="B73" s="14" t="s">
        <v>22</v>
      </c>
      <c r="C73" s="15">
        <v>3605051222813</v>
      </c>
      <c r="D73" s="16">
        <v>19800</v>
      </c>
      <c r="E73" s="17"/>
      <c r="F73" s="18"/>
      <c r="G73" s="19">
        <v>1</v>
      </c>
      <c r="H73" s="20">
        <f t="shared" si="8"/>
        <v>1</v>
      </c>
      <c r="I73" s="21">
        <f>SUMIFS(E:E,C:C,C73)</f>
        <v>71280</v>
      </c>
      <c r="J73" s="21">
        <f>SUMIFS(D:D,C:C,C73)</f>
        <v>99000</v>
      </c>
      <c r="K73" s="20" t="str">
        <f>IF(H73=2,"Délais OK &amp; Qté OK",IF(AND(H73=1,E73&lt;&gt;""),"Délais OK &amp; Qté NO",IF(AND(H73=1,E73="",M73&gt;=2),"Délais NO &amp; Qté OK",IF(AND(E73&lt;&gt;"",J73=D73),"Livraison sans demande","Délais NO &amp; Qté NO"))))</f>
        <v>Délais NO &amp; Qté OK</v>
      </c>
      <c r="L73" s="22" t="str">
        <f>IF(AND(K73="Délais NO &amp; Qté OK",X73&gt;30,D73&lt;&gt;""),"Verificar",IF(AND(K73="Délais NO &amp; Qté OK",X73&lt;=30,D73&lt;&gt;""),"Entrée faite "&amp;X73&amp;" jours "&amp;V73,IF(AND(X73&lt;30,K73="Délais NO &amp; Qté NO",D73=""),"Demande faite "&amp;X73&amp;" jours "&amp;W74,"")))</f>
        <v>Entrée faite 1 jours Avant</v>
      </c>
      <c r="M73" s="22">
        <f t="shared" si="9"/>
        <v>2</v>
      </c>
      <c r="N73" s="23">
        <v>1</v>
      </c>
      <c r="O73" s="12" t="str">
        <f>CONCATENATE(C73,D73,E73)</f>
        <v>360505122281319800</v>
      </c>
      <c r="P73" s="42" t="str">
        <f t="shared" si="10"/>
        <v>122281319800</v>
      </c>
      <c r="Q73" s="24" t="str">
        <f>IF(AND(D73&lt;&gt;0,E73=0),B73,"")</f>
        <v>28/06/2012</v>
      </c>
      <c r="R73" s="25" t="str">
        <f>IF(AND(D73=0,E73&lt;&gt;0),B73,"")</f>
        <v/>
      </c>
      <c r="S73" s="26">
        <f t="shared" si="7"/>
        <v>41088</v>
      </c>
      <c r="T73" s="27">
        <f>SUMIFS(S:S,O:O,O73,E:E,"")</f>
        <v>41088</v>
      </c>
      <c r="U73" s="27">
        <f>SUMIFS(S:S,O:O,O73,D:D,"")</f>
        <v>41087</v>
      </c>
      <c r="V73" s="28" t="str">
        <f t="shared" si="11"/>
        <v>Avant</v>
      </c>
      <c r="W73" s="28" t="str">
        <f t="shared" si="12"/>
        <v>Après</v>
      </c>
      <c r="X73" s="29">
        <f t="shared" si="13"/>
        <v>1</v>
      </c>
      <c r="Y73" s="42">
        <f>IFERROR(P73+D73*0.03,"")</f>
        <v>122281320394</v>
      </c>
    </row>
    <row r="74" spans="1:25">
      <c r="A74" s="13" t="s">
        <v>36</v>
      </c>
      <c r="B74" s="14" t="s">
        <v>22</v>
      </c>
      <c r="C74" s="15">
        <v>3605052088500</v>
      </c>
      <c r="D74" s="16">
        <v>6000</v>
      </c>
      <c r="E74" s="17"/>
      <c r="F74" s="18"/>
      <c r="G74" s="19">
        <v>1</v>
      </c>
      <c r="H74" s="20">
        <f t="shared" si="8"/>
        <v>1</v>
      </c>
      <c r="I74" s="21">
        <f>SUMIFS(E:E,C:C,C74)</f>
        <v>9000</v>
      </c>
      <c r="J74" s="21">
        <f>SUMIFS(D:D,C:C,C74)</f>
        <v>9000</v>
      </c>
      <c r="K74" s="20" t="str">
        <f>IF(H74=2,"Délais OK &amp; Qté OK",IF(AND(H74=1,E74&lt;&gt;""),"Délais OK &amp; Qté NO",IF(AND(H74=1,E74="",M74&gt;=2),"Délais NO &amp; Qté OK",IF(AND(E74&lt;&gt;"",J74=D74),"Livraison sans demande","Délais NO &amp; Qté NO"))))</f>
        <v>Délais NO &amp; Qté OK</v>
      </c>
      <c r="L74" s="22" t="str">
        <f>IF(AND(K74="Délais NO &amp; Qté OK",X74&gt;30,D74&lt;&gt;""),"Verificar",IF(AND(K74="Délais NO &amp; Qté OK",X74&lt;=30,D74&lt;&gt;""),"Entrée faite "&amp;X74&amp;" jours "&amp;V74,IF(AND(X74&lt;30,K74="Délais NO &amp; Qté NO",D74=""),"Demande faite "&amp;X74&amp;" jours "&amp;W75,"")))</f>
        <v>Entrée faite 1 jours Avant</v>
      </c>
      <c r="M74" s="22">
        <f t="shared" si="9"/>
        <v>2</v>
      </c>
      <c r="N74" s="23">
        <v>1</v>
      </c>
      <c r="O74" s="12" t="str">
        <f>CONCATENATE(C74,D74,E74)</f>
        <v>36050520885006000</v>
      </c>
      <c r="P74" s="42" t="str">
        <f t="shared" si="10"/>
        <v>20885006000</v>
      </c>
      <c r="Q74" s="24" t="str">
        <f>IF(AND(D74&lt;&gt;0,E74=0),B74,"")</f>
        <v>28/06/2012</v>
      </c>
      <c r="R74" s="25" t="str">
        <f>IF(AND(D74=0,E74&lt;&gt;0),B74,"")</f>
        <v/>
      </c>
      <c r="S74" s="26">
        <f t="shared" si="7"/>
        <v>41088</v>
      </c>
      <c r="T74" s="27">
        <f>SUMIFS(S:S,O:O,O74,E:E,"")</f>
        <v>41088</v>
      </c>
      <c r="U74" s="27">
        <f>SUMIFS(S:S,O:O,O74,D:D,"")</f>
        <v>41087</v>
      </c>
      <c r="V74" s="28" t="str">
        <f t="shared" si="11"/>
        <v>Avant</v>
      </c>
      <c r="W74" s="28" t="str">
        <f t="shared" si="12"/>
        <v>Après</v>
      </c>
      <c r="X74" s="29">
        <f t="shared" si="13"/>
        <v>1</v>
      </c>
      <c r="Y74" s="42">
        <f>IFERROR(P74+D74*0.03,"")</f>
        <v>20885006180</v>
      </c>
    </row>
    <row r="75" spans="1:25">
      <c r="A75" s="13" t="s">
        <v>37</v>
      </c>
      <c r="B75" s="14" t="s">
        <v>25</v>
      </c>
      <c r="C75" s="15">
        <v>3605051107141</v>
      </c>
      <c r="D75" s="16">
        <v>15600</v>
      </c>
      <c r="E75" s="17">
        <v>15600</v>
      </c>
      <c r="F75" s="18">
        <v>1</v>
      </c>
      <c r="G75" s="19">
        <v>1</v>
      </c>
      <c r="H75" s="20">
        <f t="shared" si="8"/>
        <v>2</v>
      </c>
      <c r="I75" s="21">
        <f>SUMIFS(E:E,C:C,C75)</f>
        <v>15600</v>
      </c>
      <c r="J75" s="21">
        <f>SUMIFS(D:D,C:C,C75)</f>
        <v>15600</v>
      </c>
      <c r="K75" s="20" t="str">
        <f>IF(H75=2,"Délais OK &amp; Qté OK",IF(AND(H75=1,E75&lt;&gt;""),"Délais OK &amp; Qté NO",IF(AND(H75=1,E75="",M75&gt;=2),"Délais NO &amp; Qté OK",IF(AND(E75&lt;&gt;"",J75=D75),"Livraison sans demande","Délais NO &amp; Qté NO"))))</f>
        <v>Délais OK &amp; Qté OK</v>
      </c>
      <c r="L75" s="22" t="str">
        <f>IF(AND(K75="Délais NO &amp; Qté OK",X75&gt;30,D75&lt;&gt;""),"Verificar",IF(AND(K75="Délais NO &amp; Qté OK",X75&lt;=30,D75&lt;&gt;""),"Entrée faite "&amp;X75&amp;" jours "&amp;V75,IF(AND(X75&lt;30,K75="Délais NO &amp; Qté NO",D75=""),"Demande faite "&amp;X75&amp;" jours "&amp;W76,"")))</f>
        <v/>
      </c>
      <c r="M75" s="22">
        <f t="shared" si="9"/>
        <v>1</v>
      </c>
      <c r="N75" s="23">
        <v>1</v>
      </c>
      <c r="O75" s="12" t="str">
        <f>CONCATENATE(C75,D75,E75)</f>
        <v>36050511071411560015600</v>
      </c>
      <c r="P75" s="42" t="str">
        <f t="shared" si="10"/>
        <v>11071411560015600</v>
      </c>
      <c r="Q75" s="24" t="str">
        <f>IF(AND(D75&lt;&gt;0,E75=0),B75,"")</f>
        <v/>
      </c>
      <c r="R75" s="25" t="str">
        <f>IF(AND(D75=0,E75&lt;&gt;0),B75,"")</f>
        <v/>
      </c>
      <c r="S75" s="26">
        <f t="shared" si="7"/>
        <v>41072</v>
      </c>
      <c r="T75" s="27">
        <f>SUMIFS(S:S,O:O,O75,E:E,"")</f>
        <v>0</v>
      </c>
      <c r="U75" s="27">
        <f>SUMIFS(S:S,O:O,O75,D:D,"")</f>
        <v>0</v>
      </c>
      <c r="V75" s="28" t="str">
        <f t="shared" si="11"/>
        <v>Avant</v>
      </c>
      <c r="W75" s="28" t="str">
        <f t="shared" si="12"/>
        <v>Après</v>
      </c>
      <c r="X75" s="29">
        <f t="shared" si="13"/>
        <v>0</v>
      </c>
      <c r="Y75" s="42">
        <f>IFERROR(P75+D75*0.03,"")</f>
        <v>1.1071411560016068E+16</v>
      </c>
    </row>
    <row r="76" spans="1:25">
      <c r="A76" s="13" t="s">
        <v>38</v>
      </c>
      <c r="B76" s="14" t="s">
        <v>13</v>
      </c>
      <c r="C76" s="15">
        <v>3605050348996</v>
      </c>
      <c r="D76" s="16">
        <v>36000</v>
      </c>
      <c r="E76" s="17"/>
      <c r="F76" s="18"/>
      <c r="G76" s="19">
        <v>1</v>
      </c>
      <c r="H76" s="20">
        <f t="shared" si="8"/>
        <v>1</v>
      </c>
      <c r="I76" s="21">
        <f>SUMIFS(E:E,C:C,C76)</f>
        <v>108000</v>
      </c>
      <c r="J76" s="21">
        <f>SUMIFS(D:D,C:C,C76)</f>
        <v>144000</v>
      </c>
      <c r="K76" s="20" t="str">
        <f>IF(H76=2,"Délais OK &amp; Qté OK",IF(AND(H76=1,E76&lt;&gt;""),"Délais OK &amp; Qté NO",IF(AND(H76=1,E76="",M76&gt;=2),"Délais NO &amp; Qté OK",IF(AND(E76&lt;&gt;"",J76=D76),"Livraison sans demande","Délais NO &amp; Qté NO"))))</f>
        <v>Délais NO &amp; Qté OK</v>
      </c>
      <c r="L76" s="22" t="str">
        <f>IF(AND(K76="Délais NO &amp; Qté OK",X76&gt;30,D76&lt;&gt;""),"Verificar",IF(AND(K76="Délais NO &amp; Qté OK",X76&lt;=30,D76&lt;&gt;""),"Entrée faite "&amp;X76&amp;" jours "&amp;V76,IF(AND(X76&lt;30,K76="Délais NO &amp; Qté NO",D76=""),"Demande faite "&amp;X76&amp;" jours "&amp;W77,"")))</f>
        <v>Verificar</v>
      </c>
      <c r="M76" s="22">
        <f t="shared" si="9"/>
        <v>2</v>
      </c>
      <c r="N76" s="23">
        <v>1</v>
      </c>
      <c r="O76" s="12" t="str">
        <f>CONCATENATE(C76,D76,E76)</f>
        <v>360505034899636000</v>
      </c>
      <c r="P76" s="42" t="str">
        <f t="shared" si="10"/>
        <v>034899636000</v>
      </c>
      <c r="Q76" s="24" t="str">
        <f>IF(AND(D76&lt;&gt;0,E76=0),B76,"")</f>
        <v>01/06/2012</v>
      </c>
      <c r="R76" s="25" t="str">
        <f>IF(AND(D76=0,E76&lt;&gt;0),B76,"")</f>
        <v/>
      </c>
      <c r="S76" s="26">
        <f t="shared" si="7"/>
        <v>41061</v>
      </c>
      <c r="T76" s="27">
        <f>SUMIFS(S:S,O:O,O76,E:E,"")</f>
        <v>82136</v>
      </c>
      <c r="U76" s="27">
        <f>SUMIFS(S:S,O:O,O76,D:D,"")</f>
        <v>0</v>
      </c>
      <c r="V76" s="28" t="str">
        <f t="shared" si="11"/>
        <v>Avant</v>
      </c>
      <c r="W76" s="28" t="str">
        <f t="shared" si="12"/>
        <v>Après</v>
      </c>
      <c r="X76" s="29">
        <f t="shared" si="13"/>
        <v>82136</v>
      </c>
      <c r="Y76" s="42">
        <f>IFERROR(P76+D76*0.03,"")</f>
        <v>34899637080</v>
      </c>
    </row>
    <row r="77" spans="1:25">
      <c r="A77" s="13" t="s">
        <v>38</v>
      </c>
      <c r="B77" s="14" t="s">
        <v>13</v>
      </c>
      <c r="C77" s="15">
        <v>3605051045559</v>
      </c>
      <c r="D77" s="16">
        <v>54000</v>
      </c>
      <c r="E77" s="17"/>
      <c r="F77" s="18"/>
      <c r="G77" s="19">
        <v>1</v>
      </c>
      <c r="H77" s="20">
        <f t="shared" si="8"/>
        <v>1</v>
      </c>
      <c r="I77" s="21">
        <f>SUMIFS(E:E,C:C,C77)</f>
        <v>90000</v>
      </c>
      <c r="J77" s="21">
        <f>SUMIFS(D:D,C:C,C77)</f>
        <v>90000</v>
      </c>
      <c r="K77" s="20" t="str">
        <f>IF(H77=2,"Délais OK &amp; Qté OK",IF(AND(H77=1,E77&lt;&gt;""),"Délais OK &amp; Qté NO",IF(AND(H77=1,E77="",M77&gt;=2),"Délais NO &amp; Qté OK",IF(AND(E77&lt;&gt;"",J77=D77),"Livraison sans demande","Délais NO &amp; Qté NO"))))</f>
        <v>Délais NO &amp; Qté OK</v>
      </c>
      <c r="L77" s="22" t="str">
        <f>IF(AND(K77="Délais NO &amp; Qté OK",X77&gt;30,D77&lt;&gt;""),"Verificar",IF(AND(K77="Délais NO &amp; Qté OK",X77&lt;=30,D77&lt;&gt;""),"Entrée faite "&amp;X77&amp;" jours "&amp;V77,IF(AND(X77&lt;30,K77="Délais NO &amp; Qté NO",D77=""),"Demande faite "&amp;X77&amp;" jours "&amp;W78,"")))</f>
        <v>Entrée faite 3 jours Après</v>
      </c>
      <c r="M77" s="22">
        <f t="shared" si="9"/>
        <v>2</v>
      </c>
      <c r="N77" s="23">
        <v>1</v>
      </c>
      <c r="O77" s="12" t="str">
        <f>CONCATENATE(C77,D77,E77)</f>
        <v>360505104555954000</v>
      </c>
      <c r="P77" s="42" t="str">
        <f t="shared" si="10"/>
        <v>104555954000</v>
      </c>
      <c r="Q77" s="24" t="str">
        <f>IF(AND(D77&lt;&gt;0,E77=0),B77,"")</f>
        <v>01/06/2012</v>
      </c>
      <c r="R77" s="25" t="str">
        <f>IF(AND(D77=0,E77&lt;&gt;0),B77,"")</f>
        <v/>
      </c>
      <c r="S77" s="26">
        <f t="shared" si="7"/>
        <v>41061</v>
      </c>
      <c r="T77" s="27">
        <f>SUMIFS(S:S,O:O,O77,E:E,"")</f>
        <v>41061</v>
      </c>
      <c r="U77" s="27">
        <f>SUMIFS(S:S,O:O,O77,D:D,"")</f>
        <v>41064</v>
      </c>
      <c r="V77" s="28" t="str">
        <f t="shared" si="11"/>
        <v>Après</v>
      </c>
      <c r="W77" s="28" t="str">
        <f t="shared" si="12"/>
        <v>Avant</v>
      </c>
      <c r="X77" s="29">
        <f t="shared" si="13"/>
        <v>3</v>
      </c>
      <c r="Y77" s="42">
        <f>IFERROR(P77+D77*0.03,"")</f>
        <v>104555955620</v>
      </c>
    </row>
    <row r="78" spans="1:25">
      <c r="A78" s="13" t="s">
        <v>38</v>
      </c>
      <c r="B78" s="14" t="s">
        <v>13</v>
      </c>
      <c r="C78" s="15">
        <v>3605051095516</v>
      </c>
      <c r="D78" s="16">
        <v>81000</v>
      </c>
      <c r="E78" s="17"/>
      <c r="F78" s="18"/>
      <c r="G78" s="19">
        <v>1</v>
      </c>
      <c r="H78" s="20">
        <f t="shared" si="8"/>
        <v>1</v>
      </c>
      <c r="I78" s="21">
        <f>SUMIFS(E:E,C:C,C78)</f>
        <v>54000</v>
      </c>
      <c r="J78" s="21">
        <f>SUMIFS(D:D,C:C,C78)</f>
        <v>81000</v>
      </c>
      <c r="K78" s="20" t="str">
        <f>IF(H78=2,"Délais OK &amp; Qté OK",IF(AND(H78=1,E78&lt;&gt;""),"Délais OK &amp; Qté NO",IF(AND(H78=1,E78="",M78&gt;=2),"Délais NO &amp; Qté OK",IF(AND(E78&lt;&gt;"",J78=D78),"Livraison sans demande","Délais NO &amp; Qté NO"))))</f>
        <v>Délais NO &amp; Qté NO</v>
      </c>
      <c r="L78" s="22" t="str">
        <f>IF(AND(K78="Délais NO &amp; Qté OK",X78&gt;30,D78&lt;&gt;""),"Verificar",IF(AND(K78="Délais NO &amp; Qté OK",X78&lt;=30,D78&lt;&gt;""),"Entrée faite "&amp;X78&amp;" jours "&amp;V78,IF(AND(X78&lt;30,K78="Délais NO &amp; Qté NO",D78=""),"Demande faite "&amp;X78&amp;" jours "&amp;W79,"")))</f>
        <v/>
      </c>
      <c r="M78" s="22">
        <f t="shared" si="9"/>
        <v>1</v>
      </c>
      <c r="N78" s="23">
        <v>1</v>
      </c>
      <c r="O78" s="12" t="str">
        <f>CONCATENATE(C78,D78,E78)</f>
        <v>360505109551681000</v>
      </c>
      <c r="P78" s="42" t="str">
        <f t="shared" si="10"/>
        <v>109551681000</v>
      </c>
      <c r="Q78" s="24" t="str">
        <f>IF(AND(D78&lt;&gt;0,E78=0),B78,"")</f>
        <v>01/06/2012</v>
      </c>
      <c r="R78" s="25" t="str">
        <f>IF(AND(D78=0,E78&lt;&gt;0),B78,"")</f>
        <v/>
      </c>
      <c r="S78" s="26">
        <f t="shared" si="7"/>
        <v>41061</v>
      </c>
      <c r="T78" s="27">
        <f>SUMIFS(S:S,O:O,O78,E:E,"")</f>
        <v>41061</v>
      </c>
      <c r="U78" s="27">
        <f>SUMIFS(S:S,O:O,O78,D:D,"")</f>
        <v>0</v>
      </c>
      <c r="V78" s="28" t="str">
        <f t="shared" si="11"/>
        <v>Avant</v>
      </c>
      <c r="W78" s="28" t="str">
        <f t="shared" si="12"/>
        <v>Après</v>
      </c>
      <c r="X78" s="29">
        <f t="shared" si="13"/>
        <v>41061</v>
      </c>
      <c r="Y78" s="42">
        <f>IFERROR(P78+D78*0.03,"")</f>
        <v>109551683430</v>
      </c>
    </row>
    <row r="79" spans="1:25">
      <c r="A79" s="13" t="s">
        <v>38</v>
      </c>
      <c r="B79" s="14" t="s">
        <v>14</v>
      </c>
      <c r="C79" s="15">
        <v>3605050348996</v>
      </c>
      <c r="D79" s="16">
        <v>72000</v>
      </c>
      <c r="E79" s="17">
        <v>108000</v>
      </c>
      <c r="F79" s="18"/>
      <c r="G79" s="19">
        <v>1</v>
      </c>
      <c r="H79" s="20">
        <f t="shared" si="8"/>
        <v>1</v>
      </c>
      <c r="I79" s="21">
        <f>SUMIFS(E:E,C:C,C79)</f>
        <v>108000</v>
      </c>
      <c r="J79" s="21">
        <f>SUMIFS(D:D,C:C,C79)</f>
        <v>144000</v>
      </c>
      <c r="K79" s="20" t="str">
        <f>IF(H79=2,"Délais OK &amp; Qté OK",IF(AND(H79=1,E79&lt;&gt;""),"Délais OK &amp; Qté NO",IF(AND(H79=1,E79="",M79&gt;=2),"Délais NO &amp; Qté OK",IF(AND(E79&lt;&gt;"",J79=D79),"Livraison sans demande","Délais NO &amp; Qté NO"))))</f>
        <v>Délais OK &amp; Qté NO</v>
      </c>
      <c r="L79" s="22" t="str">
        <f>IF(AND(K79="Délais NO &amp; Qté OK",X79&gt;30,D79&lt;&gt;""),"Verificar",IF(AND(K79="Délais NO &amp; Qté OK",X79&lt;=30,D79&lt;&gt;""),"Entrée faite "&amp;X79&amp;" jours "&amp;V79,IF(AND(X79&lt;30,K79="Délais NO &amp; Qté NO",D79=""),"Demande faite "&amp;X79&amp;" jours "&amp;W80,"")))</f>
        <v/>
      </c>
      <c r="M79" s="22">
        <f t="shared" si="9"/>
        <v>1</v>
      </c>
      <c r="N79" s="23">
        <v>1</v>
      </c>
      <c r="O79" s="12" t="str">
        <f>CONCATENATE(C79,D79,E79)</f>
        <v>360505034899672000108000</v>
      </c>
      <c r="P79" s="42" t="str">
        <f t="shared" si="10"/>
        <v>034899672000108000</v>
      </c>
      <c r="Q79" s="24" t="str">
        <f>IF(AND(D79&lt;&gt;0,E79=0),B79,"")</f>
        <v/>
      </c>
      <c r="R79" s="25" t="str">
        <f>IF(AND(D79=0,E79&lt;&gt;0),B79,"")</f>
        <v/>
      </c>
      <c r="S79" s="26">
        <f t="shared" si="7"/>
        <v>41064</v>
      </c>
      <c r="T79" s="27">
        <f>SUMIFS(S:S,O:O,O79,E:E,"")</f>
        <v>0</v>
      </c>
      <c r="U79" s="27">
        <f>SUMIFS(S:S,O:O,O79,D:D,"")</f>
        <v>0</v>
      </c>
      <c r="V79" s="28" t="str">
        <f t="shared" si="11"/>
        <v>Avant</v>
      </c>
      <c r="W79" s="28" t="str">
        <f t="shared" si="12"/>
        <v>Après</v>
      </c>
      <c r="X79" s="29">
        <f t="shared" si="13"/>
        <v>0</v>
      </c>
      <c r="Y79" s="42">
        <f>IFERROR(P79+D79*0.03,"")</f>
        <v>3.489967200011016E+16</v>
      </c>
    </row>
    <row r="80" spans="1:25">
      <c r="A80" s="13" t="s">
        <v>38</v>
      </c>
      <c r="B80" s="14" t="s">
        <v>14</v>
      </c>
      <c r="C80" s="15">
        <v>3605050539813</v>
      </c>
      <c r="D80" s="16">
        <v>90000</v>
      </c>
      <c r="E80" s="17">
        <v>90000</v>
      </c>
      <c r="F80" s="18">
        <v>1</v>
      </c>
      <c r="G80" s="19">
        <v>1</v>
      </c>
      <c r="H80" s="20">
        <f t="shared" si="8"/>
        <v>2</v>
      </c>
      <c r="I80" s="21">
        <f>SUMIFS(E:E,C:C,C80)</f>
        <v>90000</v>
      </c>
      <c r="J80" s="21">
        <f>SUMIFS(D:D,C:C,C80)</f>
        <v>90000</v>
      </c>
      <c r="K80" s="20" t="str">
        <f>IF(H80=2,"Délais OK &amp; Qté OK",IF(AND(H80=1,E80&lt;&gt;""),"Délais OK &amp; Qté NO",IF(AND(H80=1,E80="",M80&gt;=2),"Délais NO &amp; Qté OK",IF(AND(E80&lt;&gt;"",J80=D80),"Livraison sans demande","Délais NO &amp; Qté NO"))))</f>
        <v>Délais OK &amp; Qté OK</v>
      </c>
      <c r="L80" s="22" t="str">
        <f>IF(AND(K80="Délais NO &amp; Qté OK",X80&gt;30,D80&lt;&gt;""),"Verificar",IF(AND(K80="Délais NO &amp; Qté OK",X80&lt;=30,D80&lt;&gt;""),"Entrée faite "&amp;X80&amp;" jours "&amp;V80,IF(AND(X80&lt;30,K80="Délais NO &amp; Qté NO",D80=""),"Demande faite "&amp;X80&amp;" jours "&amp;W81,"")))</f>
        <v/>
      </c>
      <c r="M80" s="22">
        <f t="shared" si="9"/>
        <v>1</v>
      </c>
      <c r="N80" s="23">
        <v>1</v>
      </c>
      <c r="O80" s="12" t="str">
        <f>CONCATENATE(C80,D80,E80)</f>
        <v>36050505398139000090000</v>
      </c>
      <c r="P80" s="42" t="str">
        <f t="shared" si="10"/>
        <v>05398139000090000</v>
      </c>
      <c r="Q80" s="24" t="str">
        <f>IF(AND(D80&lt;&gt;0,E80=0),B80,"")</f>
        <v/>
      </c>
      <c r="R80" s="25" t="str">
        <f>IF(AND(D80=0,E80&lt;&gt;0),B80,"")</f>
        <v/>
      </c>
      <c r="S80" s="26">
        <f t="shared" si="7"/>
        <v>41064</v>
      </c>
      <c r="T80" s="27">
        <f>SUMIFS(S:S,O:O,O80,E:E,"")</f>
        <v>0</v>
      </c>
      <c r="U80" s="27">
        <f>SUMIFS(S:S,O:O,O80,D:D,"")</f>
        <v>0</v>
      </c>
      <c r="V80" s="28" t="str">
        <f t="shared" si="11"/>
        <v>Avant</v>
      </c>
      <c r="W80" s="28" t="str">
        <f t="shared" si="12"/>
        <v>Après</v>
      </c>
      <c r="X80" s="29">
        <f t="shared" si="13"/>
        <v>0</v>
      </c>
      <c r="Y80" s="42">
        <f>IFERROR(P80+D80*0.03,"")</f>
        <v>5398139000092700</v>
      </c>
    </row>
    <row r="81" spans="1:25">
      <c r="A81" s="13" t="s">
        <v>38</v>
      </c>
      <c r="B81" s="14" t="s">
        <v>14</v>
      </c>
      <c r="C81" s="15">
        <v>3605051045559</v>
      </c>
      <c r="D81" s="16"/>
      <c r="E81" s="17">
        <v>54000</v>
      </c>
      <c r="F81" s="18"/>
      <c r="G81" s="19"/>
      <c r="H81" s="20">
        <f t="shared" si="8"/>
        <v>0</v>
      </c>
      <c r="I81" s="21">
        <f>SUMIFS(E:E,C:C,C81)</f>
        <v>90000</v>
      </c>
      <c r="J81" s="21">
        <f>SUMIFS(D:D,C:C,C81)</f>
        <v>90000</v>
      </c>
      <c r="K81" s="20" t="str">
        <f>IF(H81=2,"Délais OK &amp; Qté OK",IF(AND(H81=1,E81&lt;&gt;""),"Délais OK &amp; Qté NO",IF(AND(H81=1,E81="",M81&gt;=2),"Délais NO &amp; Qté OK",IF(AND(E81&lt;&gt;"",J81=D81),"Livraison sans demande","Délais NO &amp; Qté NO"))))</f>
        <v>Délais NO &amp; Qté NO</v>
      </c>
      <c r="L81" s="22" t="str">
        <f>IF(AND(K81="Délais NO &amp; Qté OK",X81&gt;30,D81&lt;&gt;""),"Verificar",IF(AND(K81="Délais NO &amp; Qté OK",X81&lt;=30,D81&lt;&gt;""),"Entrée faite "&amp;X81&amp;" jours "&amp;V81,IF(AND(X81&lt;30,K81="Délais NO &amp; Qté NO",D81=""),"Demande faite "&amp;X81&amp;" jours "&amp;W82,"")))</f>
        <v>Demande faite 3 jours Avant</v>
      </c>
      <c r="M81" s="22">
        <f t="shared" si="9"/>
        <v>2</v>
      </c>
      <c r="N81" s="23">
        <v>1</v>
      </c>
      <c r="O81" s="12" t="str">
        <f>CONCATENATE(C81,D81,E81)</f>
        <v>360505104555954000</v>
      </c>
      <c r="P81" s="42" t="str">
        <f t="shared" si="10"/>
        <v>104555954000</v>
      </c>
      <c r="Q81" s="24" t="str">
        <f>IF(AND(D81&lt;&gt;0,E81=0),B81,"")</f>
        <v/>
      </c>
      <c r="R81" s="25" t="str">
        <f>IF(AND(D81=0,E81&lt;&gt;0),B81,"")</f>
        <v>04/06/2012</v>
      </c>
      <c r="S81" s="26">
        <f t="shared" si="7"/>
        <v>41064</v>
      </c>
      <c r="T81" s="27">
        <f>SUMIFS(S:S,O:O,O81,E:E,"")</f>
        <v>41061</v>
      </c>
      <c r="U81" s="27">
        <f>SUMIFS(S:S,O:O,O81,D:D,"")</f>
        <v>41064</v>
      </c>
      <c r="V81" s="28" t="str">
        <f t="shared" si="11"/>
        <v>Après</v>
      </c>
      <c r="W81" s="28" t="str">
        <f t="shared" si="12"/>
        <v>Avant</v>
      </c>
      <c r="X81" s="29">
        <f t="shared" si="13"/>
        <v>3</v>
      </c>
      <c r="Y81" s="42">
        <f>IFERROR(P81+D81*0.03,"")</f>
        <v>104555954000</v>
      </c>
    </row>
    <row r="82" spans="1:25">
      <c r="A82" s="13" t="s">
        <v>38</v>
      </c>
      <c r="B82" s="14" t="s">
        <v>14</v>
      </c>
      <c r="C82" s="15">
        <v>3605051095516</v>
      </c>
      <c r="D82" s="16"/>
      <c r="E82" s="17">
        <v>54000</v>
      </c>
      <c r="F82" s="18"/>
      <c r="G82" s="19"/>
      <c r="H82" s="20">
        <f t="shared" si="8"/>
        <v>0</v>
      </c>
      <c r="I82" s="21">
        <f>SUMIFS(E:E,C:C,C82)</f>
        <v>54000</v>
      </c>
      <c r="J82" s="21">
        <f>SUMIFS(D:D,C:C,C82)</f>
        <v>81000</v>
      </c>
      <c r="K82" s="20" t="str">
        <f>IF(H82=2,"Délais OK &amp; Qté OK",IF(AND(H82=1,E82&lt;&gt;""),"Délais OK &amp; Qté NO",IF(AND(H82=1,E82="",M82&gt;=2),"Délais NO &amp; Qté OK",IF(AND(E82&lt;&gt;"",J82=D82),"Livraison sans demande","Délais NO &amp; Qté NO"))))</f>
        <v>Délais NO &amp; Qté NO</v>
      </c>
      <c r="L82" s="22" t="str">
        <f>IF(AND(K82="Délais NO &amp; Qté OK",X82&gt;30,D82&lt;&gt;""),"Verificar",IF(AND(K82="Délais NO &amp; Qté OK",X82&lt;=30,D82&lt;&gt;""),"Entrée faite "&amp;X82&amp;" jours "&amp;V82,IF(AND(X82&lt;30,K82="Délais NO &amp; Qté NO",D82=""),"Demande faite "&amp;X82&amp;" jours "&amp;W83,"")))</f>
        <v/>
      </c>
      <c r="M82" s="22">
        <f t="shared" si="9"/>
        <v>1</v>
      </c>
      <c r="N82" s="23">
        <v>1</v>
      </c>
      <c r="O82" s="12" t="str">
        <f>CONCATENATE(C82,D82,E82)</f>
        <v>360505109551654000</v>
      </c>
      <c r="P82" s="42" t="str">
        <f t="shared" si="10"/>
        <v>109551654000</v>
      </c>
      <c r="Q82" s="24" t="str">
        <f>IF(AND(D82&lt;&gt;0,E82=0),B82,"")</f>
        <v/>
      </c>
      <c r="R82" s="25" t="str">
        <f>IF(AND(D82=0,E82&lt;&gt;0),B82,"")</f>
        <v>04/06/2012</v>
      </c>
      <c r="S82" s="26">
        <f t="shared" si="7"/>
        <v>41064</v>
      </c>
      <c r="T82" s="27">
        <f>SUMIFS(S:S,O:O,O82,E:E,"")</f>
        <v>0</v>
      </c>
      <c r="U82" s="27">
        <f>SUMIFS(S:S,O:O,O82,D:D,"")</f>
        <v>41064</v>
      </c>
      <c r="V82" s="28" t="str">
        <f t="shared" si="11"/>
        <v>Après</v>
      </c>
      <c r="W82" s="28" t="str">
        <f t="shared" si="12"/>
        <v>Avant</v>
      </c>
      <c r="X82" s="29">
        <f t="shared" si="13"/>
        <v>41064</v>
      </c>
      <c r="Y82" s="42">
        <f>IFERROR(P82+D82*0.03,"")</f>
        <v>109551654000</v>
      </c>
    </row>
    <row r="83" spans="1:25">
      <c r="A83" s="13" t="s">
        <v>38</v>
      </c>
      <c r="B83" s="14" t="s">
        <v>14</v>
      </c>
      <c r="C83" s="15">
        <v>3605051831473</v>
      </c>
      <c r="D83" s="16">
        <v>90000</v>
      </c>
      <c r="E83" s="17">
        <v>87300</v>
      </c>
      <c r="F83" s="18"/>
      <c r="G83" s="19">
        <v>1</v>
      </c>
      <c r="H83" s="20">
        <f t="shared" si="8"/>
        <v>1</v>
      </c>
      <c r="I83" s="21">
        <f>SUMIFS(E:E,C:C,C83)</f>
        <v>111600</v>
      </c>
      <c r="J83" s="21">
        <f>SUMIFS(D:D,C:C,C83)</f>
        <v>114300</v>
      </c>
      <c r="K83" s="20" t="str">
        <f>IF(H83=2,"Délais OK &amp; Qté OK",IF(AND(H83=1,E83&lt;&gt;""),"Délais OK &amp; Qté NO",IF(AND(H83=1,E83="",M83&gt;=2),"Délais NO &amp; Qté OK",IF(AND(E83&lt;&gt;"",J83=D83),"Livraison sans demande","Délais NO &amp; Qté NO"))))</f>
        <v>Délais OK &amp; Qté NO</v>
      </c>
      <c r="L83" s="22" t="str">
        <f>IF(AND(K83="Délais NO &amp; Qté OK",X83&gt;30,D83&lt;&gt;""),"Verificar",IF(AND(K83="Délais NO &amp; Qté OK",X83&lt;=30,D83&lt;&gt;""),"Entrée faite "&amp;X83&amp;" jours "&amp;V83,IF(AND(X83&lt;30,K83="Délais NO &amp; Qté NO",D83=""),"Demande faite "&amp;X83&amp;" jours "&amp;W84,"")))</f>
        <v/>
      </c>
      <c r="M83" s="22">
        <f t="shared" si="9"/>
        <v>1</v>
      </c>
      <c r="N83" s="23">
        <v>1</v>
      </c>
      <c r="O83" s="12" t="str">
        <f>CONCATENATE(C83,D83,E83)</f>
        <v>36050518314739000087300</v>
      </c>
      <c r="P83" s="42" t="str">
        <f t="shared" si="10"/>
        <v>18314739000087300</v>
      </c>
      <c r="Q83" s="24" t="str">
        <f>IF(AND(D83&lt;&gt;0,E83=0),B83,"")</f>
        <v/>
      </c>
      <c r="R83" s="25" t="str">
        <f>IF(AND(D83=0,E83&lt;&gt;0),B83,"")</f>
        <v/>
      </c>
      <c r="S83" s="26">
        <f t="shared" si="7"/>
        <v>41064</v>
      </c>
      <c r="T83" s="27">
        <f>SUMIFS(S:S,O:O,O83,E:E,"")</f>
        <v>0</v>
      </c>
      <c r="U83" s="27">
        <f>SUMIFS(S:S,O:O,O83,D:D,"")</f>
        <v>0</v>
      </c>
      <c r="V83" s="28" t="str">
        <f t="shared" si="11"/>
        <v>Avant</v>
      </c>
      <c r="W83" s="28" t="str">
        <f t="shared" si="12"/>
        <v>Après</v>
      </c>
      <c r="X83" s="29">
        <f t="shared" si="13"/>
        <v>0</v>
      </c>
      <c r="Y83" s="42">
        <f>IFERROR(P83+D83*0.03,"")</f>
        <v>1.831473900009E+16</v>
      </c>
    </row>
    <row r="84" spans="1:25">
      <c r="A84" s="13" t="s">
        <v>38</v>
      </c>
      <c r="B84" s="14" t="s">
        <v>14</v>
      </c>
      <c r="C84" s="15">
        <v>3605051831527</v>
      </c>
      <c r="D84" s="16">
        <v>36000</v>
      </c>
      <c r="E84" s="17">
        <v>36000</v>
      </c>
      <c r="F84" s="18">
        <v>1</v>
      </c>
      <c r="G84" s="19">
        <v>1</v>
      </c>
      <c r="H84" s="20">
        <f t="shared" si="8"/>
        <v>2</v>
      </c>
      <c r="I84" s="21">
        <f>SUMIFS(E:E,C:C,C84)</f>
        <v>36000</v>
      </c>
      <c r="J84" s="21">
        <f>SUMIFS(D:D,C:C,C84)</f>
        <v>36000</v>
      </c>
      <c r="K84" s="20" t="str">
        <f>IF(H84=2,"Délais OK &amp; Qté OK",IF(AND(H84=1,E84&lt;&gt;""),"Délais OK &amp; Qté NO",IF(AND(H84=1,E84="",M84&gt;=2),"Délais NO &amp; Qté OK",IF(AND(E84&lt;&gt;"",J84=D84),"Livraison sans demande","Délais NO &amp; Qté NO"))))</f>
        <v>Délais OK &amp; Qté OK</v>
      </c>
      <c r="L84" s="22" t="str">
        <f>IF(AND(K84="Délais NO &amp; Qté OK",X84&gt;30,D84&lt;&gt;""),"Verificar",IF(AND(K84="Délais NO &amp; Qté OK",X84&lt;=30,D84&lt;&gt;""),"Entrée faite "&amp;X84&amp;" jours "&amp;V84,IF(AND(X84&lt;30,K84="Délais NO &amp; Qté NO",D84=""),"Demande faite "&amp;X84&amp;" jours "&amp;W85,"")))</f>
        <v/>
      </c>
      <c r="M84" s="22">
        <f t="shared" si="9"/>
        <v>1</v>
      </c>
      <c r="N84" s="23">
        <v>1</v>
      </c>
      <c r="O84" s="12" t="str">
        <f>CONCATENATE(C84,D84,E84)</f>
        <v>36050518315273600036000</v>
      </c>
      <c r="P84" s="42" t="str">
        <f t="shared" si="10"/>
        <v>18315273600036000</v>
      </c>
      <c r="Q84" s="24" t="str">
        <f>IF(AND(D84&lt;&gt;0,E84=0),B84,"")</f>
        <v/>
      </c>
      <c r="R84" s="25" t="str">
        <f>IF(AND(D84=0,E84&lt;&gt;0),B84,"")</f>
        <v/>
      </c>
      <c r="S84" s="26">
        <f t="shared" si="7"/>
        <v>41064</v>
      </c>
      <c r="T84" s="27">
        <f>SUMIFS(S:S,O:O,O84,E:E,"")</f>
        <v>0</v>
      </c>
      <c r="U84" s="27">
        <f>SUMIFS(S:S,O:O,O84,D:D,"")</f>
        <v>0</v>
      </c>
      <c r="V84" s="28" t="str">
        <f t="shared" si="11"/>
        <v>Avant</v>
      </c>
      <c r="W84" s="28" t="str">
        <f t="shared" si="12"/>
        <v>Après</v>
      </c>
      <c r="X84" s="29">
        <f t="shared" si="13"/>
        <v>0</v>
      </c>
      <c r="Y84" s="42">
        <f>IFERROR(P84+D84*0.03,"")</f>
        <v>1.831527360003708E+16</v>
      </c>
    </row>
    <row r="85" spans="1:25">
      <c r="A85" s="13" t="s">
        <v>38</v>
      </c>
      <c r="B85" s="14" t="s">
        <v>14</v>
      </c>
      <c r="C85" s="15">
        <v>3605051831565</v>
      </c>
      <c r="D85" s="16">
        <v>18000</v>
      </c>
      <c r="E85" s="17">
        <v>18000</v>
      </c>
      <c r="F85" s="18">
        <v>1</v>
      </c>
      <c r="G85" s="19">
        <v>1</v>
      </c>
      <c r="H85" s="20">
        <f t="shared" si="8"/>
        <v>2</v>
      </c>
      <c r="I85" s="21">
        <f>SUMIFS(E:E,C:C,C85)</f>
        <v>18000</v>
      </c>
      <c r="J85" s="21">
        <f>SUMIFS(D:D,C:C,C85)</f>
        <v>18000</v>
      </c>
      <c r="K85" s="20" t="str">
        <f>IF(H85=2,"Délais OK &amp; Qté OK",IF(AND(H85=1,E85&lt;&gt;""),"Délais OK &amp; Qté NO",IF(AND(H85=1,E85="",M85&gt;=2),"Délais NO &amp; Qté OK",IF(AND(E85&lt;&gt;"",J85=D85),"Livraison sans demande","Délais NO &amp; Qté NO"))))</f>
        <v>Délais OK &amp; Qté OK</v>
      </c>
      <c r="L85" s="22" t="str">
        <f>IF(AND(K85="Délais NO &amp; Qté OK",X85&gt;30,D85&lt;&gt;""),"Verificar",IF(AND(K85="Délais NO &amp; Qté OK",X85&lt;=30,D85&lt;&gt;""),"Entrée faite "&amp;X85&amp;" jours "&amp;V85,IF(AND(X85&lt;30,K85="Délais NO &amp; Qté NO",D85=""),"Demande faite "&amp;X85&amp;" jours "&amp;W86,"")))</f>
        <v/>
      </c>
      <c r="M85" s="22">
        <f t="shared" si="9"/>
        <v>1</v>
      </c>
      <c r="N85" s="23">
        <v>1</v>
      </c>
      <c r="O85" s="12" t="str">
        <f>CONCATENATE(C85,D85,E85)</f>
        <v>36050518315651800018000</v>
      </c>
      <c r="P85" s="42" t="str">
        <f t="shared" si="10"/>
        <v>18315651800018000</v>
      </c>
      <c r="Q85" s="24" t="str">
        <f>IF(AND(D85&lt;&gt;0,E85=0),B85,"")</f>
        <v/>
      </c>
      <c r="R85" s="25" t="str">
        <f>IF(AND(D85=0,E85&lt;&gt;0),B85,"")</f>
        <v/>
      </c>
      <c r="S85" s="26">
        <f t="shared" si="7"/>
        <v>41064</v>
      </c>
      <c r="T85" s="27">
        <f>SUMIFS(S:S,O:O,O85,E:E,"")</f>
        <v>0</v>
      </c>
      <c r="U85" s="27">
        <f>SUMIFS(S:S,O:O,O85,D:D,"")</f>
        <v>0</v>
      </c>
      <c r="V85" s="28" t="str">
        <f t="shared" si="11"/>
        <v>Avant</v>
      </c>
      <c r="W85" s="28" t="str">
        <f t="shared" si="12"/>
        <v>Après</v>
      </c>
      <c r="X85" s="29">
        <f t="shared" si="13"/>
        <v>0</v>
      </c>
      <c r="Y85" s="42">
        <f>IFERROR(P85+D85*0.03,"")</f>
        <v>1.831565180001854E+16</v>
      </c>
    </row>
    <row r="86" spans="1:25">
      <c r="A86" s="13" t="s">
        <v>38</v>
      </c>
      <c r="B86" s="14" t="s">
        <v>14</v>
      </c>
      <c r="C86" s="15">
        <v>3605051831664</v>
      </c>
      <c r="D86" s="16">
        <v>36000</v>
      </c>
      <c r="E86" s="17">
        <v>54000</v>
      </c>
      <c r="F86" s="18"/>
      <c r="G86" s="19">
        <v>1</v>
      </c>
      <c r="H86" s="20">
        <f t="shared" si="8"/>
        <v>1</v>
      </c>
      <c r="I86" s="21">
        <f>SUMIFS(E:E,C:C,C86)</f>
        <v>72000</v>
      </c>
      <c r="J86" s="21">
        <f>SUMIFS(D:D,C:C,C86)</f>
        <v>72000</v>
      </c>
      <c r="K86" s="20" t="str">
        <f>IF(H86=2,"Délais OK &amp; Qté OK",IF(AND(H86=1,E86&lt;&gt;""),"Délais OK &amp; Qté NO",IF(AND(H86=1,E86="",M86&gt;=2),"Délais NO &amp; Qté OK",IF(AND(E86&lt;&gt;"",J86=D86),"Livraison sans demande","Délais NO &amp; Qté NO"))))</f>
        <v>Délais OK &amp; Qté NO</v>
      </c>
      <c r="L86" s="22" t="str">
        <f>IF(AND(K86="Délais NO &amp; Qté OK",X86&gt;30,D86&lt;&gt;""),"Verificar",IF(AND(K86="Délais NO &amp; Qté OK",X86&lt;=30,D86&lt;&gt;""),"Entrée faite "&amp;X86&amp;" jours "&amp;V86,IF(AND(X86&lt;30,K86="Délais NO &amp; Qté NO",D86=""),"Demande faite "&amp;X86&amp;" jours "&amp;W87,"")))</f>
        <v/>
      </c>
      <c r="M86" s="22">
        <f t="shared" si="9"/>
        <v>1</v>
      </c>
      <c r="N86" s="23">
        <v>1</v>
      </c>
      <c r="O86" s="12" t="str">
        <f>CONCATENATE(C86,D86,E86)</f>
        <v>36050518316643600054000</v>
      </c>
      <c r="P86" s="42" t="str">
        <f t="shared" si="10"/>
        <v>18316643600054000</v>
      </c>
      <c r="Q86" s="24" t="str">
        <f>IF(AND(D86&lt;&gt;0,E86=0),B86,"")</f>
        <v/>
      </c>
      <c r="R86" s="25" t="str">
        <f>IF(AND(D86=0,E86&lt;&gt;0),B86,"")</f>
        <v/>
      </c>
      <c r="S86" s="26">
        <f t="shared" si="7"/>
        <v>41064</v>
      </c>
      <c r="T86" s="27">
        <f>SUMIFS(S:S,O:O,O86,E:E,"")</f>
        <v>0</v>
      </c>
      <c r="U86" s="27">
        <f>SUMIFS(S:S,O:O,O86,D:D,"")</f>
        <v>0</v>
      </c>
      <c r="V86" s="28" t="str">
        <f t="shared" si="11"/>
        <v>Avant</v>
      </c>
      <c r="W86" s="28" t="str">
        <f t="shared" si="12"/>
        <v>Après</v>
      </c>
      <c r="X86" s="29">
        <f t="shared" si="13"/>
        <v>0</v>
      </c>
      <c r="Y86" s="42">
        <f>IFERROR(P86+D86*0.03,"")</f>
        <v>1.831664360005508E+16</v>
      </c>
    </row>
    <row r="87" spans="1:25">
      <c r="A87" s="13" t="s">
        <v>38</v>
      </c>
      <c r="B87" s="14" t="s">
        <v>15</v>
      </c>
      <c r="C87" s="15">
        <v>3605050348972</v>
      </c>
      <c r="D87" s="16"/>
      <c r="E87" s="17">
        <v>54000</v>
      </c>
      <c r="F87" s="18"/>
      <c r="G87" s="19"/>
      <c r="H87" s="20">
        <f t="shared" si="8"/>
        <v>0</v>
      </c>
      <c r="I87" s="21">
        <f>SUMIFS(E:E,C:C,C87)</f>
        <v>162000</v>
      </c>
      <c r="J87" s="21">
        <f>SUMIFS(D:D,C:C,C87)</f>
        <v>162000</v>
      </c>
      <c r="K87" s="20" t="str">
        <f>IF(H87=2,"Délais OK &amp; Qté OK",IF(AND(H87=1,E87&lt;&gt;""),"Délais OK &amp; Qté NO",IF(AND(H87=1,E87="",M87&gt;=2),"Délais NO &amp; Qté OK",IF(AND(E87&lt;&gt;"",J87=D87),"Livraison sans demande","Délais NO &amp; Qté NO"))))</f>
        <v>Délais NO &amp; Qté NO</v>
      </c>
      <c r="L87" s="22" t="str">
        <f>IF(AND(K87="Délais NO &amp; Qté OK",X87&gt;30,D87&lt;&gt;""),"Verificar",IF(AND(K87="Délais NO &amp; Qté OK",X87&lt;=30,D87&lt;&gt;""),"Entrée faite "&amp;X87&amp;" jours "&amp;V87,IF(AND(X87&lt;30,K87="Délais NO &amp; Qté NO",D87=""),"Demande faite "&amp;X87&amp;" jours "&amp;W88,"")))</f>
        <v>Demande faite 1 jours Après</v>
      </c>
      <c r="M87" s="22">
        <f t="shared" si="9"/>
        <v>2</v>
      </c>
      <c r="N87" s="23">
        <v>1</v>
      </c>
      <c r="O87" s="12" t="str">
        <f>CONCATENATE(C87,D87,E87)</f>
        <v>360505034897254000</v>
      </c>
      <c r="P87" s="42" t="str">
        <f t="shared" si="10"/>
        <v>034897254000</v>
      </c>
      <c r="Q87" s="24" t="str">
        <f>IF(AND(D87&lt;&gt;0,E87=0),B87,"")</f>
        <v/>
      </c>
      <c r="R87" s="25" t="str">
        <f>IF(AND(D87=0,E87&lt;&gt;0),B87,"")</f>
        <v>05/06/2012</v>
      </c>
      <c r="S87" s="26">
        <f t="shared" si="7"/>
        <v>41065</v>
      </c>
      <c r="T87" s="27">
        <f>SUMIFS(S:S,O:O,O87,E:E,"")</f>
        <v>41066</v>
      </c>
      <c r="U87" s="27">
        <f>SUMIFS(S:S,O:O,O87,D:D,"")</f>
        <v>41065</v>
      </c>
      <c r="V87" s="28" t="str">
        <f t="shared" si="11"/>
        <v>Avant</v>
      </c>
      <c r="W87" s="28" t="str">
        <f t="shared" si="12"/>
        <v>Après</v>
      </c>
      <c r="X87" s="29">
        <f t="shared" si="13"/>
        <v>1</v>
      </c>
      <c r="Y87" s="42">
        <f>IFERROR(P87+D87*0.03,"")</f>
        <v>34897254000</v>
      </c>
    </row>
    <row r="88" spans="1:25">
      <c r="A88" s="13" t="s">
        <v>38</v>
      </c>
      <c r="B88" s="14" t="s">
        <v>15</v>
      </c>
      <c r="C88" s="15">
        <v>3605051045559</v>
      </c>
      <c r="D88" s="16"/>
      <c r="E88" s="17">
        <v>36000</v>
      </c>
      <c r="F88" s="18"/>
      <c r="G88" s="19"/>
      <c r="H88" s="20">
        <f t="shared" si="8"/>
        <v>0</v>
      </c>
      <c r="I88" s="21">
        <f>SUMIFS(E:E,C:C,C88)</f>
        <v>90000</v>
      </c>
      <c r="J88" s="21">
        <f>SUMIFS(D:D,C:C,C88)</f>
        <v>90000</v>
      </c>
      <c r="K88" s="20" t="str">
        <f>IF(H88=2,"Délais OK &amp; Qté OK",IF(AND(H88=1,E88&lt;&gt;""),"Délais OK &amp; Qté NO",IF(AND(H88=1,E88="",M88&gt;=2),"Délais NO &amp; Qté OK",IF(AND(E88&lt;&gt;"",J88=D88),"Livraison sans demande","Délais NO &amp; Qté NO"))))</f>
        <v>Délais NO &amp; Qté NO</v>
      </c>
      <c r="L88" s="22" t="str">
        <f>IF(AND(K88="Délais NO &amp; Qté OK",X88&gt;30,D88&lt;&gt;""),"Verificar",IF(AND(K88="Délais NO &amp; Qté OK",X88&lt;=30,D88&lt;&gt;""),"Entrée faite "&amp;X88&amp;" jours "&amp;V88,IF(AND(X88&lt;30,K88="Délais NO &amp; Qté NO",D88=""),"Demande faite "&amp;X88&amp;" jours "&amp;W89,"")))</f>
        <v>Demande faite 1 jours Après</v>
      </c>
      <c r="M88" s="22">
        <f t="shared" si="9"/>
        <v>2</v>
      </c>
      <c r="N88" s="23">
        <v>1</v>
      </c>
      <c r="O88" s="12" t="str">
        <f>CONCATENATE(C88,D88,E88)</f>
        <v>360505104555936000</v>
      </c>
      <c r="P88" s="42" t="str">
        <f t="shared" si="10"/>
        <v>104555936000</v>
      </c>
      <c r="Q88" s="24" t="str">
        <f>IF(AND(D88&lt;&gt;0,E88=0),B88,"")</f>
        <v/>
      </c>
      <c r="R88" s="25" t="str">
        <f>IF(AND(D88=0,E88&lt;&gt;0),B88,"")</f>
        <v>05/06/2012</v>
      </c>
      <c r="S88" s="26">
        <f t="shared" si="7"/>
        <v>41065</v>
      </c>
      <c r="T88" s="27">
        <f>SUMIFS(S:S,O:O,O88,E:E,"")</f>
        <v>41066</v>
      </c>
      <c r="U88" s="27">
        <f>SUMIFS(S:S,O:O,O88,D:D,"")</f>
        <v>41065</v>
      </c>
      <c r="V88" s="28" t="str">
        <f t="shared" si="11"/>
        <v>Avant</v>
      </c>
      <c r="W88" s="28" t="str">
        <f t="shared" si="12"/>
        <v>Après</v>
      </c>
      <c r="X88" s="29">
        <f t="shared" si="13"/>
        <v>1</v>
      </c>
      <c r="Y88" s="42">
        <f>IFERROR(P88+D88*0.03,"")</f>
        <v>104555936000</v>
      </c>
    </row>
    <row r="89" spans="1:25">
      <c r="A89" s="13" t="s">
        <v>38</v>
      </c>
      <c r="B89" s="14" t="s">
        <v>15</v>
      </c>
      <c r="C89" s="15">
        <v>3605051463896</v>
      </c>
      <c r="D89" s="16"/>
      <c r="E89" s="17">
        <v>18000</v>
      </c>
      <c r="F89" s="18"/>
      <c r="G89" s="19"/>
      <c r="H89" s="20">
        <f t="shared" si="8"/>
        <v>0</v>
      </c>
      <c r="I89" s="21">
        <f>SUMIFS(E:E,C:C,C89)</f>
        <v>18000</v>
      </c>
      <c r="J89" s="21">
        <f>SUMIFS(D:D,C:C,C89)</f>
        <v>18000</v>
      </c>
      <c r="K89" s="20" t="str">
        <f>IF(H89=2,"Délais OK &amp; Qté OK",IF(AND(H89=1,E89&lt;&gt;""),"Délais OK &amp; Qté NO",IF(AND(H89=1,E89="",M89&gt;=2),"Délais NO &amp; Qté OK",IF(AND(E89&lt;&gt;"",J89=D89),"Livraison sans demande","Délais NO &amp; Qté NO"))))</f>
        <v>Délais NO &amp; Qté NO</v>
      </c>
      <c r="L89" s="22" t="str">
        <f>IF(AND(K89="Délais NO &amp; Qté OK",X89&gt;30,D89&lt;&gt;""),"Verificar",IF(AND(K89="Délais NO &amp; Qté OK",X89&lt;=30,D89&lt;&gt;""),"Entrée faite "&amp;X89&amp;" jours "&amp;V89,IF(AND(X89&lt;30,K89="Délais NO &amp; Qté NO",D89=""),"Demande faite "&amp;X89&amp;" jours "&amp;W90,"")))</f>
        <v>Demande faite 1 jours Après</v>
      </c>
      <c r="M89" s="22">
        <f t="shared" si="9"/>
        <v>2</v>
      </c>
      <c r="N89" s="23">
        <v>1</v>
      </c>
      <c r="O89" s="12" t="str">
        <f>CONCATENATE(C89,D89,E89)</f>
        <v>360505146389618000</v>
      </c>
      <c r="P89" s="42" t="str">
        <f t="shared" si="10"/>
        <v>146389618000</v>
      </c>
      <c r="Q89" s="24" t="str">
        <f>IF(AND(D89&lt;&gt;0,E89=0),B89,"")</f>
        <v/>
      </c>
      <c r="R89" s="25" t="str">
        <f>IF(AND(D89=0,E89&lt;&gt;0),B89,"")</f>
        <v>05/06/2012</v>
      </c>
      <c r="S89" s="26">
        <f t="shared" si="7"/>
        <v>41065</v>
      </c>
      <c r="T89" s="27">
        <f>SUMIFS(S:S,O:O,O89,E:E,"")</f>
        <v>41066</v>
      </c>
      <c r="U89" s="27">
        <f>SUMIFS(S:S,O:O,O89,D:D,"")</f>
        <v>41065</v>
      </c>
      <c r="V89" s="28" t="str">
        <f t="shared" si="11"/>
        <v>Avant</v>
      </c>
      <c r="W89" s="28" t="str">
        <f t="shared" si="12"/>
        <v>Après</v>
      </c>
      <c r="X89" s="29">
        <f t="shared" si="13"/>
        <v>1</v>
      </c>
      <c r="Y89" s="42">
        <f>IFERROR(P89+D89*0.03,"")</f>
        <v>146389618000</v>
      </c>
    </row>
    <row r="90" spans="1:25">
      <c r="A90" s="13" t="s">
        <v>38</v>
      </c>
      <c r="B90" s="14" t="s">
        <v>15</v>
      </c>
      <c r="C90" s="15">
        <v>3605051831633</v>
      </c>
      <c r="D90" s="16"/>
      <c r="E90" s="17">
        <v>18000</v>
      </c>
      <c r="F90" s="18"/>
      <c r="G90" s="19"/>
      <c r="H90" s="20">
        <f t="shared" si="8"/>
        <v>0</v>
      </c>
      <c r="I90" s="21">
        <f>SUMIFS(E:E,C:C,C90)</f>
        <v>18000</v>
      </c>
      <c r="J90" s="21">
        <f>SUMIFS(D:D,C:C,C90)</f>
        <v>18000</v>
      </c>
      <c r="K90" s="20" t="str">
        <f>IF(H90=2,"Délais OK &amp; Qté OK",IF(AND(H90=1,E90&lt;&gt;""),"Délais OK &amp; Qté NO",IF(AND(H90=1,E90="",M90&gt;=2),"Délais NO &amp; Qté OK",IF(AND(E90&lt;&gt;"",J90=D90),"Livraison sans demande","Délais NO &amp; Qté NO"))))</f>
        <v>Délais NO &amp; Qté NO</v>
      </c>
      <c r="L90" s="22" t="str">
        <f>IF(AND(K90="Délais NO &amp; Qté OK",X90&gt;30,D90&lt;&gt;""),"Verificar",IF(AND(K90="Délais NO &amp; Qté OK",X90&lt;=30,D90&lt;&gt;""),"Entrée faite "&amp;X90&amp;" jours "&amp;V90,IF(AND(X90&lt;30,K90="Délais NO &amp; Qté NO",D90=""),"Demande faite "&amp;X90&amp;" jours "&amp;W91,"")))</f>
        <v>Demande faite 1 jours Avant</v>
      </c>
      <c r="M90" s="22">
        <f t="shared" si="9"/>
        <v>2</v>
      </c>
      <c r="N90" s="23">
        <v>1</v>
      </c>
      <c r="O90" s="12" t="str">
        <f>CONCATENATE(C90,D90,E90)</f>
        <v>360505183163318000</v>
      </c>
      <c r="P90" s="42" t="str">
        <f t="shared" si="10"/>
        <v>183163318000</v>
      </c>
      <c r="Q90" s="24" t="str">
        <f>IF(AND(D90&lt;&gt;0,E90=0),B90,"")</f>
        <v/>
      </c>
      <c r="R90" s="25" t="str">
        <f>IF(AND(D90=0,E90&lt;&gt;0),B90,"")</f>
        <v>05/06/2012</v>
      </c>
      <c r="S90" s="26">
        <f t="shared" si="7"/>
        <v>41065</v>
      </c>
      <c r="T90" s="27">
        <f>SUMIFS(S:S,O:O,O90,E:E,"")</f>
        <v>41066</v>
      </c>
      <c r="U90" s="27">
        <f>SUMIFS(S:S,O:O,O90,D:D,"")</f>
        <v>41065</v>
      </c>
      <c r="V90" s="28" t="str">
        <f t="shared" si="11"/>
        <v>Avant</v>
      </c>
      <c r="W90" s="28" t="str">
        <f t="shared" si="12"/>
        <v>Après</v>
      </c>
      <c r="X90" s="29">
        <f t="shared" si="13"/>
        <v>1</v>
      </c>
      <c r="Y90" s="42">
        <f>IFERROR(P90+D90*0.03,"")</f>
        <v>183163318000</v>
      </c>
    </row>
    <row r="91" spans="1:25">
      <c r="A91" s="13" t="s">
        <v>38</v>
      </c>
      <c r="B91" s="14" t="s">
        <v>15</v>
      </c>
      <c r="C91" s="15">
        <v>3605051831664</v>
      </c>
      <c r="D91" s="16"/>
      <c r="E91" s="17">
        <v>18000</v>
      </c>
      <c r="F91" s="18"/>
      <c r="G91" s="19"/>
      <c r="H91" s="20">
        <f t="shared" si="8"/>
        <v>0</v>
      </c>
      <c r="I91" s="21">
        <f>SUMIFS(E:E,C:C,C91)</f>
        <v>72000</v>
      </c>
      <c r="J91" s="21">
        <f>SUMIFS(D:D,C:C,C91)</f>
        <v>72000</v>
      </c>
      <c r="K91" s="20" t="str">
        <f>IF(H91=2,"Délais OK &amp; Qté OK",IF(AND(H91=1,E91&lt;&gt;""),"Délais OK &amp; Qté NO",IF(AND(H91=1,E91="",M91&gt;=2),"Délais NO &amp; Qté OK",IF(AND(E91&lt;&gt;"",J91=D91),"Livraison sans demande","Délais NO &amp; Qté NO"))))</f>
        <v>Délais NO &amp; Qté NO</v>
      </c>
      <c r="L91" s="22" t="str">
        <f>IF(AND(K91="Délais NO &amp; Qté OK",X91&gt;30,D91&lt;&gt;""),"Verificar",IF(AND(K91="Délais NO &amp; Qté OK",X91&lt;=30,D91&lt;&gt;""),"Entrée faite "&amp;X91&amp;" jours "&amp;V91,IF(AND(X91&lt;30,K91="Délais NO &amp; Qté NO",D91=""),"Demande faite "&amp;X91&amp;" jours "&amp;W92,"")))</f>
        <v/>
      </c>
      <c r="M91" s="22">
        <f t="shared" si="9"/>
        <v>1</v>
      </c>
      <c r="N91" s="23">
        <v>1</v>
      </c>
      <c r="O91" s="12" t="str">
        <f>CONCATENATE(C91,D91,E91)</f>
        <v>360505183166418000</v>
      </c>
      <c r="P91" s="42" t="str">
        <f t="shared" si="10"/>
        <v>183166418000</v>
      </c>
      <c r="Q91" s="24" t="str">
        <f>IF(AND(D91&lt;&gt;0,E91=0),B91,"")</f>
        <v/>
      </c>
      <c r="R91" s="25" t="str">
        <f>IF(AND(D91=0,E91&lt;&gt;0),B91,"")</f>
        <v>05/06/2012</v>
      </c>
      <c r="S91" s="26">
        <f t="shared" si="7"/>
        <v>41065</v>
      </c>
      <c r="T91" s="27">
        <f>SUMIFS(S:S,O:O,O91,E:E,"")</f>
        <v>0</v>
      </c>
      <c r="U91" s="27">
        <f>SUMIFS(S:S,O:O,O91,D:D,"")</f>
        <v>41065</v>
      </c>
      <c r="V91" s="28" t="str">
        <f t="shared" si="11"/>
        <v>Après</v>
      </c>
      <c r="W91" s="28" t="str">
        <f t="shared" si="12"/>
        <v>Avant</v>
      </c>
      <c r="X91" s="29">
        <f t="shared" si="13"/>
        <v>41065</v>
      </c>
      <c r="Y91" s="42">
        <f>IFERROR(P91+D91*0.03,"")</f>
        <v>183166418000</v>
      </c>
    </row>
    <row r="92" spans="1:25">
      <c r="A92" s="13" t="s">
        <v>38</v>
      </c>
      <c r="B92" s="14" t="s">
        <v>16</v>
      </c>
      <c r="C92" s="15">
        <v>3605050348972</v>
      </c>
      <c r="D92" s="16">
        <v>54000</v>
      </c>
      <c r="E92" s="17"/>
      <c r="F92" s="18"/>
      <c r="G92" s="19">
        <v>1</v>
      </c>
      <c r="H92" s="20">
        <f t="shared" si="8"/>
        <v>1</v>
      </c>
      <c r="I92" s="21">
        <f>SUMIFS(E:E,C:C,C92)</f>
        <v>162000</v>
      </c>
      <c r="J92" s="21">
        <f>SUMIFS(D:D,C:C,C92)</f>
        <v>162000</v>
      </c>
      <c r="K92" s="20" t="str">
        <f>IF(H92=2,"Délais OK &amp; Qté OK",IF(AND(H92=1,E92&lt;&gt;""),"Délais OK &amp; Qté NO",IF(AND(H92=1,E92="",M92&gt;=2),"Délais NO &amp; Qté OK",IF(AND(E92&lt;&gt;"",J92=D92),"Livraison sans demande","Délais NO &amp; Qté NO"))))</f>
        <v>Délais NO &amp; Qté OK</v>
      </c>
      <c r="L92" s="22" t="str">
        <f>IF(AND(K92="Délais NO &amp; Qté OK",X92&gt;30,D92&lt;&gt;""),"Verificar",IF(AND(K92="Délais NO &amp; Qté OK",X92&lt;=30,D92&lt;&gt;""),"Entrée faite "&amp;X92&amp;" jours "&amp;V92,IF(AND(X92&lt;30,K92="Délais NO &amp; Qté NO",D92=""),"Demande faite "&amp;X92&amp;" jours "&amp;W93,"")))</f>
        <v>Entrée faite 1 jours Avant</v>
      </c>
      <c r="M92" s="22">
        <f t="shared" si="9"/>
        <v>2</v>
      </c>
      <c r="N92" s="23">
        <v>1</v>
      </c>
      <c r="O92" s="12" t="str">
        <f>CONCATENATE(C92,D92,E92)</f>
        <v>360505034897254000</v>
      </c>
      <c r="P92" s="42" t="str">
        <f t="shared" si="10"/>
        <v>034897254000</v>
      </c>
      <c r="Q92" s="24" t="str">
        <f>IF(AND(D92&lt;&gt;0,E92=0),B92,"")</f>
        <v>06/06/2012</v>
      </c>
      <c r="R92" s="25" t="str">
        <f>IF(AND(D92=0,E92&lt;&gt;0),B92,"")</f>
        <v/>
      </c>
      <c r="S92" s="26">
        <f t="shared" si="7"/>
        <v>41066</v>
      </c>
      <c r="T92" s="27">
        <f>SUMIFS(S:S,O:O,O92,E:E,"")</f>
        <v>41066</v>
      </c>
      <c r="U92" s="27">
        <f>SUMIFS(S:S,O:O,O92,D:D,"")</f>
        <v>41065</v>
      </c>
      <c r="V92" s="28" t="str">
        <f t="shared" si="11"/>
        <v>Avant</v>
      </c>
      <c r="W92" s="28" t="str">
        <f t="shared" si="12"/>
        <v>Après</v>
      </c>
      <c r="X92" s="29">
        <f t="shared" si="13"/>
        <v>1</v>
      </c>
      <c r="Y92" s="42">
        <f>IFERROR(P92+D92*0.03,"")</f>
        <v>34897255620</v>
      </c>
    </row>
    <row r="93" spans="1:25">
      <c r="A93" s="13" t="s">
        <v>38</v>
      </c>
      <c r="B93" s="14" t="s">
        <v>16</v>
      </c>
      <c r="C93" s="15">
        <v>3605051045559</v>
      </c>
      <c r="D93" s="16">
        <v>36000</v>
      </c>
      <c r="E93" s="17"/>
      <c r="F93" s="18"/>
      <c r="G93" s="19">
        <v>1</v>
      </c>
      <c r="H93" s="20">
        <f t="shared" si="8"/>
        <v>1</v>
      </c>
      <c r="I93" s="21">
        <f>SUMIFS(E:E,C:C,C93)</f>
        <v>90000</v>
      </c>
      <c r="J93" s="21">
        <f>SUMIFS(D:D,C:C,C93)</f>
        <v>90000</v>
      </c>
      <c r="K93" s="20" t="str">
        <f>IF(H93=2,"Délais OK &amp; Qté OK",IF(AND(H93=1,E93&lt;&gt;""),"Délais OK &amp; Qté NO",IF(AND(H93=1,E93="",M93&gt;=2),"Délais NO &amp; Qté OK",IF(AND(E93&lt;&gt;"",J93=D93),"Livraison sans demande","Délais NO &amp; Qté NO"))))</f>
        <v>Délais NO &amp; Qté OK</v>
      </c>
      <c r="L93" s="22" t="str">
        <f>IF(AND(K93="Délais NO &amp; Qté OK",X93&gt;30,D93&lt;&gt;""),"Verificar",IF(AND(K93="Délais NO &amp; Qté OK",X93&lt;=30,D93&lt;&gt;""),"Entrée faite "&amp;X93&amp;" jours "&amp;V93,IF(AND(X93&lt;30,K93="Délais NO &amp; Qté NO",D93=""),"Demande faite "&amp;X93&amp;" jours "&amp;W94,"")))</f>
        <v>Entrée faite 1 jours Avant</v>
      </c>
      <c r="M93" s="22">
        <f t="shared" si="9"/>
        <v>2</v>
      </c>
      <c r="N93" s="23">
        <v>1</v>
      </c>
      <c r="O93" s="12" t="str">
        <f>CONCATENATE(C93,D93,E93)</f>
        <v>360505104555936000</v>
      </c>
      <c r="P93" s="42" t="str">
        <f t="shared" si="10"/>
        <v>104555936000</v>
      </c>
      <c r="Q93" s="24" t="str">
        <f>IF(AND(D93&lt;&gt;0,E93=0),B93,"")</f>
        <v>06/06/2012</v>
      </c>
      <c r="R93" s="25" t="str">
        <f>IF(AND(D93=0,E93&lt;&gt;0),B93,"")</f>
        <v/>
      </c>
      <c r="S93" s="26">
        <f t="shared" si="7"/>
        <v>41066</v>
      </c>
      <c r="T93" s="27">
        <f>SUMIFS(S:S,O:O,O93,E:E,"")</f>
        <v>41066</v>
      </c>
      <c r="U93" s="27">
        <f>SUMIFS(S:S,O:O,O93,D:D,"")</f>
        <v>41065</v>
      </c>
      <c r="V93" s="28" t="str">
        <f t="shared" si="11"/>
        <v>Avant</v>
      </c>
      <c r="W93" s="28" t="str">
        <f t="shared" si="12"/>
        <v>Après</v>
      </c>
      <c r="X93" s="29">
        <f t="shared" si="13"/>
        <v>1</v>
      </c>
      <c r="Y93" s="42">
        <f>IFERROR(P93+D93*0.03,"")</f>
        <v>104555937080</v>
      </c>
    </row>
    <row r="94" spans="1:25">
      <c r="A94" s="13" t="s">
        <v>38</v>
      </c>
      <c r="B94" s="14" t="s">
        <v>16</v>
      </c>
      <c r="C94" s="15">
        <v>3605051463896</v>
      </c>
      <c r="D94" s="16">
        <v>18000</v>
      </c>
      <c r="E94" s="17"/>
      <c r="F94" s="18"/>
      <c r="G94" s="19">
        <v>1</v>
      </c>
      <c r="H94" s="20">
        <f t="shared" si="8"/>
        <v>1</v>
      </c>
      <c r="I94" s="21">
        <f>SUMIFS(E:E,C:C,C94)</f>
        <v>18000</v>
      </c>
      <c r="J94" s="21">
        <f>SUMIFS(D:D,C:C,C94)</f>
        <v>18000</v>
      </c>
      <c r="K94" s="20" t="str">
        <f>IF(H94=2,"Délais OK &amp; Qté OK",IF(AND(H94=1,E94&lt;&gt;""),"Délais OK &amp; Qté NO",IF(AND(H94=1,E94="",M94&gt;=2),"Délais NO &amp; Qté OK",IF(AND(E94&lt;&gt;"",J94=D94),"Livraison sans demande","Délais NO &amp; Qté NO"))))</f>
        <v>Délais NO &amp; Qté OK</v>
      </c>
      <c r="L94" s="22" t="str">
        <f>IF(AND(K94="Délais NO &amp; Qté OK",X94&gt;30,D94&lt;&gt;""),"Verificar",IF(AND(K94="Délais NO &amp; Qté OK",X94&lt;=30,D94&lt;&gt;""),"Entrée faite "&amp;X94&amp;" jours "&amp;V94,IF(AND(X94&lt;30,K94="Délais NO &amp; Qté NO",D94=""),"Demande faite "&amp;X94&amp;" jours "&amp;W95,"")))</f>
        <v>Entrée faite 1 jours Avant</v>
      </c>
      <c r="M94" s="22">
        <f t="shared" si="9"/>
        <v>2</v>
      </c>
      <c r="N94" s="23">
        <v>1</v>
      </c>
      <c r="O94" s="12" t="str">
        <f>CONCATENATE(C94,D94,E94)</f>
        <v>360505146389618000</v>
      </c>
      <c r="P94" s="42" t="str">
        <f t="shared" si="10"/>
        <v>146389618000</v>
      </c>
      <c r="Q94" s="24" t="str">
        <f>IF(AND(D94&lt;&gt;0,E94=0),B94,"")</f>
        <v>06/06/2012</v>
      </c>
      <c r="R94" s="25" t="str">
        <f>IF(AND(D94=0,E94&lt;&gt;0),B94,"")</f>
        <v/>
      </c>
      <c r="S94" s="26">
        <f t="shared" si="7"/>
        <v>41066</v>
      </c>
      <c r="T94" s="27">
        <f>SUMIFS(S:S,O:O,O94,E:E,"")</f>
        <v>41066</v>
      </c>
      <c r="U94" s="27">
        <f>SUMIFS(S:S,O:O,O94,D:D,"")</f>
        <v>41065</v>
      </c>
      <c r="V94" s="28" t="str">
        <f t="shared" si="11"/>
        <v>Avant</v>
      </c>
      <c r="W94" s="28" t="str">
        <f t="shared" si="12"/>
        <v>Après</v>
      </c>
      <c r="X94" s="29">
        <f t="shared" si="13"/>
        <v>1</v>
      </c>
      <c r="Y94" s="42">
        <f>IFERROR(P94+D94*0.03,"")</f>
        <v>146389618540</v>
      </c>
    </row>
    <row r="95" spans="1:25">
      <c r="A95" s="13" t="s">
        <v>38</v>
      </c>
      <c r="B95" s="14" t="s">
        <v>16</v>
      </c>
      <c r="C95" s="15">
        <v>3605051831633</v>
      </c>
      <c r="D95" s="16">
        <v>18000</v>
      </c>
      <c r="E95" s="17"/>
      <c r="F95" s="18"/>
      <c r="G95" s="19">
        <v>1</v>
      </c>
      <c r="H95" s="20">
        <f t="shared" si="8"/>
        <v>1</v>
      </c>
      <c r="I95" s="21">
        <f>SUMIFS(E:E,C:C,C95)</f>
        <v>18000</v>
      </c>
      <c r="J95" s="21">
        <f>SUMIFS(D:D,C:C,C95)</f>
        <v>18000</v>
      </c>
      <c r="K95" s="20" t="str">
        <f>IF(H95=2,"Délais OK &amp; Qté OK",IF(AND(H95=1,E95&lt;&gt;""),"Délais OK &amp; Qté NO",IF(AND(H95=1,E95="",M95&gt;=2),"Délais NO &amp; Qté OK",IF(AND(E95&lt;&gt;"",J95=D95),"Livraison sans demande","Délais NO &amp; Qté NO"))))</f>
        <v>Délais NO &amp; Qté OK</v>
      </c>
      <c r="L95" s="22" t="str">
        <f>IF(AND(K95="Délais NO &amp; Qté OK",X95&gt;30,D95&lt;&gt;""),"Verificar",IF(AND(K95="Délais NO &amp; Qté OK",X95&lt;=30,D95&lt;&gt;""),"Entrée faite "&amp;X95&amp;" jours "&amp;V95,IF(AND(X95&lt;30,K95="Délais NO &amp; Qté NO",D95=""),"Demande faite "&amp;X95&amp;" jours "&amp;W96,"")))</f>
        <v>Entrée faite 1 jours Avant</v>
      </c>
      <c r="M95" s="22">
        <f t="shared" si="9"/>
        <v>2</v>
      </c>
      <c r="N95" s="23">
        <v>1</v>
      </c>
      <c r="O95" s="12" t="str">
        <f>CONCATENATE(C95,D95,E95)</f>
        <v>360505183163318000</v>
      </c>
      <c r="P95" s="42" t="str">
        <f t="shared" si="10"/>
        <v>183163318000</v>
      </c>
      <c r="Q95" s="24" t="str">
        <f>IF(AND(D95&lt;&gt;0,E95=0),B95,"")</f>
        <v>06/06/2012</v>
      </c>
      <c r="R95" s="25" t="str">
        <f>IF(AND(D95=0,E95&lt;&gt;0),B95,"")</f>
        <v/>
      </c>
      <c r="S95" s="26">
        <f t="shared" si="7"/>
        <v>41066</v>
      </c>
      <c r="T95" s="27">
        <f>SUMIFS(S:S,O:O,O95,E:E,"")</f>
        <v>41066</v>
      </c>
      <c r="U95" s="27">
        <f>SUMIFS(S:S,O:O,O95,D:D,"")</f>
        <v>41065</v>
      </c>
      <c r="V95" s="28" t="str">
        <f t="shared" si="11"/>
        <v>Avant</v>
      </c>
      <c r="W95" s="28" t="str">
        <f t="shared" si="12"/>
        <v>Après</v>
      </c>
      <c r="X95" s="29">
        <f t="shared" si="13"/>
        <v>1</v>
      </c>
      <c r="Y95" s="42">
        <f>IFERROR(P95+D95*0.03,"")</f>
        <v>183163318540</v>
      </c>
    </row>
    <row r="96" spans="1:25">
      <c r="A96" s="13" t="s">
        <v>38</v>
      </c>
      <c r="B96" s="14" t="s">
        <v>16</v>
      </c>
      <c r="C96" s="15">
        <v>3605051831664</v>
      </c>
      <c r="D96" s="16">
        <v>36000</v>
      </c>
      <c r="E96" s="17"/>
      <c r="F96" s="18"/>
      <c r="G96" s="19">
        <v>1</v>
      </c>
      <c r="H96" s="20">
        <f t="shared" si="8"/>
        <v>1</v>
      </c>
      <c r="I96" s="21">
        <f>SUMIFS(E:E,C:C,C96)</f>
        <v>72000</v>
      </c>
      <c r="J96" s="21">
        <f>SUMIFS(D:D,C:C,C96)</f>
        <v>72000</v>
      </c>
      <c r="K96" s="20" t="str">
        <f>IF(H96=2,"Délais OK &amp; Qté OK",IF(AND(H96=1,E96&lt;&gt;""),"Délais OK &amp; Qté NO",IF(AND(H96=1,E96="",M96&gt;=2),"Délais NO &amp; Qté OK",IF(AND(E96&lt;&gt;"",J96=D96),"Livraison sans demande","Délais NO &amp; Qté NO"))))</f>
        <v>Délais NO &amp; Qté NO</v>
      </c>
      <c r="L96" s="22" t="str">
        <f>IF(AND(K96="Délais NO &amp; Qté OK",X96&gt;30,D96&lt;&gt;""),"Verificar",IF(AND(K96="Délais NO &amp; Qté OK",X96&lt;=30,D96&lt;&gt;""),"Entrée faite "&amp;X96&amp;" jours "&amp;V96,IF(AND(X96&lt;30,K96="Délais NO &amp; Qté NO",D96=""),"Demande faite "&amp;X96&amp;" jours "&amp;W97,"")))</f>
        <v/>
      </c>
      <c r="M96" s="22">
        <f t="shared" si="9"/>
        <v>1</v>
      </c>
      <c r="N96" s="23">
        <v>1</v>
      </c>
      <c r="O96" s="12" t="str">
        <f>CONCATENATE(C96,D96,E96)</f>
        <v>360505183166436000</v>
      </c>
      <c r="P96" s="42" t="str">
        <f t="shared" si="10"/>
        <v>183166436000</v>
      </c>
      <c r="Q96" s="24" t="str">
        <f>IF(AND(D96&lt;&gt;0,E96=0),B96,"")</f>
        <v>06/06/2012</v>
      </c>
      <c r="R96" s="25" t="str">
        <f>IF(AND(D96=0,E96&lt;&gt;0),B96,"")</f>
        <v/>
      </c>
      <c r="S96" s="26">
        <f t="shared" si="7"/>
        <v>41066</v>
      </c>
      <c r="T96" s="27">
        <f>SUMIFS(S:S,O:O,O96,E:E,"")</f>
        <v>41066</v>
      </c>
      <c r="U96" s="27">
        <f>SUMIFS(S:S,O:O,O96,D:D,"")</f>
        <v>0</v>
      </c>
      <c r="V96" s="28" t="str">
        <f t="shared" si="11"/>
        <v>Avant</v>
      </c>
      <c r="W96" s="28" t="str">
        <f t="shared" si="12"/>
        <v>Après</v>
      </c>
      <c r="X96" s="29">
        <f t="shared" si="13"/>
        <v>41066</v>
      </c>
      <c r="Y96" s="42">
        <f>IFERROR(P96+D96*0.03,"")</f>
        <v>183166437080</v>
      </c>
    </row>
    <row r="97" spans="1:25">
      <c r="A97" s="13" t="s">
        <v>38</v>
      </c>
      <c r="B97" s="14" t="s">
        <v>25</v>
      </c>
      <c r="C97" s="15">
        <v>3605051280097</v>
      </c>
      <c r="D97" s="16"/>
      <c r="E97" s="17">
        <v>12000</v>
      </c>
      <c r="F97" s="18"/>
      <c r="G97" s="19"/>
      <c r="H97" s="20">
        <f t="shared" si="8"/>
        <v>0</v>
      </c>
      <c r="I97" s="21">
        <f>SUMIFS(E:E,C:C,C97)</f>
        <v>12000</v>
      </c>
      <c r="J97" s="21">
        <f>SUMIFS(D:D,C:C,C97)</f>
        <v>12000</v>
      </c>
      <c r="K97" s="20" t="str">
        <f>IF(H97=2,"Délais OK &amp; Qté OK",IF(AND(H97=1,E97&lt;&gt;""),"Délais OK &amp; Qté NO",IF(AND(H97=1,E97="",M97&gt;=2),"Délais NO &amp; Qté OK",IF(AND(E97&lt;&gt;"",J97=D97),"Livraison sans demande","Délais NO &amp; Qté NO"))))</f>
        <v>Délais NO &amp; Qté NO</v>
      </c>
      <c r="L97" s="22" t="str">
        <f>IF(AND(K97="Délais NO &amp; Qté OK",X97&gt;30,D97&lt;&gt;""),"Verificar",IF(AND(K97="Délais NO &amp; Qté OK",X97&lt;=30,D97&lt;&gt;""),"Entrée faite "&amp;X97&amp;" jours "&amp;V97,IF(AND(X97&lt;30,K97="Délais NO &amp; Qté NO",D97=""),"Demande faite "&amp;X97&amp;" jours "&amp;W98,"")))</f>
        <v>Demande faite 1 jours Après</v>
      </c>
      <c r="M97" s="22">
        <f t="shared" si="9"/>
        <v>2</v>
      </c>
      <c r="N97" s="23">
        <v>1</v>
      </c>
      <c r="O97" s="12" t="str">
        <f>CONCATENATE(C97,D97,E97)</f>
        <v>360505128009712000</v>
      </c>
      <c r="P97" s="42" t="str">
        <f t="shared" si="10"/>
        <v>128009712000</v>
      </c>
      <c r="Q97" s="24" t="str">
        <f>IF(AND(D97&lt;&gt;0,E97=0),B97,"")</f>
        <v/>
      </c>
      <c r="R97" s="25" t="str">
        <f>IF(AND(D97=0,E97&lt;&gt;0),B97,"")</f>
        <v>12/06/2012</v>
      </c>
      <c r="S97" s="26">
        <f t="shared" si="7"/>
        <v>41072</v>
      </c>
      <c r="T97" s="27">
        <f>SUMIFS(S:S,O:O,O97,E:E,"")</f>
        <v>41073</v>
      </c>
      <c r="U97" s="27">
        <f>SUMIFS(S:S,O:O,O97,D:D,"")</f>
        <v>41072</v>
      </c>
      <c r="V97" s="28" t="str">
        <f t="shared" si="11"/>
        <v>Avant</v>
      </c>
      <c r="W97" s="28" t="str">
        <f t="shared" si="12"/>
        <v>Après</v>
      </c>
      <c r="X97" s="29">
        <f t="shared" si="13"/>
        <v>1</v>
      </c>
      <c r="Y97" s="42">
        <f>IFERROR(P97+D97*0.03,"")</f>
        <v>128009712000</v>
      </c>
    </row>
    <row r="98" spans="1:25">
      <c r="A98" s="13" t="s">
        <v>38</v>
      </c>
      <c r="B98" s="14" t="s">
        <v>28</v>
      </c>
      <c r="C98" s="15">
        <v>3605051280097</v>
      </c>
      <c r="D98" s="16">
        <v>12000</v>
      </c>
      <c r="E98" s="17"/>
      <c r="F98" s="18"/>
      <c r="G98" s="19">
        <v>1</v>
      </c>
      <c r="H98" s="20">
        <f t="shared" si="8"/>
        <v>1</v>
      </c>
      <c r="I98" s="21">
        <f>SUMIFS(E:E,C:C,C98)</f>
        <v>12000</v>
      </c>
      <c r="J98" s="21">
        <f>SUMIFS(D:D,C:C,C98)</f>
        <v>12000</v>
      </c>
      <c r="K98" s="20" t="str">
        <f>IF(H98=2,"Délais OK &amp; Qté OK",IF(AND(H98=1,E98&lt;&gt;""),"Délais OK &amp; Qté NO",IF(AND(H98=1,E98="",M98&gt;=2),"Délais NO &amp; Qté OK",IF(AND(E98&lt;&gt;"",J98=D98),"Livraison sans demande","Délais NO &amp; Qté NO"))))</f>
        <v>Délais NO &amp; Qté OK</v>
      </c>
      <c r="L98" s="22" t="str">
        <f>IF(AND(K98="Délais NO &amp; Qté OK",X98&gt;30,D98&lt;&gt;""),"Verificar",IF(AND(K98="Délais NO &amp; Qté OK",X98&lt;=30,D98&lt;&gt;""),"Entrée faite "&amp;X98&amp;" jours "&amp;V98,IF(AND(X98&lt;30,K98="Délais NO &amp; Qté NO",D98=""),"Demande faite "&amp;X98&amp;" jours "&amp;W99,"")))</f>
        <v>Entrée faite 1 jours Avant</v>
      </c>
      <c r="M98" s="22">
        <f t="shared" si="9"/>
        <v>2</v>
      </c>
      <c r="N98" s="23">
        <v>1</v>
      </c>
      <c r="O98" s="12" t="str">
        <f>CONCATENATE(C98,D98,E98)</f>
        <v>360505128009712000</v>
      </c>
      <c r="P98" s="42" t="str">
        <f t="shared" si="10"/>
        <v>128009712000</v>
      </c>
      <c r="Q98" s="24" t="str">
        <f>IF(AND(D98&lt;&gt;0,E98=0),B98,"")</f>
        <v>13/06/2012</v>
      </c>
      <c r="R98" s="25" t="str">
        <f>IF(AND(D98=0,E98&lt;&gt;0),B98,"")</f>
        <v/>
      </c>
      <c r="S98" s="26">
        <f t="shared" si="7"/>
        <v>41073</v>
      </c>
      <c r="T98" s="27">
        <f>SUMIFS(S:S,O:O,O98,E:E,"")</f>
        <v>41073</v>
      </c>
      <c r="U98" s="27">
        <f>SUMIFS(S:S,O:O,O98,D:D,"")</f>
        <v>41072</v>
      </c>
      <c r="V98" s="28" t="str">
        <f t="shared" si="11"/>
        <v>Avant</v>
      </c>
      <c r="W98" s="28" t="str">
        <f t="shared" si="12"/>
        <v>Après</v>
      </c>
      <c r="X98" s="29">
        <f t="shared" si="13"/>
        <v>1</v>
      </c>
      <c r="Y98" s="42">
        <f>IFERROR(P98+D98*0.03,"")</f>
        <v>128009712360</v>
      </c>
    </row>
    <row r="99" spans="1:25">
      <c r="A99" s="13" t="s">
        <v>38</v>
      </c>
      <c r="B99" s="14" t="s">
        <v>28</v>
      </c>
      <c r="C99" s="15">
        <v>3605051831435</v>
      </c>
      <c r="D99" s="16">
        <v>116000</v>
      </c>
      <c r="E99" s="17"/>
      <c r="F99" s="18"/>
      <c r="G99" s="19">
        <v>1</v>
      </c>
      <c r="H99" s="20">
        <f t="shared" si="8"/>
        <v>1</v>
      </c>
      <c r="I99" s="21">
        <f>SUMIFS(E:E,C:C,C99)</f>
        <v>54000</v>
      </c>
      <c r="J99" s="21">
        <f>SUMIFS(D:D,C:C,C99)</f>
        <v>170000</v>
      </c>
      <c r="K99" s="20" t="str">
        <f>IF(H99=2,"Délais OK &amp; Qté OK",IF(AND(H99=1,E99&lt;&gt;""),"Délais OK &amp; Qté NO",IF(AND(H99=1,E99="",M99&gt;=2),"Délais NO &amp; Qté OK",IF(AND(E99&lt;&gt;"",J99=D99),"Livraison sans demande","Délais NO &amp; Qté NO"))))</f>
        <v>Délais NO &amp; Qté NO</v>
      </c>
      <c r="L99" s="22" t="str">
        <f>IF(AND(K99="Délais NO &amp; Qté OK",X99&gt;30,D99&lt;&gt;""),"Verificar",IF(AND(K99="Délais NO &amp; Qté OK",X99&lt;=30,D99&lt;&gt;""),"Entrée faite "&amp;X99&amp;" jours "&amp;V99,IF(AND(X99&lt;30,K99="Délais NO &amp; Qté NO",D99=""),"Demande faite "&amp;X99&amp;" jours "&amp;W100,"")))</f>
        <v/>
      </c>
      <c r="M99" s="22">
        <f t="shared" si="9"/>
        <v>1</v>
      </c>
      <c r="N99" s="23">
        <v>1</v>
      </c>
      <c r="O99" s="12" t="str">
        <f>CONCATENATE(C99,D99,E99)</f>
        <v>3605051831435116000</v>
      </c>
      <c r="P99" s="42" t="str">
        <f t="shared" si="10"/>
        <v>1831435116000</v>
      </c>
      <c r="Q99" s="24" t="str">
        <f>IF(AND(D99&lt;&gt;0,E99=0),B99,"")</f>
        <v>13/06/2012</v>
      </c>
      <c r="R99" s="25" t="str">
        <f>IF(AND(D99=0,E99&lt;&gt;0),B99,"")</f>
        <v/>
      </c>
      <c r="S99" s="26">
        <f t="shared" si="7"/>
        <v>41073</v>
      </c>
      <c r="T99" s="27">
        <f>SUMIFS(S:S,O:O,O99,E:E,"")</f>
        <v>41073</v>
      </c>
      <c r="U99" s="27">
        <f>SUMIFS(S:S,O:O,O99,D:D,"")</f>
        <v>0</v>
      </c>
      <c r="V99" s="28" t="str">
        <f t="shared" si="11"/>
        <v>Avant</v>
      </c>
      <c r="W99" s="28" t="str">
        <f t="shared" si="12"/>
        <v>Après</v>
      </c>
      <c r="X99" s="29">
        <f t="shared" si="13"/>
        <v>41073</v>
      </c>
      <c r="Y99" s="42">
        <f>IFERROR(P99+D99*0.03,"")</f>
        <v>1831435119480</v>
      </c>
    </row>
    <row r="100" spans="1:25">
      <c r="A100" s="13" t="s">
        <v>38</v>
      </c>
      <c r="B100" s="14" t="s">
        <v>28</v>
      </c>
      <c r="C100" s="15">
        <v>3605051831473</v>
      </c>
      <c r="D100" s="16">
        <v>6300</v>
      </c>
      <c r="E100" s="17"/>
      <c r="F100" s="18"/>
      <c r="G100" s="19">
        <v>1</v>
      </c>
      <c r="H100" s="20">
        <f t="shared" si="8"/>
        <v>1</v>
      </c>
      <c r="I100" s="21">
        <f>SUMIFS(E:E,C:C,C100)</f>
        <v>111600</v>
      </c>
      <c r="J100" s="21">
        <f>SUMIFS(D:D,C:C,C100)</f>
        <v>114300</v>
      </c>
      <c r="K100" s="20" t="str">
        <f>IF(H100=2,"Délais OK &amp; Qté OK",IF(AND(H100=1,E100&lt;&gt;""),"Délais OK &amp; Qté NO",IF(AND(H100=1,E100="",M100&gt;=2),"Délais NO &amp; Qté OK",IF(AND(E100&lt;&gt;"",J100=D100),"Livraison sans demande","Délais NO &amp; Qté NO"))))</f>
        <v>Délais NO &amp; Qté NO</v>
      </c>
      <c r="L100" s="22" t="str">
        <f>IF(AND(K100="Délais NO &amp; Qté OK",X100&gt;30,D100&lt;&gt;""),"Verificar",IF(AND(K100="Délais NO &amp; Qté OK",X100&lt;=30,D100&lt;&gt;""),"Entrée faite "&amp;X100&amp;" jours "&amp;V100,IF(AND(X100&lt;30,K100="Délais NO &amp; Qté NO",D100=""),"Demande faite "&amp;X100&amp;" jours "&amp;W101,"")))</f>
        <v/>
      </c>
      <c r="M100" s="22">
        <f t="shared" si="9"/>
        <v>1</v>
      </c>
      <c r="N100" s="23">
        <v>1</v>
      </c>
      <c r="O100" s="12" t="str">
        <f>CONCATENATE(C100,D100,E100)</f>
        <v>36050518314736300</v>
      </c>
      <c r="P100" s="42" t="str">
        <f t="shared" si="10"/>
        <v>18314736300</v>
      </c>
      <c r="Q100" s="24" t="str">
        <f>IF(AND(D100&lt;&gt;0,E100=0),B100,"")</f>
        <v>13/06/2012</v>
      </c>
      <c r="R100" s="25" t="str">
        <f>IF(AND(D100=0,E100&lt;&gt;0),B100,"")</f>
        <v/>
      </c>
      <c r="S100" s="26">
        <f t="shared" si="7"/>
        <v>41073</v>
      </c>
      <c r="T100" s="27">
        <f>SUMIFS(S:S,O:O,O100,E:E,"")</f>
        <v>41073</v>
      </c>
      <c r="U100" s="27">
        <f>SUMIFS(S:S,O:O,O100,D:D,"")</f>
        <v>0</v>
      </c>
      <c r="V100" s="28" t="str">
        <f t="shared" si="11"/>
        <v>Avant</v>
      </c>
      <c r="W100" s="28" t="str">
        <f t="shared" si="12"/>
        <v>Après</v>
      </c>
      <c r="X100" s="29">
        <f t="shared" si="13"/>
        <v>41073</v>
      </c>
      <c r="Y100" s="42">
        <f>IFERROR(P100+D100*0.03,"")</f>
        <v>18314736489</v>
      </c>
    </row>
    <row r="101" spans="1:25">
      <c r="A101" s="13" t="s">
        <v>38</v>
      </c>
      <c r="B101" s="14" t="s">
        <v>28</v>
      </c>
      <c r="C101" s="15">
        <v>3605051831640</v>
      </c>
      <c r="D101" s="16">
        <v>18000</v>
      </c>
      <c r="E101" s="17"/>
      <c r="F101" s="18"/>
      <c r="G101" s="19">
        <v>1</v>
      </c>
      <c r="H101" s="20">
        <f t="shared" si="8"/>
        <v>1</v>
      </c>
      <c r="I101" s="21">
        <f>SUMIFS(E:E,C:C,C101)</f>
        <v>0</v>
      </c>
      <c r="J101" s="21">
        <f>SUMIFS(D:D,C:C,C101)</f>
        <v>18000</v>
      </c>
      <c r="K101" s="20" t="str">
        <f>IF(H101=2,"Délais OK &amp; Qté OK",IF(AND(H101=1,E101&lt;&gt;""),"Délais OK &amp; Qté NO",IF(AND(H101=1,E101="",M101&gt;=2),"Délais NO &amp; Qté OK",IF(AND(E101&lt;&gt;"",J101=D101),"Livraison sans demande","Délais NO &amp; Qté NO"))))</f>
        <v>Délais NO &amp; Qté NO</v>
      </c>
      <c r="L101" s="22" t="str">
        <f>IF(AND(K101="Délais NO &amp; Qté OK",X101&gt;30,D101&lt;&gt;""),"Verificar",IF(AND(K101="Délais NO &amp; Qté OK",X101&lt;=30,D101&lt;&gt;""),"Entrée faite "&amp;X101&amp;" jours "&amp;V101,IF(AND(X101&lt;30,K101="Délais NO &amp; Qté NO",D101=""),"Demande faite "&amp;X101&amp;" jours "&amp;W102,"")))</f>
        <v/>
      </c>
      <c r="M101" s="22">
        <f t="shared" si="9"/>
        <v>1</v>
      </c>
      <c r="N101" s="23">
        <v>1</v>
      </c>
      <c r="O101" s="12" t="str">
        <f>CONCATENATE(C101,D101,E101)</f>
        <v>360505183164018000</v>
      </c>
      <c r="P101" s="42" t="str">
        <f t="shared" si="10"/>
        <v>183164018000</v>
      </c>
      <c r="Q101" s="24" t="str">
        <f>IF(AND(D101&lt;&gt;0,E101=0),B101,"")</f>
        <v>13/06/2012</v>
      </c>
      <c r="R101" s="25" t="str">
        <f>IF(AND(D101=0,E101&lt;&gt;0),B101,"")</f>
        <v/>
      </c>
      <c r="S101" s="26">
        <f t="shared" si="7"/>
        <v>41073</v>
      </c>
      <c r="T101" s="27">
        <f>SUMIFS(S:S,O:O,O101,E:E,"")</f>
        <v>41073</v>
      </c>
      <c r="U101" s="27">
        <f>SUMIFS(S:S,O:O,O101,D:D,"")</f>
        <v>0</v>
      </c>
      <c r="V101" s="28" t="str">
        <f t="shared" si="11"/>
        <v>Avant</v>
      </c>
      <c r="W101" s="28" t="str">
        <f t="shared" si="12"/>
        <v>Après</v>
      </c>
      <c r="X101" s="29">
        <f t="shared" si="13"/>
        <v>41073</v>
      </c>
      <c r="Y101" s="42">
        <f>IFERROR(P101+D101*0.03,"")</f>
        <v>183164018540</v>
      </c>
    </row>
    <row r="102" spans="1:25">
      <c r="A102" s="13" t="s">
        <v>38</v>
      </c>
      <c r="B102" s="14" t="s">
        <v>28</v>
      </c>
      <c r="C102" s="15">
        <v>3605051831701</v>
      </c>
      <c r="D102" s="16">
        <v>63000</v>
      </c>
      <c r="E102" s="17"/>
      <c r="F102" s="18"/>
      <c r="G102" s="19">
        <v>1</v>
      </c>
      <c r="H102" s="20">
        <f t="shared" si="8"/>
        <v>1</v>
      </c>
      <c r="I102" s="21">
        <f>SUMIFS(E:E,C:C,C102)</f>
        <v>0</v>
      </c>
      <c r="J102" s="21">
        <f>SUMIFS(D:D,C:C,C102)</f>
        <v>63000</v>
      </c>
      <c r="K102" s="20" t="str">
        <f>IF(H102=2,"Délais OK &amp; Qté OK",IF(AND(H102=1,E102&lt;&gt;""),"Délais OK &amp; Qté NO",IF(AND(H102=1,E102="",M102&gt;=2),"Délais NO &amp; Qté OK",IF(AND(E102&lt;&gt;"",J102=D102),"Livraison sans demande","Délais NO &amp; Qté NO"))))</f>
        <v>Délais NO &amp; Qté NO</v>
      </c>
      <c r="L102" s="22" t="str">
        <f>IF(AND(K102="Délais NO &amp; Qté OK",X102&gt;30,D102&lt;&gt;""),"Verificar",IF(AND(K102="Délais NO &amp; Qté OK",X102&lt;=30,D102&lt;&gt;""),"Entrée faite "&amp;X102&amp;" jours "&amp;V102,IF(AND(X102&lt;30,K102="Délais NO &amp; Qté NO",D102=""),"Demande faite "&amp;X102&amp;" jours "&amp;W103,"")))</f>
        <v/>
      </c>
      <c r="M102" s="22">
        <f t="shared" si="9"/>
        <v>1</v>
      </c>
      <c r="N102" s="23">
        <v>1</v>
      </c>
      <c r="O102" s="12" t="str">
        <f>CONCATENATE(C102,D102,E102)</f>
        <v>360505183170163000</v>
      </c>
      <c r="P102" s="42" t="str">
        <f t="shared" si="10"/>
        <v>183170163000</v>
      </c>
      <c r="Q102" s="24" t="str">
        <f>IF(AND(D102&lt;&gt;0,E102=0),B102,"")</f>
        <v>13/06/2012</v>
      </c>
      <c r="R102" s="25" t="str">
        <f>IF(AND(D102=0,E102&lt;&gt;0),B102,"")</f>
        <v/>
      </c>
      <c r="S102" s="26">
        <f t="shared" si="7"/>
        <v>41073</v>
      </c>
      <c r="T102" s="27">
        <f>SUMIFS(S:S,O:O,O102,E:E,"")</f>
        <v>41073</v>
      </c>
      <c r="U102" s="27">
        <f>SUMIFS(S:S,O:O,O102,D:D,"")</f>
        <v>0</v>
      </c>
      <c r="V102" s="28" t="str">
        <f t="shared" si="11"/>
        <v>Avant</v>
      </c>
      <c r="W102" s="28" t="str">
        <f t="shared" si="12"/>
        <v>Après</v>
      </c>
      <c r="X102" s="29">
        <f t="shared" si="13"/>
        <v>41073</v>
      </c>
      <c r="Y102" s="42">
        <f>IFERROR(P102+D102*0.03,"")</f>
        <v>183170164890</v>
      </c>
    </row>
    <row r="103" spans="1:25">
      <c r="A103" s="13" t="s">
        <v>38</v>
      </c>
      <c r="B103" s="14" t="s">
        <v>28</v>
      </c>
      <c r="C103" s="15">
        <v>3605051865218</v>
      </c>
      <c r="D103" s="16">
        <v>14700</v>
      </c>
      <c r="E103" s="17"/>
      <c r="F103" s="18"/>
      <c r="G103" s="19">
        <v>1</v>
      </c>
      <c r="H103" s="20">
        <f t="shared" si="8"/>
        <v>1</v>
      </c>
      <c r="I103" s="21">
        <f>SUMIFS(E:E,C:C,C103)</f>
        <v>0</v>
      </c>
      <c r="J103" s="21">
        <f>SUMIFS(D:D,C:C,C103)</f>
        <v>14700</v>
      </c>
      <c r="K103" s="20" t="str">
        <f>IF(H103=2,"Délais OK &amp; Qté OK",IF(AND(H103=1,E103&lt;&gt;""),"Délais OK &amp; Qté NO",IF(AND(H103=1,E103="",M103&gt;=2),"Délais NO &amp; Qté OK",IF(AND(E103&lt;&gt;"",J103=D103),"Livraison sans demande","Délais NO &amp; Qté NO"))))</f>
        <v>Délais NO &amp; Qté NO</v>
      </c>
      <c r="L103" s="22" t="str">
        <f>IF(AND(K103="Délais NO &amp; Qté OK",X103&gt;30,D103&lt;&gt;""),"Verificar",IF(AND(K103="Délais NO &amp; Qté OK",X103&lt;=30,D103&lt;&gt;""),"Entrée faite "&amp;X103&amp;" jours "&amp;V103,IF(AND(X103&lt;30,K103="Délais NO &amp; Qté NO",D103=""),"Demande faite "&amp;X103&amp;" jours "&amp;W104,"")))</f>
        <v/>
      </c>
      <c r="M103" s="22">
        <f t="shared" si="9"/>
        <v>1</v>
      </c>
      <c r="N103" s="23">
        <v>1</v>
      </c>
      <c r="O103" s="12" t="str">
        <f>CONCATENATE(C103,D103,E103)</f>
        <v>360505186521814700</v>
      </c>
      <c r="P103" s="42" t="str">
        <f t="shared" si="10"/>
        <v>186521814700</v>
      </c>
      <c r="Q103" s="24" t="str">
        <f>IF(AND(D103&lt;&gt;0,E103=0),B103,"")</f>
        <v>13/06/2012</v>
      </c>
      <c r="R103" s="25" t="str">
        <f>IF(AND(D103=0,E103&lt;&gt;0),B103,"")</f>
        <v/>
      </c>
      <c r="S103" s="26">
        <f t="shared" si="7"/>
        <v>41073</v>
      </c>
      <c r="T103" s="27">
        <f>SUMIFS(S:S,O:O,O103,E:E,"")</f>
        <v>41073</v>
      </c>
      <c r="U103" s="27">
        <f>SUMIFS(S:S,O:O,O103,D:D,"")</f>
        <v>0</v>
      </c>
      <c r="V103" s="28" t="str">
        <f t="shared" si="11"/>
        <v>Avant</v>
      </c>
      <c r="W103" s="28" t="str">
        <f t="shared" si="12"/>
        <v>Après</v>
      </c>
      <c r="X103" s="29">
        <f t="shared" si="13"/>
        <v>41073</v>
      </c>
      <c r="Y103" s="42">
        <f>IFERROR(P103+D103*0.03,"")</f>
        <v>186521815141</v>
      </c>
    </row>
    <row r="104" spans="1:25">
      <c r="A104" s="13" t="s">
        <v>38</v>
      </c>
      <c r="B104" s="14" t="s">
        <v>26</v>
      </c>
      <c r="C104" s="15">
        <v>3605050348996</v>
      </c>
      <c r="D104" s="16">
        <v>36000</v>
      </c>
      <c r="E104" s="17"/>
      <c r="F104" s="18"/>
      <c r="G104" s="19">
        <v>1</v>
      </c>
      <c r="H104" s="20">
        <f t="shared" si="8"/>
        <v>1</v>
      </c>
      <c r="I104" s="21">
        <f>SUMIFS(E:E,C:C,C104)</f>
        <v>108000</v>
      </c>
      <c r="J104" s="21">
        <f>SUMIFS(D:D,C:C,C104)</f>
        <v>144000</v>
      </c>
      <c r="K104" s="20" t="str">
        <f>IF(H104=2,"Délais OK &amp; Qté OK",IF(AND(H104=1,E104&lt;&gt;""),"Délais OK &amp; Qté NO",IF(AND(H104=1,E104="",M104&gt;=2),"Délais NO &amp; Qté OK",IF(AND(E104&lt;&gt;"",J104=D104),"Livraison sans demande","Délais NO &amp; Qté NO"))))</f>
        <v>Délais NO &amp; Qté OK</v>
      </c>
      <c r="L104" s="22" t="str">
        <f>IF(AND(K104="Délais NO &amp; Qté OK",X104&gt;30,D104&lt;&gt;""),"Verificar",IF(AND(K104="Délais NO &amp; Qté OK",X104&lt;=30,D104&lt;&gt;""),"Entrée faite "&amp;X104&amp;" jours "&amp;V104,IF(AND(X104&lt;30,K104="Délais NO &amp; Qté NO",D104=""),"Demande faite "&amp;X104&amp;" jours "&amp;W105,"")))</f>
        <v>Verificar</v>
      </c>
      <c r="M104" s="22">
        <f t="shared" si="9"/>
        <v>2</v>
      </c>
      <c r="N104" s="23">
        <v>1</v>
      </c>
      <c r="O104" s="12" t="str">
        <f>CONCATENATE(C104,D104,E104)</f>
        <v>360505034899636000</v>
      </c>
      <c r="P104" s="42" t="str">
        <f t="shared" si="10"/>
        <v>034899636000</v>
      </c>
      <c r="Q104" s="24" t="str">
        <f>IF(AND(D104&lt;&gt;0,E104=0),B104,"")</f>
        <v>15/06/2012</v>
      </c>
      <c r="R104" s="25" t="str">
        <f>IF(AND(D104=0,E104&lt;&gt;0),B104,"")</f>
        <v/>
      </c>
      <c r="S104" s="26">
        <f t="shared" si="7"/>
        <v>41075</v>
      </c>
      <c r="T104" s="27">
        <f>SUMIFS(S:S,O:O,O104,E:E,"")</f>
        <v>82136</v>
      </c>
      <c r="U104" s="27">
        <f>SUMIFS(S:S,O:O,O104,D:D,"")</f>
        <v>0</v>
      </c>
      <c r="V104" s="28" t="str">
        <f t="shared" si="11"/>
        <v>Avant</v>
      </c>
      <c r="W104" s="28" t="str">
        <f t="shared" si="12"/>
        <v>Après</v>
      </c>
      <c r="X104" s="29">
        <f t="shared" si="13"/>
        <v>82136</v>
      </c>
      <c r="Y104" s="42">
        <f>IFERROR(P104+D104*0.03,"")</f>
        <v>34899637080</v>
      </c>
    </row>
    <row r="105" spans="1:25">
      <c r="A105" s="13" t="s">
        <v>38</v>
      </c>
      <c r="B105" s="14" t="s">
        <v>17</v>
      </c>
      <c r="C105" s="15">
        <v>3605050348972</v>
      </c>
      <c r="D105" s="16">
        <v>108000</v>
      </c>
      <c r="E105" s="17">
        <v>108000</v>
      </c>
      <c r="F105" s="18">
        <v>1</v>
      </c>
      <c r="G105" s="19">
        <v>1</v>
      </c>
      <c r="H105" s="20">
        <f t="shared" si="8"/>
        <v>2</v>
      </c>
      <c r="I105" s="21">
        <f>SUMIFS(E:E,C:C,C105)</f>
        <v>162000</v>
      </c>
      <c r="J105" s="21">
        <f>SUMIFS(D:D,C:C,C105)</f>
        <v>162000</v>
      </c>
      <c r="K105" s="20" t="str">
        <f>IF(H105=2,"Délais OK &amp; Qté OK",IF(AND(H105=1,E105&lt;&gt;""),"Délais OK &amp; Qté NO",IF(AND(H105=1,E105="",M105&gt;=2),"Délais NO &amp; Qté OK",IF(AND(E105&lt;&gt;"",J105=D105),"Livraison sans demande","Délais NO &amp; Qté NO"))))</f>
        <v>Délais OK &amp; Qté OK</v>
      </c>
      <c r="L105" s="22" t="str">
        <f>IF(AND(K105="Délais NO &amp; Qté OK",X105&gt;30,D105&lt;&gt;""),"Verificar",IF(AND(K105="Délais NO &amp; Qté OK",X105&lt;=30,D105&lt;&gt;""),"Entrée faite "&amp;X105&amp;" jours "&amp;V105,IF(AND(X105&lt;30,K105="Délais NO &amp; Qté NO",D105=""),"Demande faite "&amp;X105&amp;" jours "&amp;W106,"")))</f>
        <v/>
      </c>
      <c r="M105" s="22">
        <f t="shared" si="9"/>
        <v>1</v>
      </c>
      <c r="N105" s="23">
        <v>1</v>
      </c>
      <c r="O105" s="12" t="str">
        <f>CONCATENATE(C105,D105,E105)</f>
        <v>3605050348972108000108000</v>
      </c>
      <c r="P105" s="42" t="str">
        <f t="shared" si="10"/>
        <v>0348972108000108000</v>
      </c>
      <c r="Q105" s="24" t="str">
        <f>IF(AND(D105&lt;&gt;0,E105=0),B105,"")</f>
        <v/>
      </c>
      <c r="R105" s="25" t="str">
        <f>IF(AND(D105=0,E105&lt;&gt;0),B105,"")</f>
        <v/>
      </c>
      <c r="S105" s="26">
        <f t="shared" si="7"/>
        <v>41079</v>
      </c>
      <c r="T105" s="27">
        <f>SUMIFS(S:S,O:O,O105,E:E,"")</f>
        <v>0</v>
      </c>
      <c r="U105" s="27">
        <f>SUMIFS(S:S,O:O,O105,D:D,"")</f>
        <v>0</v>
      </c>
      <c r="V105" s="28" t="str">
        <f t="shared" si="11"/>
        <v>Avant</v>
      </c>
      <c r="W105" s="28" t="str">
        <f t="shared" si="12"/>
        <v>Après</v>
      </c>
      <c r="X105" s="29">
        <f t="shared" si="13"/>
        <v>0</v>
      </c>
      <c r="Y105" s="42">
        <f>IFERROR(P105+D105*0.03,"")</f>
        <v>3.489721080001113E+17</v>
      </c>
    </row>
    <row r="106" spans="1:25">
      <c r="A106" s="13" t="s">
        <v>38</v>
      </c>
      <c r="B106" s="14" t="s">
        <v>17</v>
      </c>
      <c r="C106" s="15">
        <v>3605051831435</v>
      </c>
      <c r="D106" s="16"/>
      <c r="E106" s="17">
        <v>54000</v>
      </c>
      <c r="F106" s="18"/>
      <c r="G106" s="19"/>
      <c r="H106" s="20">
        <f t="shared" si="8"/>
        <v>0</v>
      </c>
      <c r="I106" s="21">
        <f>SUMIFS(E:E,C:C,C106)</f>
        <v>54000</v>
      </c>
      <c r="J106" s="21">
        <f>SUMIFS(D:D,C:C,C106)</f>
        <v>170000</v>
      </c>
      <c r="K106" s="20" t="str">
        <f>IF(H106=2,"Délais OK &amp; Qté OK",IF(AND(H106=1,E106&lt;&gt;""),"Délais OK &amp; Qté NO",IF(AND(H106=1,E106="",M106&gt;=2),"Délais NO &amp; Qté OK",IF(AND(E106&lt;&gt;"",J106=D106),"Livraison sans demande","Délais NO &amp; Qté NO"))))</f>
        <v>Délais NO &amp; Qté NO</v>
      </c>
      <c r="L106" s="22" t="str">
        <f>IF(AND(K106="Délais NO &amp; Qté OK",X106&gt;30,D106&lt;&gt;""),"Verificar",IF(AND(K106="Délais NO &amp; Qté OK",X106&lt;=30,D106&lt;&gt;""),"Entrée faite "&amp;X106&amp;" jours "&amp;V106,IF(AND(X106&lt;30,K106="Délais NO &amp; Qté NO",D106=""),"Demande faite "&amp;X106&amp;" jours "&amp;W107,"")))</f>
        <v>Demande faite 1 jours Après</v>
      </c>
      <c r="M106" s="22">
        <f t="shared" si="9"/>
        <v>2</v>
      </c>
      <c r="N106" s="23">
        <v>1</v>
      </c>
      <c r="O106" s="12" t="str">
        <f>CONCATENATE(C106,D106,E106)</f>
        <v>360505183143554000</v>
      </c>
      <c r="P106" s="42" t="str">
        <f t="shared" si="10"/>
        <v>183143554000</v>
      </c>
      <c r="Q106" s="24" t="str">
        <f>IF(AND(D106&lt;&gt;0,E106=0),B106,"")</f>
        <v/>
      </c>
      <c r="R106" s="25" t="str">
        <f>IF(AND(D106=0,E106&lt;&gt;0),B106,"")</f>
        <v>19/06/2012</v>
      </c>
      <c r="S106" s="26">
        <f t="shared" si="7"/>
        <v>41079</v>
      </c>
      <c r="T106" s="27">
        <f>SUMIFS(S:S,O:O,O106,E:E,"")</f>
        <v>41080</v>
      </c>
      <c r="U106" s="27">
        <f>SUMIFS(S:S,O:O,O106,D:D,"")</f>
        <v>41079</v>
      </c>
      <c r="V106" s="28" t="str">
        <f t="shared" si="11"/>
        <v>Avant</v>
      </c>
      <c r="W106" s="28" t="str">
        <f t="shared" si="12"/>
        <v>Après</v>
      </c>
      <c r="X106" s="29">
        <f t="shared" si="13"/>
        <v>1</v>
      </c>
      <c r="Y106" s="42">
        <f>IFERROR(P106+D106*0.03,"")</f>
        <v>183143554000</v>
      </c>
    </row>
    <row r="107" spans="1:25">
      <c r="A107" s="13" t="s">
        <v>38</v>
      </c>
      <c r="B107" s="14" t="s">
        <v>17</v>
      </c>
      <c r="C107" s="15">
        <v>3605051831473</v>
      </c>
      <c r="D107" s="16">
        <v>18000</v>
      </c>
      <c r="E107" s="17">
        <v>24300</v>
      </c>
      <c r="F107" s="18"/>
      <c r="G107" s="19">
        <v>1</v>
      </c>
      <c r="H107" s="20">
        <f t="shared" si="8"/>
        <v>1</v>
      </c>
      <c r="I107" s="21">
        <f>SUMIFS(E:E,C:C,C107)</f>
        <v>111600</v>
      </c>
      <c r="J107" s="21">
        <f>SUMIFS(D:D,C:C,C107)</f>
        <v>114300</v>
      </c>
      <c r="K107" s="20" t="str">
        <f>IF(H107=2,"Délais OK &amp; Qté OK",IF(AND(H107=1,E107&lt;&gt;""),"Délais OK &amp; Qté NO",IF(AND(H107=1,E107="",M107&gt;=2),"Délais NO &amp; Qté OK",IF(AND(E107&lt;&gt;"",J107=D107),"Livraison sans demande","Délais NO &amp; Qté NO"))))</f>
        <v>Délais OK &amp; Qté NO</v>
      </c>
      <c r="L107" s="22" t="str">
        <f>IF(AND(K107="Délais NO &amp; Qté OK",X107&gt;30,D107&lt;&gt;""),"Verificar",IF(AND(K107="Délais NO &amp; Qté OK",X107&lt;=30,D107&lt;&gt;""),"Entrée faite "&amp;X107&amp;" jours "&amp;V107,IF(AND(X107&lt;30,K107="Délais NO &amp; Qté NO",D107=""),"Demande faite "&amp;X107&amp;" jours "&amp;W108,"")))</f>
        <v/>
      </c>
      <c r="M107" s="22">
        <f t="shared" si="9"/>
        <v>1</v>
      </c>
      <c r="N107" s="23">
        <v>1</v>
      </c>
      <c r="O107" s="12" t="str">
        <f>CONCATENATE(C107,D107,E107)</f>
        <v>36050518314731800024300</v>
      </c>
      <c r="P107" s="42" t="str">
        <f t="shared" si="10"/>
        <v>18314731800024300</v>
      </c>
      <c r="Q107" s="24" t="str">
        <f>IF(AND(D107&lt;&gt;0,E107=0),B107,"")</f>
        <v/>
      </c>
      <c r="R107" s="25" t="str">
        <f>IF(AND(D107=0,E107&lt;&gt;0),B107,"")</f>
        <v/>
      </c>
      <c r="S107" s="26">
        <f t="shared" si="7"/>
        <v>41079</v>
      </c>
      <c r="T107" s="27">
        <f>SUMIFS(S:S,O:O,O107,E:E,"")</f>
        <v>0</v>
      </c>
      <c r="U107" s="27">
        <f>SUMIFS(S:S,O:O,O107,D:D,"")</f>
        <v>0</v>
      </c>
      <c r="V107" s="28" t="str">
        <f t="shared" si="11"/>
        <v>Avant</v>
      </c>
      <c r="W107" s="28" t="str">
        <f t="shared" si="12"/>
        <v>Après</v>
      </c>
      <c r="X107" s="29">
        <f t="shared" si="13"/>
        <v>0</v>
      </c>
      <c r="Y107" s="42">
        <f>IFERROR(P107+D107*0.03,"")</f>
        <v>1.831473180002484E+16</v>
      </c>
    </row>
    <row r="108" spans="1:25">
      <c r="A108" s="13" t="s">
        <v>38</v>
      </c>
      <c r="B108" s="14" t="s">
        <v>17</v>
      </c>
      <c r="C108" s="15">
        <v>3605051834740</v>
      </c>
      <c r="D108" s="16"/>
      <c r="E108" s="17">
        <v>18000</v>
      </c>
      <c r="F108" s="18"/>
      <c r="G108" s="19"/>
      <c r="H108" s="20">
        <f t="shared" si="8"/>
        <v>0</v>
      </c>
      <c r="I108" s="21">
        <f>SUMIFS(E:E,C:C,C108)</f>
        <v>18000</v>
      </c>
      <c r="J108" s="21">
        <f>SUMIFS(D:D,C:C,C108)</f>
        <v>0</v>
      </c>
      <c r="K108" s="20" t="str">
        <f>IF(H108=2,"Délais OK &amp; Qté OK",IF(AND(H108=1,E108&lt;&gt;""),"Délais OK &amp; Qté NO",IF(AND(H108=1,E108="",M108&gt;=2),"Délais NO &amp; Qté OK",IF(AND(E108&lt;&gt;"",J108=D108),"Livraison sans demande","Délais NO &amp; Qté NO"))))</f>
        <v>Livraison sans demande</v>
      </c>
      <c r="L108" s="22" t="str">
        <f>IF(AND(K108="Délais NO &amp; Qté OK",X108&gt;30,D108&lt;&gt;""),"Verificar",IF(AND(K108="Délais NO &amp; Qté OK",X108&lt;=30,D108&lt;&gt;""),"Entrée faite "&amp;X108&amp;" jours "&amp;V108,IF(AND(X108&lt;30,K108="Délais NO &amp; Qté NO",D108=""),"Demande faite "&amp;X108&amp;" jours "&amp;W109,"")))</f>
        <v/>
      </c>
      <c r="M108" s="22">
        <f t="shared" si="9"/>
        <v>1</v>
      </c>
      <c r="N108" s="23">
        <v>1</v>
      </c>
      <c r="O108" s="12" t="str">
        <f>CONCATENATE(C108,D108,E108)</f>
        <v>360505183474018000</v>
      </c>
      <c r="P108" s="42" t="str">
        <f t="shared" si="10"/>
        <v>183474018000</v>
      </c>
      <c r="Q108" s="24" t="str">
        <f>IF(AND(D108&lt;&gt;0,E108=0),B108,"")</f>
        <v/>
      </c>
      <c r="R108" s="25" t="str">
        <f>IF(AND(D108=0,E108&lt;&gt;0),B108,"")</f>
        <v>19/06/2012</v>
      </c>
      <c r="S108" s="26">
        <f t="shared" si="7"/>
        <v>41079</v>
      </c>
      <c r="T108" s="27">
        <f>SUMIFS(S:S,O:O,O108,E:E,"")</f>
        <v>0</v>
      </c>
      <c r="U108" s="27">
        <f>SUMIFS(S:S,O:O,O108,D:D,"")</f>
        <v>41079</v>
      </c>
      <c r="V108" s="28" t="str">
        <f t="shared" si="11"/>
        <v>Après</v>
      </c>
      <c r="W108" s="28" t="str">
        <f t="shared" si="12"/>
        <v>Avant</v>
      </c>
      <c r="X108" s="29">
        <f t="shared" si="13"/>
        <v>41079</v>
      </c>
      <c r="Y108" s="42">
        <f>IFERROR(P108+D108*0.03,"")</f>
        <v>183474018000</v>
      </c>
    </row>
    <row r="109" spans="1:25">
      <c r="A109" s="13" t="s">
        <v>38</v>
      </c>
      <c r="B109" s="14" t="s">
        <v>29</v>
      </c>
      <c r="C109" s="15">
        <v>3605051831435</v>
      </c>
      <c r="D109" s="16">
        <v>54000</v>
      </c>
      <c r="E109" s="17"/>
      <c r="F109" s="18"/>
      <c r="G109" s="19">
        <v>1</v>
      </c>
      <c r="H109" s="20">
        <f t="shared" si="8"/>
        <v>1</v>
      </c>
      <c r="I109" s="21">
        <f>SUMIFS(E:E,C:C,C109)</f>
        <v>54000</v>
      </c>
      <c r="J109" s="21">
        <f>SUMIFS(D:D,C:C,C109)</f>
        <v>170000</v>
      </c>
      <c r="K109" s="20" t="str">
        <f>IF(H109=2,"Délais OK &amp; Qté OK",IF(AND(H109=1,E109&lt;&gt;""),"Délais OK &amp; Qté NO",IF(AND(H109=1,E109="",M109&gt;=2),"Délais NO &amp; Qté OK",IF(AND(E109&lt;&gt;"",J109=D109),"Livraison sans demande","Délais NO &amp; Qté NO"))))</f>
        <v>Délais NO &amp; Qté OK</v>
      </c>
      <c r="L109" s="22" t="str">
        <f>IF(AND(K109="Délais NO &amp; Qté OK",X109&gt;30,D109&lt;&gt;""),"Verificar",IF(AND(K109="Délais NO &amp; Qté OK",X109&lt;=30,D109&lt;&gt;""),"Entrée faite "&amp;X109&amp;" jours "&amp;V109,IF(AND(X109&lt;30,K109="Délais NO &amp; Qté NO",D109=""),"Demande faite "&amp;X109&amp;" jours "&amp;W110,"")))</f>
        <v>Entrée faite 1 jours Avant</v>
      </c>
      <c r="M109" s="22">
        <f t="shared" si="9"/>
        <v>2</v>
      </c>
      <c r="N109" s="23">
        <v>1</v>
      </c>
      <c r="O109" s="12" t="str">
        <f>CONCATENATE(C109,D109,E109)</f>
        <v>360505183143554000</v>
      </c>
      <c r="P109" s="42" t="str">
        <f t="shared" si="10"/>
        <v>183143554000</v>
      </c>
      <c r="Q109" s="24" t="str">
        <f>IF(AND(D109&lt;&gt;0,E109=0),B109,"")</f>
        <v>20/06/2012</v>
      </c>
      <c r="R109" s="25" t="str">
        <f>IF(AND(D109=0,E109&lt;&gt;0),B109,"")</f>
        <v/>
      </c>
      <c r="S109" s="26">
        <f t="shared" si="7"/>
        <v>41080</v>
      </c>
      <c r="T109" s="27">
        <f>SUMIFS(S:S,O:O,O109,E:E,"")</f>
        <v>41080</v>
      </c>
      <c r="U109" s="27">
        <f>SUMIFS(S:S,O:O,O109,D:D,"")</f>
        <v>41079</v>
      </c>
      <c r="V109" s="28" t="str">
        <f t="shared" si="11"/>
        <v>Avant</v>
      </c>
      <c r="W109" s="28" t="str">
        <f t="shared" si="12"/>
        <v>Après</v>
      </c>
      <c r="X109" s="29">
        <f t="shared" si="13"/>
        <v>1</v>
      </c>
      <c r="Y109" s="42">
        <f>IFERROR(P109+D109*0.03,"")</f>
        <v>183143555620</v>
      </c>
    </row>
    <row r="110" spans="1:25">
      <c r="A110" s="13" t="s">
        <v>38</v>
      </c>
      <c r="B110" s="14" t="s">
        <v>18</v>
      </c>
      <c r="C110" s="15">
        <v>3605051865225</v>
      </c>
      <c r="D110" s="16">
        <v>15000</v>
      </c>
      <c r="E110" s="17"/>
      <c r="F110" s="18"/>
      <c r="G110" s="19">
        <v>1</v>
      </c>
      <c r="H110" s="20">
        <f t="shared" si="8"/>
        <v>1</v>
      </c>
      <c r="I110" s="21">
        <f>SUMIFS(E:E,C:C,C110)</f>
        <v>21000</v>
      </c>
      <c r="J110" s="21">
        <f>SUMIFS(D:D,C:C,C110)</f>
        <v>15000</v>
      </c>
      <c r="K110" s="20" t="str">
        <f>IF(H110=2,"Délais OK &amp; Qté OK",IF(AND(H110=1,E110&lt;&gt;""),"Délais OK &amp; Qté NO",IF(AND(H110=1,E110="",M110&gt;=2),"Délais NO &amp; Qté OK",IF(AND(E110&lt;&gt;"",J110=D110),"Livraison sans demande","Délais NO &amp; Qté NO"))))</f>
        <v>Délais NO &amp; Qté NO</v>
      </c>
      <c r="L110" s="22" t="str">
        <f>IF(AND(K110="Délais NO &amp; Qté OK",X110&gt;30,D110&lt;&gt;""),"Verificar",IF(AND(K110="Délais NO &amp; Qté OK",X110&lt;=30,D110&lt;&gt;""),"Entrée faite "&amp;X110&amp;" jours "&amp;V110,IF(AND(X110&lt;30,K110="Délais NO &amp; Qté NO",D110=""),"Demande faite "&amp;X110&amp;" jours "&amp;W111,"")))</f>
        <v/>
      </c>
      <c r="M110" s="22">
        <f t="shared" si="9"/>
        <v>1</v>
      </c>
      <c r="N110" s="23">
        <v>1</v>
      </c>
      <c r="O110" s="12" t="str">
        <f>CONCATENATE(C110,D110,E110)</f>
        <v>360505186522515000</v>
      </c>
      <c r="P110" s="42" t="str">
        <f t="shared" si="10"/>
        <v>186522515000</v>
      </c>
      <c r="Q110" s="24" t="str">
        <f>IF(AND(D110&lt;&gt;0,E110=0),B110,"")</f>
        <v>22/06/2012</v>
      </c>
      <c r="R110" s="25" t="str">
        <f>IF(AND(D110=0,E110&lt;&gt;0),B110,"")</f>
        <v/>
      </c>
      <c r="S110" s="26">
        <f t="shared" si="7"/>
        <v>41082</v>
      </c>
      <c r="T110" s="27">
        <f>SUMIFS(S:S,O:O,O110,E:E,"")</f>
        <v>41082</v>
      </c>
      <c r="U110" s="27">
        <f>SUMIFS(S:S,O:O,O110,D:D,"")</f>
        <v>0</v>
      </c>
      <c r="V110" s="28" t="str">
        <f t="shared" si="11"/>
        <v>Avant</v>
      </c>
      <c r="W110" s="28" t="str">
        <f t="shared" si="12"/>
        <v>Après</v>
      </c>
      <c r="X110" s="29">
        <f t="shared" si="13"/>
        <v>41082</v>
      </c>
      <c r="Y110" s="42">
        <f>IFERROR(P110+D110*0.03,"")</f>
        <v>186522515450</v>
      </c>
    </row>
    <row r="111" spans="1:25">
      <c r="A111" s="13" t="s">
        <v>38</v>
      </c>
      <c r="B111" s="14" t="s">
        <v>20</v>
      </c>
      <c r="C111" s="15">
        <v>3605051865225</v>
      </c>
      <c r="D111" s="16"/>
      <c r="E111" s="17">
        <v>21000</v>
      </c>
      <c r="F111" s="18"/>
      <c r="G111" s="19"/>
      <c r="H111" s="20">
        <f t="shared" si="8"/>
        <v>0</v>
      </c>
      <c r="I111" s="21">
        <f>SUMIFS(E:E,C:C,C111)</f>
        <v>21000</v>
      </c>
      <c r="J111" s="21">
        <f>SUMIFS(D:D,C:C,C111)</f>
        <v>15000</v>
      </c>
      <c r="K111" s="20" t="str">
        <f>IF(H111=2,"Délais OK &amp; Qté OK",IF(AND(H111=1,E111&lt;&gt;""),"Délais OK &amp; Qté NO",IF(AND(H111=1,E111="",M111&gt;=2),"Délais NO &amp; Qté OK",IF(AND(E111&lt;&gt;"",J111=D111),"Livraison sans demande","Délais NO &amp; Qté NO"))))</f>
        <v>Délais NO &amp; Qté NO</v>
      </c>
      <c r="L111" s="22" t="str">
        <f>IF(AND(K111="Délais NO &amp; Qté OK",X111&gt;30,D111&lt;&gt;""),"Verificar",IF(AND(K111="Délais NO &amp; Qté OK",X111&lt;=30,D111&lt;&gt;""),"Entrée faite "&amp;X111&amp;" jours "&amp;V111,IF(AND(X111&lt;30,K111="Délais NO &amp; Qté NO",D111=""),"Demande faite "&amp;X111&amp;" jours "&amp;W112,"")))</f>
        <v/>
      </c>
      <c r="M111" s="22">
        <f t="shared" si="9"/>
        <v>1</v>
      </c>
      <c r="N111" s="23">
        <v>1</v>
      </c>
      <c r="O111" s="12" t="str">
        <f>CONCATENATE(C111,D111,E111)</f>
        <v>360505186522521000</v>
      </c>
      <c r="P111" s="42" t="str">
        <f t="shared" si="10"/>
        <v>186522521000</v>
      </c>
      <c r="Q111" s="24" t="str">
        <f>IF(AND(D111&lt;&gt;0,E111=0),B111,"")</f>
        <v/>
      </c>
      <c r="R111" s="25" t="str">
        <f>IF(AND(D111=0,E111&lt;&gt;0),B111,"")</f>
        <v>25/06/2012</v>
      </c>
      <c r="S111" s="26">
        <f t="shared" si="7"/>
        <v>41085</v>
      </c>
      <c r="T111" s="27">
        <f>SUMIFS(S:S,O:O,O111,E:E,"")</f>
        <v>0</v>
      </c>
      <c r="U111" s="27">
        <f>SUMIFS(S:S,O:O,O111,D:D,"")</f>
        <v>41085</v>
      </c>
      <c r="V111" s="28" t="str">
        <f t="shared" si="11"/>
        <v>Après</v>
      </c>
      <c r="W111" s="28" t="str">
        <f t="shared" si="12"/>
        <v>Avant</v>
      </c>
      <c r="X111" s="29">
        <f t="shared" si="13"/>
        <v>41085</v>
      </c>
      <c r="Y111" s="42">
        <f>IFERROR(P111+D111*0.03,"")</f>
        <v>186522521000</v>
      </c>
    </row>
    <row r="112" spans="1:25">
      <c r="A112" s="13" t="s">
        <v>39</v>
      </c>
      <c r="B112" s="14" t="s">
        <v>14</v>
      </c>
      <c r="C112" s="15">
        <v>3605050743500</v>
      </c>
      <c r="D112" s="16"/>
      <c r="E112" s="17">
        <v>99200</v>
      </c>
      <c r="F112" s="18"/>
      <c r="G112" s="19"/>
      <c r="H112" s="20">
        <f t="shared" si="8"/>
        <v>0</v>
      </c>
      <c r="I112" s="21">
        <f>SUMIFS(E:E,C:C,C112)</f>
        <v>168640</v>
      </c>
      <c r="J112" s="21">
        <f>SUMIFS(D:D,C:C,C112)</f>
        <v>168640</v>
      </c>
      <c r="K112" s="20" t="str">
        <f>IF(H112=2,"Délais OK &amp; Qté OK",IF(AND(H112=1,E112&lt;&gt;""),"Délais OK &amp; Qté NO",IF(AND(H112=1,E112="",M112&gt;=2),"Délais NO &amp; Qté OK",IF(AND(E112&lt;&gt;"",J112=D112),"Livraison sans demande","Délais NO &amp; Qté NO"))))</f>
        <v>Délais NO &amp; Qté NO</v>
      </c>
      <c r="L112" s="22" t="str">
        <f>IF(AND(K112="Délais NO &amp; Qté OK",X112&gt;30,D112&lt;&gt;""),"Verificar",IF(AND(K112="Délais NO &amp; Qté OK",X112&lt;=30,D112&lt;&gt;""),"Entrée faite "&amp;X112&amp;" jours "&amp;V112,IF(AND(X112&lt;30,K112="Délais NO &amp; Qté NO",D112=""),"Demande faite "&amp;X112&amp;" jours "&amp;W113,"")))</f>
        <v>Demande faite 1 jours Après</v>
      </c>
      <c r="M112" s="22">
        <f t="shared" si="9"/>
        <v>2</v>
      </c>
      <c r="N112" s="23">
        <v>1</v>
      </c>
      <c r="O112" s="12" t="str">
        <f>CONCATENATE(C112,D112,E112)</f>
        <v>360505074350099200</v>
      </c>
      <c r="P112" s="42" t="str">
        <f t="shared" si="10"/>
        <v>074350099200</v>
      </c>
      <c r="Q112" s="24" t="str">
        <f>IF(AND(D112&lt;&gt;0,E112=0),B112,"")</f>
        <v/>
      </c>
      <c r="R112" s="25" t="str">
        <f>IF(AND(D112=0,E112&lt;&gt;0),B112,"")</f>
        <v>04/06/2012</v>
      </c>
      <c r="S112" s="26">
        <f t="shared" si="7"/>
        <v>41064</v>
      </c>
      <c r="T112" s="27">
        <f>SUMIFS(S:S,O:O,O112,E:E,"")</f>
        <v>41065</v>
      </c>
      <c r="U112" s="27">
        <f>SUMIFS(S:S,O:O,O112,D:D,"")</f>
        <v>41064</v>
      </c>
      <c r="V112" s="28" t="str">
        <f t="shared" si="11"/>
        <v>Avant</v>
      </c>
      <c r="W112" s="28" t="str">
        <f t="shared" si="12"/>
        <v>Après</v>
      </c>
      <c r="X112" s="29">
        <f t="shared" si="13"/>
        <v>1</v>
      </c>
      <c r="Y112" s="42">
        <f>IFERROR(P112+D112*0.03,"")</f>
        <v>74350099200</v>
      </c>
    </row>
    <row r="113" spans="1:25">
      <c r="A113" s="13" t="s">
        <v>39</v>
      </c>
      <c r="B113" s="14" t="s">
        <v>14</v>
      </c>
      <c r="C113" s="15">
        <v>3605051354538</v>
      </c>
      <c r="D113" s="16"/>
      <c r="E113" s="17">
        <v>8064</v>
      </c>
      <c r="F113" s="18"/>
      <c r="G113" s="19"/>
      <c r="H113" s="20">
        <f t="shared" si="8"/>
        <v>0</v>
      </c>
      <c r="I113" s="21">
        <f>SUMIFS(E:E,C:C,C113)</f>
        <v>16128</v>
      </c>
      <c r="J113" s="21">
        <f>SUMIFS(D:D,C:C,C113)</f>
        <v>16128</v>
      </c>
      <c r="K113" s="20" t="str">
        <f>IF(H113=2,"Délais OK &amp; Qté OK",IF(AND(H113=1,E113&lt;&gt;""),"Délais OK &amp; Qté NO",IF(AND(H113=1,E113="",M113&gt;=2),"Délais NO &amp; Qté OK",IF(AND(E113&lt;&gt;"",J113=D113),"Livraison sans demande","Délais NO &amp; Qté NO"))))</f>
        <v>Délais NO &amp; Qté NO</v>
      </c>
      <c r="L113" s="22" t="str">
        <f>IF(AND(K113="Délais NO &amp; Qté OK",X113&gt;30,D113&lt;&gt;""),"Verificar",IF(AND(K113="Délais NO &amp; Qté OK",X113&lt;=30,D113&lt;&gt;""),"Entrée faite "&amp;X113&amp;" jours "&amp;V113,IF(AND(X113&lt;30,K113="Délais NO &amp; Qté NO",D113=""),"Demande faite "&amp;X113&amp;" jours "&amp;W114,"")))</f>
        <v>Demande faite 1 jours Avant</v>
      </c>
      <c r="M113" s="22">
        <f t="shared" si="9"/>
        <v>2</v>
      </c>
      <c r="N113" s="23">
        <v>1</v>
      </c>
      <c r="O113" s="12" t="str">
        <f>CONCATENATE(C113,D113,E113)</f>
        <v>36050513545388064</v>
      </c>
      <c r="P113" s="42" t="str">
        <f t="shared" si="10"/>
        <v>13545388064</v>
      </c>
      <c r="Q113" s="24" t="str">
        <f>IF(AND(D113&lt;&gt;0,E113=0),B113,"")</f>
        <v/>
      </c>
      <c r="R113" s="25" t="str">
        <f>IF(AND(D113=0,E113&lt;&gt;0),B113,"")</f>
        <v>04/06/2012</v>
      </c>
      <c r="S113" s="26">
        <f t="shared" si="7"/>
        <v>41064</v>
      </c>
      <c r="T113" s="27">
        <f>SUMIFS(S:S,O:O,O113,E:E,"")</f>
        <v>41065</v>
      </c>
      <c r="U113" s="27">
        <f>SUMIFS(S:S,O:O,O113,D:D,"")</f>
        <v>41064</v>
      </c>
      <c r="V113" s="28" t="str">
        <f t="shared" si="11"/>
        <v>Avant</v>
      </c>
      <c r="W113" s="28" t="str">
        <f t="shared" si="12"/>
        <v>Après</v>
      </c>
      <c r="X113" s="29">
        <f t="shared" si="13"/>
        <v>1</v>
      </c>
      <c r="Y113" s="42">
        <f>IFERROR(P113+D113*0.03,"")</f>
        <v>13545388064</v>
      </c>
    </row>
    <row r="114" spans="1:25">
      <c r="A114" s="13" t="s">
        <v>39</v>
      </c>
      <c r="B114" s="14" t="s">
        <v>14</v>
      </c>
      <c r="C114" s="15">
        <v>3605052339442</v>
      </c>
      <c r="D114" s="16"/>
      <c r="E114" s="17">
        <v>89280</v>
      </c>
      <c r="F114" s="18"/>
      <c r="G114" s="19"/>
      <c r="H114" s="20">
        <f t="shared" si="8"/>
        <v>0</v>
      </c>
      <c r="I114" s="21">
        <f>SUMIFS(E:E,C:C,C114)</f>
        <v>178560</v>
      </c>
      <c r="J114" s="21">
        <f>SUMIFS(D:D,C:C,C114)</f>
        <v>208320</v>
      </c>
      <c r="K114" s="20" t="str">
        <f>IF(H114=2,"Délais OK &amp; Qté OK",IF(AND(H114=1,E114&lt;&gt;""),"Délais OK &amp; Qté NO",IF(AND(H114=1,E114="",M114&gt;=2),"Délais NO &amp; Qté OK",IF(AND(E114&lt;&gt;"",J114=D114),"Livraison sans demande","Délais NO &amp; Qté NO"))))</f>
        <v>Délais NO &amp; Qté NO</v>
      </c>
      <c r="L114" s="22" t="str">
        <f>IF(AND(K114="Délais NO &amp; Qté OK",X114&gt;30,D114&lt;&gt;""),"Verificar",IF(AND(K114="Délais NO &amp; Qté OK",X114&lt;=30,D114&lt;&gt;""),"Entrée faite "&amp;X114&amp;" jours "&amp;V114,IF(AND(X114&lt;30,K114="Délais NO &amp; Qté NO",D114=""),"Demande faite "&amp;X114&amp;" jours "&amp;W115,"")))</f>
        <v/>
      </c>
      <c r="M114" s="22">
        <f t="shared" si="9"/>
        <v>1</v>
      </c>
      <c r="N114" s="23">
        <v>1</v>
      </c>
      <c r="O114" s="12" t="str">
        <f>CONCATENATE(C114,D114,E114)</f>
        <v>360505233944289280</v>
      </c>
      <c r="P114" s="42" t="str">
        <f t="shared" si="10"/>
        <v>233944289280</v>
      </c>
      <c r="Q114" s="24" t="str">
        <f>IF(AND(D114&lt;&gt;0,E114=0),B114,"")</f>
        <v/>
      </c>
      <c r="R114" s="25" t="str">
        <f>IF(AND(D114=0,E114&lt;&gt;0),B114,"")</f>
        <v>04/06/2012</v>
      </c>
      <c r="S114" s="26">
        <f t="shared" si="7"/>
        <v>41064</v>
      </c>
      <c r="T114" s="27">
        <f>SUMIFS(S:S,O:O,O114,E:E,"")</f>
        <v>0</v>
      </c>
      <c r="U114" s="27">
        <f>SUMIFS(S:S,O:O,O114,D:D,"")</f>
        <v>41064</v>
      </c>
      <c r="V114" s="28" t="str">
        <f t="shared" si="11"/>
        <v>Après</v>
      </c>
      <c r="W114" s="28" t="str">
        <f t="shared" si="12"/>
        <v>Avant</v>
      </c>
      <c r="X114" s="29">
        <f t="shared" si="13"/>
        <v>41064</v>
      </c>
      <c r="Y114" s="42">
        <f>IFERROR(P114+D114*0.03,"")</f>
        <v>233944289280</v>
      </c>
    </row>
    <row r="115" spans="1:25">
      <c r="A115" s="13" t="s">
        <v>39</v>
      </c>
      <c r="B115" s="14" t="s">
        <v>15</v>
      </c>
      <c r="C115" s="15">
        <v>3605050743500</v>
      </c>
      <c r="D115" s="16">
        <v>99200</v>
      </c>
      <c r="E115" s="17"/>
      <c r="F115" s="18"/>
      <c r="G115" s="19">
        <v>1</v>
      </c>
      <c r="H115" s="20">
        <f t="shared" si="8"/>
        <v>1</v>
      </c>
      <c r="I115" s="21">
        <f>SUMIFS(E:E,C:C,C115)</f>
        <v>168640</v>
      </c>
      <c r="J115" s="21">
        <f>SUMIFS(D:D,C:C,C115)</f>
        <v>168640</v>
      </c>
      <c r="K115" s="20" t="str">
        <f>IF(H115=2,"Délais OK &amp; Qté OK",IF(AND(H115=1,E115&lt;&gt;""),"Délais OK &amp; Qté NO",IF(AND(H115=1,E115="",M115&gt;=2),"Délais NO &amp; Qté OK",IF(AND(E115&lt;&gt;"",J115=D115),"Livraison sans demande","Délais NO &amp; Qté NO"))))</f>
        <v>Délais NO &amp; Qté OK</v>
      </c>
      <c r="L115" s="22" t="str">
        <f>IF(AND(K115="Délais NO &amp; Qté OK",X115&gt;30,D115&lt;&gt;""),"Verificar",IF(AND(K115="Délais NO &amp; Qté OK",X115&lt;=30,D115&lt;&gt;""),"Entrée faite "&amp;X115&amp;" jours "&amp;V115,IF(AND(X115&lt;30,K115="Délais NO &amp; Qté NO",D115=""),"Demande faite "&amp;X115&amp;" jours "&amp;W116,"")))</f>
        <v>Entrée faite 1 jours Avant</v>
      </c>
      <c r="M115" s="22">
        <f t="shared" si="9"/>
        <v>2</v>
      </c>
      <c r="N115" s="23">
        <v>1</v>
      </c>
      <c r="O115" s="12" t="str">
        <f>CONCATENATE(C115,D115,E115)</f>
        <v>360505074350099200</v>
      </c>
      <c r="P115" s="42" t="str">
        <f t="shared" si="10"/>
        <v>074350099200</v>
      </c>
      <c r="Q115" s="24" t="str">
        <f>IF(AND(D115&lt;&gt;0,E115=0),B115,"")</f>
        <v>05/06/2012</v>
      </c>
      <c r="R115" s="25" t="str">
        <f>IF(AND(D115=0,E115&lt;&gt;0),B115,"")</f>
        <v/>
      </c>
      <c r="S115" s="26">
        <f t="shared" si="7"/>
        <v>41065</v>
      </c>
      <c r="T115" s="27">
        <f>SUMIFS(S:S,O:O,O115,E:E,"")</f>
        <v>41065</v>
      </c>
      <c r="U115" s="27">
        <f>SUMIFS(S:S,O:O,O115,D:D,"")</f>
        <v>41064</v>
      </c>
      <c r="V115" s="28" t="str">
        <f t="shared" si="11"/>
        <v>Avant</v>
      </c>
      <c r="W115" s="28" t="str">
        <f t="shared" si="12"/>
        <v>Après</v>
      </c>
      <c r="X115" s="29">
        <f t="shared" si="13"/>
        <v>1</v>
      </c>
      <c r="Y115" s="42">
        <f>IFERROR(P115+D115*0.03,"")</f>
        <v>74350102176</v>
      </c>
    </row>
    <row r="116" spans="1:25">
      <c r="A116" s="13" t="s">
        <v>39</v>
      </c>
      <c r="B116" s="14" t="s">
        <v>15</v>
      </c>
      <c r="C116" s="15">
        <v>3605051354538</v>
      </c>
      <c r="D116" s="16">
        <v>8064</v>
      </c>
      <c r="E116" s="17"/>
      <c r="F116" s="18"/>
      <c r="G116" s="19">
        <v>1</v>
      </c>
      <c r="H116" s="20">
        <f t="shared" si="8"/>
        <v>1</v>
      </c>
      <c r="I116" s="21">
        <f>SUMIFS(E:E,C:C,C116)</f>
        <v>16128</v>
      </c>
      <c r="J116" s="21">
        <f>SUMIFS(D:D,C:C,C116)</f>
        <v>16128</v>
      </c>
      <c r="K116" s="20" t="str">
        <f>IF(H116=2,"Délais OK &amp; Qté OK",IF(AND(H116=1,E116&lt;&gt;""),"Délais OK &amp; Qté NO",IF(AND(H116=1,E116="",M116&gt;=2),"Délais NO &amp; Qté OK",IF(AND(E116&lt;&gt;"",J116=D116),"Livraison sans demande","Délais NO &amp; Qté NO"))))</f>
        <v>Délais NO &amp; Qté OK</v>
      </c>
      <c r="L116" s="22" t="str">
        <f>IF(AND(K116="Délais NO &amp; Qté OK",X116&gt;30,D116&lt;&gt;""),"Verificar",IF(AND(K116="Délais NO &amp; Qté OK",X116&lt;=30,D116&lt;&gt;""),"Entrée faite "&amp;X116&amp;" jours "&amp;V116,IF(AND(X116&lt;30,K116="Délais NO &amp; Qté NO",D116=""),"Demande faite "&amp;X116&amp;" jours "&amp;W117,"")))</f>
        <v>Entrée faite 1 jours Avant</v>
      </c>
      <c r="M116" s="22">
        <f t="shared" si="9"/>
        <v>2</v>
      </c>
      <c r="N116" s="23">
        <v>1</v>
      </c>
      <c r="O116" s="12" t="str">
        <f>CONCATENATE(C116,D116,E116)</f>
        <v>36050513545388064</v>
      </c>
      <c r="P116" s="42" t="str">
        <f t="shared" si="10"/>
        <v>13545388064</v>
      </c>
      <c r="Q116" s="24" t="str">
        <f>IF(AND(D116&lt;&gt;0,E116=0),B116,"")</f>
        <v>05/06/2012</v>
      </c>
      <c r="R116" s="25" t="str">
        <f>IF(AND(D116=0,E116&lt;&gt;0),B116,"")</f>
        <v/>
      </c>
      <c r="S116" s="26">
        <f t="shared" si="7"/>
        <v>41065</v>
      </c>
      <c r="T116" s="27">
        <f>SUMIFS(S:S,O:O,O116,E:E,"")</f>
        <v>41065</v>
      </c>
      <c r="U116" s="27">
        <f>SUMIFS(S:S,O:O,O116,D:D,"")</f>
        <v>41064</v>
      </c>
      <c r="V116" s="28" t="str">
        <f t="shared" si="11"/>
        <v>Avant</v>
      </c>
      <c r="W116" s="28" t="str">
        <f t="shared" si="12"/>
        <v>Après</v>
      </c>
      <c r="X116" s="29">
        <f t="shared" si="13"/>
        <v>1</v>
      </c>
      <c r="Y116" s="42">
        <f>IFERROR(P116+D116*0.03,"")</f>
        <v>13545388305.92</v>
      </c>
    </row>
    <row r="117" spans="1:25">
      <c r="A117" s="13" t="s">
        <v>39</v>
      </c>
      <c r="B117" s="14" t="s">
        <v>15</v>
      </c>
      <c r="C117" s="15">
        <v>3605052339442</v>
      </c>
      <c r="D117" s="16">
        <v>119040</v>
      </c>
      <c r="E117" s="17"/>
      <c r="F117" s="18"/>
      <c r="G117" s="19">
        <v>1</v>
      </c>
      <c r="H117" s="20">
        <f t="shared" si="8"/>
        <v>1</v>
      </c>
      <c r="I117" s="21">
        <f>SUMIFS(E:E,C:C,C117)</f>
        <v>178560</v>
      </c>
      <c r="J117" s="21">
        <f>SUMIFS(D:D,C:C,C117)</f>
        <v>208320</v>
      </c>
      <c r="K117" s="20" t="str">
        <f>IF(H117=2,"Délais OK &amp; Qté OK",IF(AND(H117=1,E117&lt;&gt;""),"Délais OK &amp; Qté NO",IF(AND(H117=1,E117="",M117&gt;=2),"Délais NO &amp; Qté OK",IF(AND(E117&lt;&gt;"",J117=D117),"Livraison sans demande","Délais NO &amp; Qté NO"))))</f>
        <v>Délais NO &amp; Qté NO</v>
      </c>
      <c r="L117" s="22" t="str">
        <f>IF(AND(K117="Délais NO &amp; Qté OK",X117&gt;30,D117&lt;&gt;""),"Verificar",IF(AND(K117="Délais NO &amp; Qté OK",X117&lt;=30,D117&lt;&gt;""),"Entrée faite "&amp;X117&amp;" jours "&amp;V117,IF(AND(X117&lt;30,K117="Délais NO &amp; Qté NO",D117=""),"Demande faite "&amp;X117&amp;" jours "&amp;W118,"")))</f>
        <v/>
      </c>
      <c r="M117" s="22">
        <f t="shared" si="9"/>
        <v>1</v>
      </c>
      <c r="N117" s="23">
        <v>1</v>
      </c>
      <c r="O117" s="12" t="str">
        <f>CONCATENATE(C117,D117,E117)</f>
        <v>3605052339442119040</v>
      </c>
      <c r="P117" s="42" t="str">
        <f t="shared" si="10"/>
        <v>2339442119040</v>
      </c>
      <c r="Q117" s="24" t="str">
        <f>IF(AND(D117&lt;&gt;0,E117=0),B117,"")</f>
        <v>05/06/2012</v>
      </c>
      <c r="R117" s="25" t="str">
        <f>IF(AND(D117=0,E117&lt;&gt;0),B117,"")</f>
        <v/>
      </c>
      <c r="S117" s="26">
        <f t="shared" si="7"/>
        <v>41065</v>
      </c>
      <c r="T117" s="27">
        <f>SUMIFS(S:S,O:O,O117,E:E,"")</f>
        <v>41065</v>
      </c>
      <c r="U117" s="27">
        <f>SUMIFS(S:S,O:O,O117,D:D,"")</f>
        <v>0</v>
      </c>
      <c r="V117" s="28" t="str">
        <f t="shared" si="11"/>
        <v>Avant</v>
      </c>
      <c r="W117" s="28" t="str">
        <f t="shared" si="12"/>
        <v>Après</v>
      </c>
      <c r="X117" s="29">
        <f t="shared" si="13"/>
        <v>41065</v>
      </c>
      <c r="Y117" s="42">
        <f>IFERROR(P117+D117*0.03,"")</f>
        <v>2339442122611.2002</v>
      </c>
    </row>
    <row r="118" spans="1:25">
      <c r="A118" s="13" t="s">
        <v>39</v>
      </c>
      <c r="B118" s="14" t="s">
        <v>16</v>
      </c>
      <c r="C118" s="15">
        <v>3605050743500</v>
      </c>
      <c r="D118" s="16"/>
      <c r="E118" s="17">
        <v>19840</v>
      </c>
      <c r="F118" s="18"/>
      <c r="G118" s="19"/>
      <c r="H118" s="20">
        <f t="shared" si="8"/>
        <v>0</v>
      </c>
      <c r="I118" s="21">
        <f>SUMIFS(E:E,C:C,C118)</f>
        <v>168640</v>
      </c>
      <c r="J118" s="21">
        <f>SUMIFS(D:D,C:C,C118)</f>
        <v>168640</v>
      </c>
      <c r="K118" s="20" t="str">
        <f>IF(H118=2,"Délais OK &amp; Qté OK",IF(AND(H118=1,E118&lt;&gt;""),"Délais OK &amp; Qté NO",IF(AND(H118=1,E118="",M118&gt;=2),"Délais NO &amp; Qté OK",IF(AND(E118&lt;&gt;"",J118=D118),"Livraison sans demande","Délais NO &amp; Qté NO"))))</f>
        <v>Délais NO &amp; Qté NO</v>
      </c>
      <c r="L118" s="22" t="str">
        <f>IF(AND(K118="Délais NO &amp; Qté OK",X118&gt;30,D118&lt;&gt;""),"Verificar",IF(AND(K118="Délais NO &amp; Qté OK",X118&lt;=30,D118&lt;&gt;""),"Entrée faite "&amp;X118&amp;" jours "&amp;V118,IF(AND(X118&lt;30,K118="Délais NO &amp; Qté NO",D118=""),"Demande faite "&amp;X118&amp;" jours "&amp;W119,"")))</f>
        <v>Demande faite 6 jours Après</v>
      </c>
      <c r="M118" s="22">
        <f t="shared" si="9"/>
        <v>2</v>
      </c>
      <c r="N118" s="23">
        <v>1</v>
      </c>
      <c r="O118" s="12" t="str">
        <f>CONCATENATE(C118,D118,E118)</f>
        <v>360505074350019840</v>
      </c>
      <c r="P118" s="42" t="str">
        <f t="shared" si="10"/>
        <v>074350019840</v>
      </c>
      <c r="Q118" s="24" t="str">
        <f>IF(AND(D118&lt;&gt;0,E118=0),B118,"")</f>
        <v/>
      </c>
      <c r="R118" s="25" t="str">
        <f>IF(AND(D118=0,E118&lt;&gt;0),B118,"")</f>
        <v>06/06/2012</v>
      </c>
      <c r="S118" s="26">
        <f t="shared" si="7"/>
        <v>41066</v>
      </c>
      <c r="T118" s="27">
        <f>SUMIFS(S:S,O:O,O118,E:E,"")</f>
        <v>41072</v>
      </c>
      <c r="U118" s="27">
        <f>SUMIFS(S:S,O:O,O118,D:D,"")</f>
        <v>41066</v>
      </c>
      <c r="V118" s="28" t="str">
        <f t="shared" si="11"/>
        <v>Avant</v>
      </c>
      <c r="W118" s="28" t="str">
        <f t="shared" si="12"/>
        <v>Après</v>
      </c>
      <c r="X118" s="29">
        <f t="shared" si="13"/>
        <v>6</v>
      </c>
      <c r="Y118" s="42">
        <f>IFERROR(P118+D118*0.03,"")</f>
        <v>74350019840</v>
      </c>
    </row>
    <row r="119" spans="1:25">
      <c r="A119" s="13" t="s">
        <v>39</v>
      </c>
      <c r="B119" s="14" t="s">
        <v>16</v>
      </c>
      <c r="C119" s="15">
        <v>3605050743838</v>
      </c>
      <c r="D119" s="16">
        <v>51200</v>
      </c>
      <c r="E119" s="17">
        <v>51200</v>
      </c>
      <c r="F119" s="18">
        <v>1</v>
      </c>
      <c r="G119" s="19">
        <v>1</v>
      </c>
      <c r="H119" s="20">
        <f t="shared" si="8"/>
        <v>2</v>
      </c>
      <c r="I119" s="21">
        <f>SUMIFS(E:E,C:C,C119)</f>
        <v>51200</v>
      </c>
      <c r="J119" s="21">
        <f>SUMIFS(D:D,C:C,C119)</f>
        <v>51200</v>
      </c>
      <c r="K119" s="20" t="str">
        <f>IF(H119=2,"Délais OK &amp; Qté OK",IF(AND(H119=1,E119&lt;&gt;""),"Délais OK &amp; Qté NO",IF(AND(H119=1,E119="",M119&gt;=2),"Délais NO &amp; Qté OK",IF(AND(E119&lt;&gt;"",J119=D119),"Livraison sans demande","Délais NO &amp; Qté NO"))))</f>
        <v>Délais OK &amp; Qté OK</v>
      </c>
      <c r="L119" s="22" t="str">
        <f>IF(AND(K119="Délais NO &amp; Qté OK",X119&gt;30,D119&lt;&gt;""),"Verificar",IF(AND(K119="Délais NO &amp; Qté OK",X119&lt;=30,D119&lt;&gt;""),"Entrée faite "&amp;X119&amp;" jours "&amp;V119,IF(AND(X119&lt;30,K119="Délais NO &amp; Qté NO",D119=""),"Demande faite "&amp;X119&amp;" jours "&amp;W120,"")))</f>
        <v/>
      </c>
      <c r="M119" s="22">
        <f t="shared" si="9"/>
        <v>1</v>
      </c>
      <c r="N119" s="23">
        <v>1</v>
      </c>
      <c r="O119" s="12" t="str">
        <f>CONCATENATE(C119,D119,E119)</f>
        <v>36050507438385120051200</v>
      </c>
      <c r="P119" s="42" t="str">
        <f t="shared" si="10"/>
        <v>07438385120051200</v>
      </c>
      <c r="Q119" s="24" t="str">
        <f>IF(AND(D119&lt;&gt;0,E119=0),B119,"")</f>
        <v/>
      </c>
      <c r="R119" s="25" t="str">
        <f>IF(AND(D119=0,E119&lt;&gt;0),B119,"")</f>
        <v/>
      </c>
      <c r="S119" s="26">
        <f t="shared" si="7"/>
        <v>41066</v>
      </c>
      <c r="T119" s="27">
        <f>SUMIFS(S:S,O:O,O119,E:E,"")</f>
        <v>0</v>
      </c>
      <c r="U119" s="27">
        <f>SUMIFS(S:S,O:O,O119,D:D,"")</f>
        <v>0</v>
      </c>
      <c r="V119" s="28" t="str">
        <f t="shared" si="11"/>
        <v>Avant</v>
      </c>
      <c r="W119" s="28" t="str">
        <f t="shared" si="12"/>
        <v>Après</v>
      </c>
      <c r="X119" s="29">
        <f t="shared" si="13"/>
        <v>0</v>
      </c>
      <c r="Y119" s="42">
        <f>IFERROR(P119+D119*0.03,"")</f>
        <v>7438385120052736</v>
      </c>
    </row>
    <row r="120" spans="1:25">
      <c r="A120" s="13" t="s">
        <v>39</v>
      </c>
      <c r="B120" s="14" t="s">
        <v>16</v>
      </c>
      <c r="C120" s="15">
        <v>3605051053219</v>
      </c>
      <c r="D120" s="16">
        <v>33600</v>
      </c>
      <c r="E120" s="17">
        <v>38400</v>
      </c>
      <c r="F120" s="18"/>
      <c r="G120" s="19">
        <v>1</v>
      </c>
      <c r="H120" s="20">
        <f t="shared" si="8"/>
        <v>1</v>
      </c>
      <c r="I120" s="21">
        <f>SUMIFS(E:E,C:C,C120)</f>
        <v>38400</v>
      </c>
      <c r="J120" s="21">
        <f>SUMIFS(D:D,C:C,C120)</f>
        <v>33600</v>
      </c>
      <c r="K120" s="20" t="str">
        <f>IF(H120=2,"Délais OK &amp; Qté OK",IF(AND(H120=1,E120&lt;&gt;""),"Délais OK &amp; Qté NO",IF(AND(H120=1,E120="",M120&gt;=2),"Délais NO &amp; Qté OK",IF(AND(E120&lt;&gt;"",J120=D120),"Livraison sans demande","Délais NO &amp; Qté NO"))))</f>
        <v>Délais OK &amp; Qté NO</v>
      </c>
      <c r="L120" s="22" t="str">
        <f>IF(AND(K120="Délais NO &amp; Qté OK",X120&gt;30,D120&lt;&gt;""),"Verificar",IF(AND(K120="Délais NO &amp; Qté OK",X120&lt;=30,D120&lt;&gt;""),"Entrée faite "&amp;X120&amp;" jours "&amp;V120,IF(AND(X120&lt;30,K120="Délais NO &amp; Qté NO",D120=""),"Demande faite "&amp;X120&amp;" jours "&amp;W121,"")))</f>
        <v/>
      </c>
      <c r="M120" s="22">
        <f t="shared" si="9"/>
        <v>1</v>
      </c>
      <c r="N120" s="23">
        <v>1</v>
      </c>
      <c r="O120" s="12" t="str">
        <f>CONCATENATE(C120,D120,E120)</f>
        <v>36050510532193360038400</v>
      </c>
      <c r="P120" s="42" t="str">
        <f t="shared" si="10"/>
        <v>10532193360038400</v>
      </c>
      <c r="Q120" s="24" t="str">
        <f>IF(AND(D120&lt;&gt;0,E120=0),B120,"")</f>
        <v/>
      </c>
      <c r="R120" s="25" t="str">
        <f>IF(AND(D120=0,E120&lt;&gt;0),B120,"")</f>
        <v/>
      </c>
      <c r="S120" s="26">
        <f t="shared" si="7"/>
        <v>41066</v>
      </c>
      <c r="T120" s="27">
        <f>SUMIFS(S:S,O:O,O120,E:E,"")</f>
        <v>0</v>
      </c>
      <c r="U120" s="27">
        <f>SUMIFS(S:S,O:O,O120,D:D,"")</f>
        <v>0</v>
      </c>
      <c r="V120" s="28" t="str">
        <f t="shared" si="11"/>
        <v>Avant</v>
      </c>
      <c r="W120" s="28" t="str">
        <f t="shared" si="12"/>
        <v>Après</v>
      </c>
      <c r="X120" s="29">
        <f t="shared" si="13"/>
        <v>0</v>
      </c>
      <c r="Y120" s="42">
        <f>IFERROR(P120+D120*0.03,"")</f>
        <v>1.0532193360039408E+16</v>
      </c>
    </row>
    <row r="121" spans="1:25">
      <c r="A121" s="13" t="s">
        <v>39</v>
      </c>
      <c r="B121" s="14" t="s">
        <v>16</v>
      </c>
      <c r="C121" s="15">
        <v>3605052268209</v>
      </c>
      <c r="D121" s="16">
        <v>39680</v>
      </c>
      <c r="E121" s="17">
        <v>19840</v>
      </c>
      <c r="F121" s="18"/>
      <c r="G121" s="19">
        <v>1</v>
      </c>
      <c r="H121" s="20">
        <f t="shared" si="8"/>
        <v>1</v>
      </c>
      <c r="I121" s="21">
        <f>SUMIFS(E:E,C:C,C121)</f>
        <v>89280</v>
      </c>
      <c r="J121" s="21">
        <f>SUMIFS(D:D,C:C,C121)</f>
        <v>99200</v>
      </c>
      <c r="K121" s="20" t="str">
        <f>IF(H121=2,"Délais OK &amp; Qté OK",IF(AND(H121=1,E121&lt;&gt;""),"Délais OK &amp; Qté NO",IF(AND(H121=1,E121="",M121&gt;=2),"Délais NO &amp; Qté OK",IF(AND(E121&lt;&gt;"",J121=D121),"Livraison sans demande","Délais NO &amp; Qté NO"))))</f>
        <v>Délais OK &amp; Qté NO</v>
      </c>
      <c r="L121" s="22" t="str">
        <f>IF(AND(K121="Délais NO &amp; Qté OK",X121&gt;30,D121&lt;&gt;""),"Verificar",IF(AND(K121="Délais NO &amp; Qté OK",X121&lt;=30,D121&lt;&gt;""),"Entrée faite "&amp;X121&amp;" jours "&amp;V121,IF(AND(X121&lt;30,K121="Délais NO &amp; Qté NO",D121=""),"Demande faite "&amp;X121&amp;" jours "&amp;W122,"")))</f>
        <v/>
      </c>
      <c r="M121" s="22">
        <f t="shared" si="9"/>
        <v>1</v>
      </c>
      <c r="N121" s="23">
        <v>1</v>
      </c>
      <c r="O121" s="12" t="str">
        <f>CONCATENATE(C121,D121,E121)</f>
        <v>36050522682093968019840</v>
      </c>
      <c r="P121" s="42" t="str">
        <f t="shared" si="10"/>
        <v>22682093968019840</v>
      </c>
      <c r="Q121" s="24" t="str">
        <f>IF(AND(D121&lt;&gt;0,E121=0),B121,"")</f>
        <v/>
      </c>
      <c r="R121" s="25" t="str">
        <f>IF(AND(D121=0,E121&lt;&gt;0),B121,"")</f>
        <v/>
      </c>
      <c r="S121" s="26">
        <f t="shared" si="7"/>
        <v>41066</v>
      </c>
      <c r="T121" s="27">
        <f>SUMIFS(S:S,O:O,O121,E:E,"")</f>
        <v>0</v>
      </c>
      <c r="U121" s="27">
        <f>SUMIFS(S:S,O:O,O121,D:D,"")</f>
        <v>0</v>
      </c>
      <c r="V121" s="28" t="str">
        <f t="shared" si="11"/>
        <v>Avant</v>
      </c>
      <c r="W121" s="28" t="str">
        <f t="shared" si="12"/>
        <v>Après</v>
      </c>
      <c r="X121" s="29">
        <f t="shared" si="13"/>
        <v>0</v>
      </c>
      <c r="Y121" s="42">
        <f>IFERROR(P121+D121*0.03,"")</f>
        <v>2.2682093968020992E+16</v>
      </c>
    </row>
    <row r="122" spans="1:25">
      <c r="A122" s="13" t="s">
        <v>39</v>
      </c>
      <c r="B122" s="14" t="s">
        <v>16</v>
      </c>
      <c r="C122" s="15">
        <v>3605052269374</v>
      </c>
      <c r="D122" s="16">
        <v>38400</v>
      </c>
      <c r="E122" s="17">
        <v>38400</v>
      </c>
      <c r="F122" s="18">
        <v>1</v>
      </c>
      <c r="G122" s="19">
        <v>1</v>
      </c>
      <c r="H122" s="20">
        <f t="shared" si="8"/>
        <v>2</v>
      </c>
      <c r="I122" s="21">
        <f>SUMIFS(E:E,C:C,C122)</f>
        <v>38400</v>
      </c>
      <c r="J122" s="21">
        <f>SUMIFS(D:D,C:C,C122)</f>
        <v>38400</v>
      </c>
      <c r="K122" s="20" t="str">
        <f>IF(H122=2,"Délais OK &amp; Qté OK",IF(AND(H122=1,E122&lt;&gt;""),"Délais OK &amp; Qté NO",IF(AND(H122=1,E122="",M122&gt;=2),"Délais NO &amp; Qté OK",IF(AND(E122&lt;&gt;"",J122=D122),"Livraison sans demande","Délais NO &amp; Qté NO"))))</f>
        <v>Délais OK &amp; Qté OK</v>
      </c>
      <c r="L122" s="22" t="str">
        <f>IF(AND(K122="Délais NO &amp; Qté OK",X122&gt;30,D122&lt;&gt;""),"Verificar",IF(AND(K122="Délais NO &amp; Qté OK",X122&lt;=30,D122&lt;&gt;""),"Entrée faite "&amp;X122&amp;" jours "&amp;V122,IF(AND(X122&lt;30,K122="Délais NO &amp; Qté NO",D122=""),"Demande faite "&amp;X122&amp;" jours "&amp;W123,"")))</f>
        <v/>
      </c>
      <c r="M122" s="22">
        <f t="shared" si="9"/>
        <v>1</v>
      </c>
      <c r="N122" s="23">
        <v>1</v>
      </c>
      <c r="O122" s="12" t="str">
        <f>CONCATENATE(C122,D122,E122)</f>
        <v>36050522693743840038400</v>
      </c>
      <c r="P122" s="42" t="str">
        <f t="shared" si="10"/>
        <v>22693743840038400</v>
      </c>
      <c r="Q122" s="24" t="str">
        <f>IF(AND(D122&lt;&gt;0,E122=0),B122,"")</f>
        <v/>
      </c>
      <c r="R122" s="25" t="str">
        <f>IF(AND(D122=0,E122&lt;&gt;0),B122,"")</f>
        <v/>
      </c>
      <c r="S122" s="26">
        <f t="shared" si="7"/>
        <v>41066</v>
      </c>
      <c r="T122" s="27">
        <f>SUMIFS(S:S,O:O,O122,E:E,"")</f>
        <v>0</v>
      </c>
      <c r="U122" s="27">
        <f>SUMIFS(S:S,O:O,O122,D:D,"")</f>
        <v>0</v>
      </c>
      <c r="V122" s="28" t="str">
        <f t="shared" si="11"/>
        <v>Avant</v>
      </c>
      <c r="W122" s="28" t="str">
        <f t="shared" si="12"/>
        <v>Après</v>
      </c>
      <c r="X122" s="29">
        <f t="shared" si="13"/>
        <v>0</v>
      </c>
      <c r="Y122" s="42">
        <f>IFERROR(P122+D122*0.03,"")</f>
        <v>2.2693743840039552E+16</v>
      </c>
    </row>
    <row r="123" spans="1:25">
      <c r="A123" s="13" t="s">
        <v>39</v>
      </c>
      <c r="B123" s="14" t="s">
        <v>16</v>
      </c>
      <c r="C123" s="15">
        <v>3605052452387</v>
      </c>
      <c r="D123" s="16">
        <v>38400</v>
      </c>
      <c r="E123" s="17">
        <v>38400</v>
      </c>
      <c r="F123" s="18">
        <v>1</v>
      </c>
      <c r="G123" s="19">
        <v>1</v>
      </c>
      <c r="H123" s="20">
        <f t="shared" si="8"/>
        <v>2</v>
      </c>
      <c r="I123" s="21">
        <f>SUMIFS(E:E,C:C,C123)</f>
        <v>89600</v>
      </c>
      <c r="J123" s="21">
        <f>SUMIFS(D:D,C:C,C123)</f>
        <v>89600</v>
      </c>
      <c r="K123" s="20" t="str">
        <f>IF(H123=2,"Délais OK &amp; Qté OK",IF(AND(H123=1,E123&lt;&gt;""),"Délais OK &amp; Qté NO",IF(AND(H123=1,E123="",M123&gt;=2),"Délais NO &amp; Qté OK",IF(AND(E123&lt;&gt;"",J123=D123),"Livraison sans demande","Délais NO &amp; Qté NO"))))</f>
        <v>Délais OK &amp; Qté OK</v>
      </c>
      <c r="L123" s="22" t="str">
        <f>IF(AND(K123="Délais NO &amp; Qté OK",X123&gt;30,D123&lt;&gt;""),"Verificar",IF(AND(K123="Délais NO &amp; Qté OK",X123&lt;=30,D123&lt;&gt;""),"Entrée faite "&amp;X123&amp;" jours "&amp;V123,IF(AND(X123&lt;30,K123="Délais NO &amp; Qté NO",D123=""),"Demande faite "&amp;X123&amp;" jours "&amp;W124,"")))</f>
        <v/>
      </c>
      <c r="M123" s="22">
        <f t="shared" si="9"/>
        <v>1</v>
      </c>
      <c r="N123" s="23">
        <v>1</v>
      </c>
      <c r="O123" s="12" t="str">
        <f>CONCATENATE(C123,D123,E123)</f>
        <v>36050524523873840038400</v>
      </c>
      <c r="P123" s="42" t="str">
        <f t="shared" si="10"/>
        <v>24523873840038400</v>
      </c>
      <c r="Q123" s="24" t="str">
        <f>IF(AND(D123&lt;&gt;0,E123=0),B123,"")</f>
        <v/>
      </c>
      <c r="R123" s="25" t="str">
        <f>IF(AND(D123=0,E123&lt;&gt;0),B123,"")</f>
        <v/>
      </c>
      <c r="S123" s="26">
        <f t="shared" si="7"/>
        <v>41066</v>
      </c>
      <c r="T123" s="27">
        <f>SUMIFS(S:S,O:O,O123,E:E,"")</f>
        <v>0</v>
      </c>
      <c r="U123" s="27">
        <f>SUMIFS(S:S,O:O,O123,D:D,"")</f>
        <v>0</v>
      </c>
      <c r="V123" s="28" t="str">
        <f t="shared" si="11"/>
        <v>Avant</v>
      </c>
      <c r="W123" s="28" t="str">
        <f t="shared" si="12"/>
        <v>Après</v>
      </c>
      <c r="X123" s="29">
        <f t="shared" si="13"/>
        <v>0</v>
      </c>
      <c r="Y123" s="42">
        <f>IFERROR(P123+D123*0.03,"")</f>
        <v>2.4523873840039552E+16</v>
      </c>
    </row>
    <row r="124" spans="1:25">
      <c r="A124" s="13" t="s">
        <v>39</v>
      </c>
      <c r="B124" s="14" t="s">
        <v>30</v>
      </c>
      <c r="C124" s="15">
        <v>3605050148428</v>
      </c>
      <c r="D124" s="16"/>
      <c r="E124" s="17">
        <v>17028</v>
      </c>
      <c r="F124" s="18"/>
      <c r="G124" s="19"/>
      <c r="H124" s="20">
        <f t="shared" si="8"/>
        <v>0</v>
      </c>
      <c r="I124" s="21">
        <f>SUMIFS(E:E,C:C,C124)</f>
        <v>34056</v>
      </c>
      <c r="J124" s="21">
        <f>SUMIFS(D:D,C:C,C124)</f>
        <v>34056</v>
      </c>
      <c r="K124" s="20" t="str">
        <f>IF(H124=2,"Délais OK &amp; Qté OK",IF(AND(H124=1,E124&lt;&gt;""),"Délais OK &amp; Qté NO",IF(AND(H124=1,E124="",M124&gt;=2),"Délais NO &amp; Qté OK",IF(AND(E124&lt;&gt;"",J124=D124),"Livraison sans demande","Délais NO &amp; Qté NO"))))</f>
        <v>Délais NO &amp; Qté NO</v>
      </c>
      <c r="L124" s="22" t="str">
        <f>IF(AND(K124="Délais NO &amp; Qté OK",X124&gt;30,D124&lt;&gt;""),"Verificar",IF(AND(K124="Délais NO &amp; Qté OK",X124&lt;=30,D124&lt;&gt;""),"Entrée faite "&amp;X124&amp;" jours "&amp;V124,IF(AND(X124&lt;30,K124="Délais NO &amp; Qté NO",D124=""),"Demande faite "&amp;X124&amp;" jours "&amp;W125,"")))</f>
        <v>Demande faite 1 jours Après</v>
      </c>
      <c r="M124" s="22">
        <f t="shared" si="9"/>
        <v>2</v>
      </c>
      <c r="N124" s="23">
        <v>1</v>
      </c>
      <c r="O124" s="12" t="str">
        <f>CONCATENATE(C124,D124,E124)</f>
        <v>360505014842817028</v>
      </c>
      <c r="P124" s="42" t="str">
        <f t="shared" si="10"/>
        <v>014842817028</v>
      </c>
      <c r="Q124" s="24" t="str">
        <f>IF(AND(D124&lt;&gt;0,E124=0),B124,"")</f>
        <v/>
      </c>
      <c r="R124" s="25" t="str">
        <f>IF(AND(D124=0,E124&lt;&gt;0),B124,"")</f>
        <v>11/06/2012</v>
      </c>
      <c r="S124" s="26">
        <f t="shared" si="7"/>
        <v>41071</v>
      </c>
      <c r="T124" s="27">
        <f>SUMIFS(S:S,O:O,O124,E:E,"")</f>
        <v>41072</v>
      </c>
      <c r="U124" s="27">
        <f>SUMIFS(S:S,O:O,O124,D:D,"")</f>
        <v>41071</v>
      </c>
      <c r="V124" s="28" t="str">
        <f t="shared" si="11"/>
        <v>Avant</v>
      </c>
      <c r="W124" s="28" t="str">
        <f t="shared" si="12"/>
        <v>Après</v>
      </c>
      <c r="X124" s="29">
        <f t="shared" si="13"/>
        <v>1</v>
      </c>
      <c r="Y124" s="42">
        <f>IFERROR(P124+D124*0.03,"")</f>
        <v>14842817028</v>
      </c>
    </row>
    <row r="125" spans="1:25">
      <c r="A125" s="13" t="s">
        <v>39</v>
      </c>
      <c r="B125" s="14" t="s">
        <v>30</v>
      </c>
      <c r="C125" s="15">
        <v>3605050743814</v>
      </c>
      <c r="D125" s="16"/>
      <c r="E125" s="17">
        <v>25600</v>
      </c>
      <c r="F125" s="18"/>
      <c r="G125" s="19"/>
      <c r="H125" s="20">
        <f t="shared" si="8"/>
        <v>0</v>
      </c>
      <c r="I125" s="21">
        <f>SUMIFS(E:E,C:C,C125)</f>
        <v>64000</v>
      </c>
      <c r="J125" s="21">
        <f>SUMIFS(D:D,C:C,C125)</f>
        <v>64000</v>
      </c>
      <c r="K125" s="20" t="str">
        <f>IF(H125=2,"Délais OK &amp; Qté OK",IF(AND(H125=1,E125&lt;&gt;""),"Délais OK &amp; Qté NO",IF(AND(H125=1,E125="",M125&gt;=2),"Délais NO &amp; Qté OK",IF(AND(E125&lt;&gt;"",J125=D125),"Livraison sans demande","Délais NO &amp; Qté NO"))))</f>
        <v>Délais NO &amp; Qté NO</v>
      </c>
      <c r="L125" s="22" t="str">
        <f>IF(AND(K125="Délais NO &amp; Qté OK",X125&gt;30,D125&lt;&gt;""),"Verificar",IF(AND(K125="Délais NO &amp; Qté OK",X125&lt;=30,D125&lt;&gt;""),"Entrée faite "&amp;X125&amp;" jours "&amp;V125,IF(AND(X125&lt;30,K125="Délais NO &amp; Qté NO",D125=""),"Demande faite "&amp;X125&amp;" jours "&amp;W126,"")))</f>
        <v>Demande faite 1 jours Avant</v>
      </c>
      <c r="M125" s="22">
        <f t="shared" si="9"/>
        <v>2</v>
      </c>
      <c r="N125" s="23">
        <v>1</v>
      </c>
      <c r="O125" s="12" t="str">
        <f>CONCATENATE(C125,D125,E125)</f>
        <v>360505074381425600</v>
      </c>
      <c r="P125" s="42" t="str">
        <f t="shared" si="10"/>
        <v>074381425600</v>
      </c>
      <c r="Q125" s="24" t="str">
        <f>IF(AND(D125&lt;&gt;0,E125=0),B125,"")</f>
        <v/>
      </c>
      <c r="R125" s="25" t="str">
        <f>IF(AND(D125=0,E125&lt;&gt;0),B125,"")</f>
        <v>11/06/2012</v>
      </c>
      <c r="S125" s="26">
        <f t="shared" si="7"/>
        <v>41071</v>
      </c>
      <c r="T125" s="27">
        <f>SUMIFS(S:S,O:O,O125,E:E,"")</f>
        <v>41072</v>
      </c>
      <c r="U125" s="27">
        <f>SUMIFS(S:S,O:O,O125,D:D,"")</f>
        <v>41071</v>
      </c>
      <c r="V125" s="28" t="str">
        <f t="shared" si="11"/>
        <v>Avant</v>
      </c>
      <c r="W125" s="28" t="str">
        <f t="shared" si="12"/>
        <v>Après</v>
      </c>
      <c r="X125" s="29">
        <f t="shared" si="13"/>
        <v>1</v>
      </c>
      <c r="Y125" s="42">
        <f>IFERROR(P125+D125*0.03,"")</f>
        <v>74381425600</v>
      </c>
    </row>
    <row r="126" spans="1:25">
      <c r="A126" s="13" t="s">
        <v>39</v>
      </c>
      <c r="B126" s="14" t="s">
        <v>30</v>
      </c>
      <c r="C126" s="15">
        <v>3605050743821</v>
      </c>
      <c r="D126" s="16"/>
      <c r="E126" s="17">
        <v>28800</v>
      </c>
      <c r="F126" s="18"/>
      <c r="G126" s="19"/>
      <c r="H126" s="20">
        <f t="shared" si="8"/>
        <v>0</v>
      </c>
      <c r="I126" s="21">
        <f>SUMIFS(E:E,C:C,C126)</f>
        <v>67200</v>
      </c>
      <c r="J126" s="21">
        <f>SUMIFS(D:D,C:C,C126)</f>
        <v>67200</v>
      </c>
      <c r="K126" s="20" t="str">
        <f>IF(H126=2,"Délais OK &amp; Qté OK",IF(AND(H126=1,E126&lt;&gt;""),"Délais OK &amp; Qté NO",IF(AND(H126=1,E126="",M126&gt;=2),"Délais NO &amp; Qté OK",IF(AND(E126&lt;&gt;"",J126=D126),"Livraison sans demande","Délais NO &amp; Qté NO"))))</f>
        <v>Délais NO &amp; Qté NO</v>
      </c>
      <c r="L126" s="22" t="str">
        <f>IF(AND(K126="Délais NO &amp; Qté OK",X126&gt;30,D126&lt;&gt;""),"Verificar",IF(AND(K126="Délais NO &amp; Qté OK",X126&lt;=30,D126&lt;&gt;""),"Entrée faite "&amp;X126&amp;" jours "&amp;V126,IF(AND(X126&lt;30,K126="Délais NO &amp; Qté NO",D126=""),"Demande faite "&amp;X126&amp;" jours "&amp;W127,"")))</f>
        <v/>
      </c>
      <c r="M126" s="22">
        <f t="shared" si="9"/>
        <v>1</v>
      </c>
      <c r="N126" s="23">
        <v>1</v>
      </c>
      <c r="O126" s="12" t="str">
        <f>CONCATENATE(C126,D126,E126)</f>
        <v>360505074382128800</v>
      </c>
      <c r="P126" s="42" t="str">
        <f t="shared" si="10"/>
        <v>074382128800</v>
      </c>
      <c r="Q126" s="24" t="str">
        <f>IF(AND(D126&lt;&gt;0,E126=0),B126,"")</f>
        <v/>
      </c>
      <c r="R126" s="25" t="str">
        <f>IF(AND(D126=0,E126&lt;&gt;0),B126,"")</f>
        <v>11/06/2012</v>
      </c>
      <c r="S126" s="26">
        <f t="shared" si="7"/>
        <v>41071</v>
      </c>
      <c r="T126" s="27">
        <f>SUMIFS(S:S,O:O,O126,E:E,"")</f>
        <v>0</v>
      </c>
      <c r="U126" s="27">
        <f>SUMIFS(S:S,O:O,O126,D:D,"")</f>
        <v>41071</v>
      </c>
      <c r="V126" s="28" t="str">
        <f t="shared" si="11"/>
        <v>Après</v>
      </c>
      <c r="W126" s="28" t="str">
        <f t="shared" si="12"/>
        <v>Avant</v>
      </c>
      <c r="X126" s="29">
        <f t="shared" si="13"/>
        <v>41071</v>
      </c>
      <c r="Y126" s="42">
        <f>IFERROR(P126+D126*0.03,"")</f>
        <v>74382128800</v>
      </c>
    </row>
    <row r="127" spans="1:25">
      <c r="A127" s="13" t="s">
        <v>39</v>
      </c>
      <c r="B127" s="14" t="s">
        <v>30</v>
      </c>
      <c r="C127" s="15">
        <v>3605051052069</v>
      </c>
      <c r="D127" s="16"/>
      <c r="E127" s="17">
        <v>12800</v>
      </c>
      <c r="F127" s="18"/>
      <c r="G127" s="19"/>
      <c r="H127" s="20">
        <f t="shared" si="8"/>
        <v>0</v>
      </c>
      <c r="I127" s="21">
        <f>SUMIFS(E:E,C:C,C127)</f>
        <v>76800</v>
      </c>
      <c r="J127" s="21">
        <f>SUMIFS(D:D,C:C,C127)</f>
        <v>76800</v>
      </c>
      <c r="K127" s="20" t="str">
        <f>IF(H127=2,"Délais OK &amp; Qté OK",IF(AND(H127=1,E127&lt;&gt;""),"Délais OK &amp; Qté NO",IF(AND(H127=1,E127="",M127&gt;=2),"Délais NO &amp; Qté OK",IF(AND(E127&lt;&gt;"",J127=D127),"Livraison sans demande","Délais NO &amp; Qté NO"))))</f>
        <v>Délais NO &amp; Qté NO</v>
      </c>
      <c r="L127" s="22" t="str">
        <f>IF(AND(K127="Délais NO &amp; Qté OK",X127&gt;30,D127&lt;&gt;""),"Verificar",IF(AND(K127="Délais NO &amp; Qté OK",X127&lt;=30,D127&lt;&gt;""),"Entrée faite "&amp;X127&amp;" jours "&amp;V127,IF(AND(X127&lt;30,K127="Délais NO &amp; Qté NO",D127=""),"Demande faite "&amp;X127&amp;" jours "&amp;W128,"")))</f>
        <v>Demande faite 1 jours Après</v>
      </c>
      <c r="M127" s="22">
        <f t="shared" si="9"/>
        <v>2</v>
      </c>
      <c r="N127" s="23">
        <v>1</v>
      </c>
      <c r="O127" s="12" t="str">
        <f>CONCATENATE(C127,D127,E127)</f>
        <v>360505105206912800</v>
      </c>
      <c r="P127" s="42" t="str">
        <f t="shared" si="10"/>
        <v>105206912800</v>
      </c>
      <c r="Q127" s="24" t="str">
        <f>IF(AND(D127&lt;&gt;0,E127=0),B127,"")</f>
        <v/>
      </c>
      <c r="R127" s="25" t="str">
        <f>IF(AND(D127=0,E127&lt;&gt;0),B127,"")</f>
        <v>11/06/2012</v>
      </c>
      <c r="S127" s="26">
        <f t="shared" si="7"/>
        <v>41071</v>
      </c>
      <c r="T127" s="27">
        <f>SUMIFS(S:S,O:O,O127,E:E,"")</f>
        <v>41072</v>
      </c>
      <c r="U127" s="27">
        <f>SUMIFS(S:S,O:O,O127,D:D,"")</f>
        <v>41071</v>
      </c>
      <c r="V127" s="28" t="str">
        <f t="shared" si="11"/>
        <v>Avant</v>
      </c>
      <c r="W127" s="28" t="str">
        <f t="shared" si="12"/>
        <v>Après</v>
      </c>
      <c r="X127" s="29">
        <f t="shared" si="13"/>
        <v>1</v>
      </c>
      <c r="Y127" s="42">
        <f>IFERROR(P127+D127*0.03,"")</f>
        <v>105206912800</v>
      </c>
    </row>
    <row r="128" spans="1:25">
      <c r="A128" s="13" t="s">
        <v>39</v>
      </c>
      <c r="B128" s="14" t="s">
        <v>30</v>
      </c>
      <c r="C128" s="15">
        <v>3605051748306</v>
      </c>
      <c r="D128" s="16"/>
      <c r="E128" s="17">
        <v>8064</v>
      </c>
      <c r="F128" s="18"/>
      <c r="G128" s="19"/>
      <c r="H128" s="20">
        <f t="shared" si="8"/>
        <v>0</v>
      </c>
      <c r="I128" s="21">
        <f>SUMIFS(E:E,C:C,C128)</f>
        <v>8064</v>
      </c>
      <c r="J128" s="21">
        <f>SUMIFS(D:D,C:C,C128)</f>
        <v>8064</v>
      </c>
      <c r="K128" s="20" t="str">
        <f>IF(H128=2,"Délais OK &amp; Qté OK",IF(AND(H128=1,E128&lt;&gt;""),"Délais OK &amp; Qté NO",IF(AND(H128=1,E128="",M128&gt;=2),"Délais NO &amp; Qté OK",IF(AND(E128&lt;&gt;"",J128=D128),"Livraison sans demande","Délais NO &amp; Qté NO"))))</f>
        <v>Délais NO &amp; Qté NO</v>
      </c>
      <c r="L128" s="22" t="str">
        <f>IF(AND(K128="Délais NO &amp; Qté OK",X128&gt;30,D128&lt;&gt;""),"Verificar",IF(AND(K128="Délais NO &amp; Qté OK",X128&lt;=30,D128&lt;&gt;""),"Entrée faite "&amp;X128&amp;" jours "&amp;V128,IF(AND(X128&lt;30,K128="Délais NO &amp; Qté NO",D128=""),"Demande faite "&amp;X128&amp;" jours "&amp;W129,"")))</f>
        <v>Demande faite 1 jours Avant</v>
      </c>
      <c r="M128" s="22">
        <f t="shared" si="9"/>
        <v>2</v>
      </c>
      <c r="N128" s="23">
        <v>1</v>
      </c>
      <c r="O128" s="12" t="str">
        <f>CONCATENATE(C128,D128,E128)</f>
        <v>36050517483068064</v>
      </c>
      <c r="P128" s="42" t="str">
        <f t="shared" si="10"/>
        <v>17483068064</v>
      </c>
      <c r="Q128" s="24" t="str">
        <f>IF(AND(D128&lt;&gt;0,E128=0),B128,"")</f>
        <v/>
      </c>
      <c r="R128" s="25" t="str">
        <f>IF(AND(D128=0,E128&lt;&gt;0),B128,"")</f>
        <v>11/06/2012</v>
      </c>
      <c r="S128" s="26">
        <f t="shared" si="7"/>
        <v>41071</v>
      </c>
      <c r="T128" s="27">
        <f>SUMIFS(S:S,O:O,O128,E:E,"")</f>
        <v>41072</v>
      </c>
      <c r="U128" s="27">
        <f>SUMIFS(S:S,O:O,O128,D:D,"")</f>
        <v>41071</v>
      </c>
      <c r="V128" s="28" t="str">
        <f t="shared" si="11"/>
        <v>Avant</v>
      </c>
      <c r="W128" s="28" t="str">
        <f t="shared" si="12"/>
        <v>Après</v>
      </c>
      <c r="X128" s="29">
        <f t="shared" si="13"/>
        <v>1</v>
      </c>
      <c r="Y128" s="42">
        <f>IFERROR(P128+D128*0.03,"")</f>
        <v>17483068064</v>
      </c>
    </row>
    <row r="129" spans="1:25">
      <c r="A129" s="13" t="s">
        <v>39</v>
      </c>
      <c r="B129" s="14" t="s">
        <v>30</v>
      </c>
      <c r="C129" s="15">
        <v>3605052268209</v>
      </c>
      <c r="D129" s="16"/>
      <c r="E129" s="17">
        <v>49600</v>
      </c>
      <c r="F129" s="18"/>
      <c r="G129" s="19"/>
      <c r="H129" s="20">
        <f t="shared" si="8"/>
        <v>0</v>
      </c>
      <c r="I129" s="21">
        <f>SUMIFS(E:E,C:C,C129)</f>
        <v>89280</v>
      </c>
      <c r="J129" s="21">
        <f>SUMIFS(D:D,C:C,C129)</f>
        <v>99200</v>
      </c>
      <c r="K129" s="20" t="str">
        <f>IF(H129=2,"Délais OK &amp; Qté OK",IF(AND(H129=1,E129&lt;&gt;""),"Délais OK &amp; Qté NO",IF(AND(H129=1,E129="",M129&gt;=2),"Délais NO &amp; Qté OK",IF(AND(E129&lt;&gt;"",J129=D129),"Livraison sans demande","Délais NO &amp; Qté NO"))))</f>
        <v>Délais NO &amp; Qté NO</v>
      </c>
      <c r="L129" s="22" t="str">
        <f>IF(AND(K129="Délais NO &amp; Qté OK",X129&gt;30,D129&lt;&gt;""),"Verificar",IF(AND(K129="Délais NO &amp; Qté OK",X129&lt;=30,D129&lt;&gt;""),"Entrée faite "&amp;X129&amp;" jours "&amp;V129,IF(AND(X129&lt;30,K129="Délais NO &amp; Qté NO",D129=""),"Demande faite "&amp;X129&amp;" jours "&amp;W130,"")))</f>
        <v/>
      </c>
      <c r="M129" s="22">
        <f t="shared" si="9"/>
        <v>1</v>
      </c>
      <c r="N129" s="23">
        <v>1</v>
      </c>
      <c r="O129" s="12" t="str">
        <f>CONCATENATE(C129,D129,E129)</f>
        <v>360505226820949600</v>
      </c>
      <c r="P129" s="42" t="str">
        <f t="shared" si="10"/>
        <v>226820949600</v>
      </c>
      <c r="Q129" s="24" t="str">
        <f>IF(AND(D129&lt;&gt;0,E129=0),B129,"")</f>
        <v/>
      </c>
      <c r="R129" s="25" t="str">
        <f>IF(AND(D129=0,E129&lt;&gt;0),B129,"")</f>
        <v>11/06/2012</v>
      </c>
      <c r="S129" s="26">
        <f t="shared" si="7"/>
        <v>41071</v>
      </c>
      <c r="T129" s="27">
        <f>SUMIFS(S:S,O:O,O129,E:E,"")</f>
        <v>0</v>
      </c>
      <c r="U129" s="27">
        <f>SUMIFS(S:S,O:O,O129,D:D,"")</f>
        <v>41071</v>
      </c>
      <c r="V129" s="28" t="str">
        <f t="shared" si="11"/>
        <v>Après</v>
      </c>
      <c r="W129" s="28" t="str">
        <f t="shared" si="12"/>
        <v>Avant</v>
      </c>
      <c r="X129" s="29">
        <f t="shared" si="13"/>
        <v>41071</v>
      </c>
      <c r="Y129" s="42">
        <f>IFERROR(P129+D129*0.03,"")</f>
        <v>226820949600</v>
      </c>
    </row>
    <row r="130" spans="1:25">
      <c r="A130" s="13" t="s">
        <v>39</v>
      </c>
      <c r="B130" s="14" t="s">
        <v>30</v>
      </c>
      <c r="C130" s="15">
        <v>3605052339442</v>
      </c>
      <c r="D130" s="16"/>
      <c r="E130" s="17">
        <v>19840</v>
      </c>
      <c r="F130" s="18"/>
      <c r="G130" s="19"/>
      <c r="H130" s="20">
        <f t="shared" si="8"/>
        <v>0</v>
      </c>
      <c r="I130" s="21">
        <f>SUMIFS(E:E,C:C,C130)</f>
        <v>178560</v>
      </c>
      <c r="J130" s="21">
        <f>SUMIFS(D:D,C:C,C130)</f>
        <v>208320</v>
      </c>
      <c r="K130" s="20" t="str">
        <f>IF(H130=2,"Délais OK &amp; Qté OK",IF(AND(H130=1,E130&lt;&gt;""),"Délais OK &amp; Qté NO",IF(AND(H130=1,E130="",M130&gt;=2),"Délais NO &amp; Qté OK",IF(AND(E130&lt;&gt;"",J130=D130),"Livraison sans demande","Délais NO &amp; Qté NO"))))</f>
        <v>Délais NO &amp; Qté NO</v>
      </c>
      <c r="L130" s="22" t="str">
        <f>IF(AND(K130="Délais NO &amp; Qté OK",X130&gt;30,D130&lt;&gt;""),"Verificar",IF(AND(K130="Délais NO &amp; Qté OK",X130&lt;=30,D130&lt;&gt;""),"Entrée faite "&amp;X130&amp;" jours "&amp;V130,IF(AND(X130&lt;30,K130="Délais NO &amp; Qté NO",D130=""),"Demande faite "&amp;X130&amp;" jours "&amp;W131,"")))</f>
        <v>Demande faite 1 jours Après</v>
      </c>
      <c r="M130" s="22">
        <f t="shared" si="9"/>
        <v>2</v>
      </c>
      <c r="N130" s="23">
        <v>1</v>
      </c>
      <c r="O130" s="12" t="str">
        <f>CONCATENATE(C130,D130,E130)</f>
        <v>360505233944219840</v>
      </c>
      <c r="P130" s="42" t="str">
        <f t="shared" si="10"/>
        <v>233944219840</v>
      </c>
      <c r="Q130" s="24" t="str">
        <f>IF(AND(D130&lt;&gt;0,E130=0),B130,"")</f>
        <v/>
      </c>
      <c r="R130" s="25" t="str">
        <f>IF(AND(D130=0,E130&lt;&gt;0),B130,"")</f>
        <v>11/06/2012</v>
      </c>
      <c r="S130" s="26">
        <f t="shared" ref="S130:S193" si="14">B130*1</f>
        <v>41071</v>
      </c>
      <c r="T130" s="27">
        <f>SUMIFS(S:S,O:O,O130,E:E,"")</f>
        <v>41072</v>
      </c>
      <c r="U130" s="27">
        <f>SUMIFS(S:S,O:O,O130,D:D,"")</f>
        <v>41071</v>
      </c>
      <c r="V130" s="28" t="str">
        <f t="shared" si="11"/>
        <v>Avant</v>
      </c>
      <c r="W130" s="28" t="str">
        <f t="shared" si="12"/>
        <v>Après</v>
      </c>
      <c r="X130" s="29">
        <f t="shared" si="13"/>
        <v>1</v>
      </c>
      <c r="Y130" s="42">
        <f>IFERROR(P130+D130*0.03,"")</f>
        <v>233944219840</v>
      </c>
    </row>
    <row r="131" spans="1:25">
      <c r="A131" s="13" t="s">
        <v>39</v>
      </c>
      <c r="B131" s="14" t="s">
        <v>30</v>
      </c>
      <c r="C131" s="15">
        <v>3605052339534</v>
      </c>
      <c r="D131" s="16"/>
      <c r="E131" s="17">
        <v>19840</v>
      </c>
      <c r="F131" s="18"/>
      <c r="G131" s="19"/>
      <c r="H131" s="20">
        <f t="shared" ref="H131:H194" si="15">SUM(F131:G131)</f>
        <v>0</v>
      </c>
      <c r="I131" s="21">
        <f>SUMIFS(E:E,C:C,C131)</f>
        <v>109120</v>
      </c>
      <c r="J131" s="21">
        <f>SUMIFS(D:D,C:C,C131)</f>
        <v>109120</v>
      </c>
      <c r="K131" s="20" t="str">
        <f>IF(H131=2,"Délais OK &amp; Qté OK",IF(AND(H131=1,E131&lt;&gt;""),"Délais OK &amp; Qté NO",IF(AND(H131=1,E131="",M131&gt;=2),"Délais NO &amp; Qté OK",IF(AND(E131&lt;&gt;"",J131=D131),"Livraison sans demande","Délais NO &amp; Qté NO"))))</f>
        <v>Délais NO &amp; Qté NO</v>
      </c>
      <c r="L131" s="22" t="str">
        <f>IF(AND(K131="Délais NO &amp; Qté OK",X131&gt;30,D131&lt;&gt;""),"Verificar",IF(AND(K131="Délais NO &amp; Qté OK",X131&lt;=30,D131&lt;&gt;""),"Entrée faite "&amp;X131&amp;" jours "&amp;V131,IF(AND(X131&lt;30,K131="Délais NO &amp; Qté NO",D131=""),"Demande faite "&amp;X131&amp;" jours "&amp;W132,"")))</f>
        <v>Demande faite 1 jours Après</v>
      </c>
      <c r="M131" s="22">
        <f t="shared" ref="M131:M194" si="16">SUMIFS(N:N,O:O,O131)</f>
        <v>2</v>
      </c>
      <c r="N131" s="23">
        <v>1</v>
      </c>
      <c r="O131" s="12" t="str">
        <f>CONCATENATE(C131,D131,E131)</f>
        <v>360505233953419840</v>
      </c>
      <c r="P131" s="42" t="str">
        <f t="shared" ref="P131:P194" si="17">RIGHT(O131,LEN(O131)-6)</f>
        <v>233953419840</v>
      </c>
      <c r="Q131" s="24" t="str">
        <f>IF(AND(D131&lt;&gt;0,E131=0),B131,"")</f>
        <v/>
      </c>
      <c r="R131" s="25" t="str">
        <f>IF(AND(D131=0,E131&lt;&gt;0),B131,"")</f>
        <v>11/06/2012</v>
      </c>
      <c r="S131" s="26">
        <f t="shared" si="14"/>
        <v>41071</v>
      </c>
      <c r="T131" s="27">
        <f>SUMIFS(S:S,O:O,O131,E:E,"")</f>
        <v>41072</v>
      </c>
      <c r="U131" s="27">
        <f>SUMIFS(S:S,O:O,O131,D:D,"")</f>
        <v>41071</v>
      </c>
      <c r="V131" s="28" t="str">
        <f t="shared" ref="V131:V194" si="18">IF(T131&lt;U131,"Après","Avant")</f>
        <v>Avant</v>
      </c>
      <c r="W131" s="28" t="str">
        <f t="shared" ref="W131:W194" si="19">IF(V131="Après","Avant","Après")</f>
        <v>Après</v>
      </c>
      <c r="X131" s="29">
        <f t="shared" ref="X131:X194" si="20">ABS(T131-U131)</f>
        <v>1</v>
      </c>
      <c r="Y131" s="42">
        <f>IFERROR(P131+D131*0.03,"")</f>
        <v>233953419840</v>
      </c>
    </row>
    <row r="132" spans="1:25">
      <c r="A132" s="13" t="s">
        <v>39</v>
      </c>
      <c r="B132" s="14" t="s">
        <v>25</v>
      </c>
      <c r="C132" s="15">
        <v>3605050148428</v>
      </c>
      <c r="D132" s="16">
        <v>17028</v>
      </c>
      <c r="E132" s="17"/>
      <c r="F132" s="18"/>
      <c r="G132" s="19">
        <v>1</v>
      </c>
      <c r="H132" s="20">
        <f t="shared" si="15"/>
        <v>1</v>
      </c>
      <c r="I132" s="21">
        <f>SUMIFS(E:E,C:C,C132)</f>
        <v>34056</v>
      </c>
      <c r="J132" s="21">
        <f>SUMIFS(D:D,C:C,C132)</f>
        <v>34056</v>
      </c>
      <c r="K132" s="20" t="str">
        <f>IF(H132=2,"Délais OK &amp; Qté OK",IF(AND(H132=1,E132&lt;&gt;""),"Délais OK &amp; Qté NO",IF(AND(H132=1,E132="",M132&gt;=2),"Délais NO &amp; Qté OK",IF(AND(E132&lt;&gt;"",J132=D132),"Livraison sans demande","Délais NO &amp; Qté NO"))))</f>
        <v>Délais NO &amp; Qté OK</v>
      </c>
      <c r="L132" s="22" t="str">
        <f>IF(AND(K132="Délais NO &amp; Qté OK",X132&gt;30,D132&lt;&gt;""),"Verificar",IF(AND(K132="Délais NO &amp; Qté OK",X132&lt;=30,D132&lt;&gt;""),"Entrée faite "&amp;X132&amp;" jours "&amp;V132,IF(AND(X132&lt;30,K132="Délais NO &amp; Qté NO",D132=""),"Demande faite "&amp;X132&amp;" jours "&amp;W133,"")))</f>
        <v>Entrée faite 1 jours Avant</v>
      </c>
      <c r="M132" s="22">
        <f t="shared" si="16"/>
        <v>2</v>
      </c>
      <c r="N132" s="23">
        <v>1</v>
      </c>
      <c r="O132" s="12" t="str">
        <f>CONCATENATE(C132,D132,E132)</f>
        <v>360505014842817028</v>
      </c>
      <c r="P132" s="42" t="str">
        <f t="shared" si="17"/>
        <v>014842817028</v>
      </c>
      <c r="Q132" s="24" t="str">
        <f>IF(AND(D132&lt;&gt;0,E132=0),B132,"")</f>
        <v>12/06/2012</v>
      </c>
      <c r="R132" s="25" t="str">
        <f>IF(AND(D132=0,E132&lt;&gt;0),B132,"")</f>
        <v/>
      </c>
      <c r="S132" s="26">
        <f t="shared" si="14"/>
        <v>41072</v>
      </c>
      <c r="T132" s="27">
        <f>SUMIFS(S:S,O:O,O132,E:E,"")</f>
        <v>41072</v>
      </c>
      <c r="U132" s="27">
        <f>SUMIFS(S:S,O:O,O132,D:D,"")</f>
        <v>41071</v>
      </c>
      <c r="V132" s="28" t="str">
        <f t="shared" si="18"/>
        <v>Avant</v>
      </c>
      <c r="W132" s="28" t="str">
        <f t="shared" si="19"/>
        <v>Après</v>
      </c>
      <c r="X132" s="29">
        <f t="shared" si="20"/>
        <v>1</v>
      </c>
      <c r="Y132" s="42">
        <f>IFERROR(P132+D132*0.03,"")</f>
        <v>14842817538.84</v>
      </c>
    </row>
    <row r="133" spans="1:25">
      <c r="A133" s="13" t="s">
        <v>39</v>
      </c>
      <c r="B133" s="14" t="s">
        <v>25</v>
      </c>
      <c r="C133" s="15">
        <v>3605050743500</v>
      </c>
      <c r="D133" s="16">
        <v>19840</v>
      </c>
      <c r="E133" s="17"/>
      <c r="F133" s="18"/>
      <c r="G133" s="19">
        <v>1</v>
      </c>
      <c r="H133" s="20">
        <f t="shared" si="15"/>
        <v>1</v>
      </c>
      <c r="I133" s="21">
        <f>SUMIFS(E:E,C:C,C133)</f>
        <v>168640</v>
      </c>
      <c r="J133" s="21">
        <f>SUMIFS(D:D,C:C,C133)</f>
        <v>168640</v>
      </c>
      <c r="K133" s="20" t="str">
        <f>IF(H133=2,"Délais OK &amp; Qté OK",IF(AND(H133=1,E133&lt;&gt;""),"Délais OK &amp; Qté NO",IF(AND(H133=1,E133="",M133&gt;=2),"Délais NO &amp; Qté OK",IF(AND(E133&lt;&gt;"",J133=D133),"Livraison sans demande","Délais NO &amp; Qté NO"))))</f>
        <v>Délais NO &amp; Qté OK</v>
      </c>
      <c r="L133" s="22" t="str">
        <f>IF(AND(K133="Délais NO &amp; Qté OK",X133&gt;30,D133&lt;&gt;""),"Verificar",IF(AND(K133="Délais NO &amp; Qté OK",X133&lt;=30,D133&lt;&gt;""),"Entrée faite "&amp;X133&amp;" jours "&amp;V133,IF(AND(X133&lt;30,K133="Délais NO &amp; Qté NO",D133=""),"Demande faite "&amp;X133&amp;" jours "&amp;W134,"")))</f>
        <v>Entrée faite 6 jours Avant</v>
      </c>
      <c r="M133" s="22">
        <f t="shared" si="16"/>
        <v>2</v>
      </c>
      <c r="N133" s="23">
        <v>1</v>
      </c>
      <c r="O133" s="12" t="str">
        <f>CONCATENATE(C133,D133,E133)</f>
        <v>360505074350019840</v>
      </c>
      <c r="P133" s="42" t="str">
        <f t="shared" si="17"/>
        <v>074350019840</v>
      </c>
      <c r="Q133" s="24" t="str">
        <f>IF(AND(D133&lt;&gt;0,E133=0),B133,"")</f>
        <v>12/06/2012</v>
      </c>
      <c r="R133" s="25" t="str">
        <f>IF(AND(D133=0,E133&lt;&gt;0),B133,"")</f>
        <v/>
      </c>
      <c r="S133" s="26">
        <f t="shared" si="14"/>
        <v>41072</v>
      </c>
      <c r="T133" s="27">
        <f>SUMIFS(S:S,O:O,O133,E:E,"")</f>
        <v>41072</v>
      </c>
      <c r="U133" s="27">
        <f>SUMIFS(S:S,O:O,O133,D:D,"")</f>
        <v>41066</v>
      </c>
      <c r="V133" s="28" t="str">
        <f t="shared" si="18"/>
        <v>Avant</v>
      </c>
      <c r="W133" s="28" t="str">
        <f t="shared" si="19"/>
        <v>Après</v>
      </c>
      <c r="X133" s="29">
        <f t="shared" si="20"/>
        <v>6</v>
      </c>
      <c r="Y133" s="42">
        <f>IFERROR(P133+D133*0.03,"")</f>
        <v>74350020435.199997</v>
      </c>
    </row>
    <row r="134" spans="1:25">
      <c r="A134" s="13" t="s">
        <v>39</v>
      </c>
      <c r="B134" s="14" t="s">
        <v>25</v>
      </c>
      <c r="C134" s="15">
        <v>3605050743814</v>
      </c>
      <c r="D134" s="16">
        <v>25600</v>
      </c>
      <c r="E134" s="17"/>
      <c r="F134" s="18"/>
      <c r="G134" s="19">
        <v>1</v>
      </c>
      <c r="H134" s="20">
        <f t="shared" si="15"/>
        <v>1</v>
      </c>
      <c r="I134" s="21">
        <f>SUMIFS(E:E,C:C,C134)</f>
        <v>64000</v>
      </c>
      <c r="J134" s="21">
        <f>SUMIFS(D:D,C:C,C134)</f>
        <v>64000</v>
      </c>
      <c r="K134" s="20" t="str">
        <f>IF(H134=2,"Délais OK &amp; Qté OK",IF(AND(H134=1,E134&lt;&gt;""),"Délais OK &amp; Qté NO",IF(AND(H134=1,E134="",M134&gt;=2),"Délais NO &amp; Qté OK",IF(AND(E134&lt;&gt;"",J134=D134),"Livraison sans demande","Délais NO &amp; Qté NO"))))</f>
        <v>Délais NO &amp; Qté OK</v>
      </c>
      <c r="L134" s="22" t="str">
        <f>IF(AND(K134="Délais NO &amp; Qté OK",X134&gt;30,D134&lt;&gt;""),"Verificar",IF(AND(K134="Délais NO &amp; Qté OK",X134&lt;=30,D134&lt;&gt;""),"Entrée faite "&amp;X134&amp;" jours "&amp;V134,IF(AND(X134&lt;30,K134="Délais NO &amp; Qté NO",D134=""),"Demande faite "&amp;X134&amp;" jours "&amp;W135,"")))</f>
        <v>Entrée faite 1 jours Avant</v>
      </c>
      <c r="M134" s="22">
        <f t="shared" si="16"/>
        <v>2</v>
      </c>
      <c r="N134" s="23">
        <v>1</v>
      </c>
      <c r="O134" s="12" t="str">
        <f>CONCATENATE(C134,D134,E134)</f>
        <v>360505074381425600</v>
      </c>
      <c r="P134" s="42" t="str">
        <f t="shared" si="17"/>
        <v>074381425600</v>
      </c>
      <c r="Q134" s="24" t="str">
        <f>IF(AND(D134&lt;&gt;0,E134=0),B134,"")</f>
        <v>12/06/2012</v>
      </c>
      <c r="R134" s="25" t="str">
        <f>IF(AND(D134=0,E134&lt;&gt;0),B134,"")</f>
        <v/>
      </c>
      <c r="S134" s="26">
        <f t="shared" si="14"/>
        <v>41072</v>
      </c>
      <c r="T134" s="27">
        <f>SUMIFS(S:S,O:O,O134,E:E,"")</f>
        <v>41072</v>
      </c>
      <c r="U134" s="27">
        <f>SUMIFS(S:S,O:O,O134,D:D,"")</f>
        <v>41071</v>
      </c>
      <c r="V134" s="28" t="str">
        <f t="shared" si="18"/>
        <v>Avant</v>
      </c>
      <c r="W134" s="28" t="str">
        <f t="shared" si="19"/>
        <v>Après</v>
      </c>
      <c r="X134" s="29">
        <f t="shared" si="20"/>
        <v>1</v>
      </c>
      <c r="Y134" s="42">
        <f>IFERROR(P134+D134*0.03,"")</f>
        <v>74381426368</v>
      </c>
    </row>
    <row r="135" spans="1:25">
      <c r="A135" s="13" t="s">
        <v>39</v>
      </c>
      <c r="B135" s="14" t="s">
        <v>25</v>
      </c>
      <c r="C135" s="15">
        <v>3605050743821</v>
      </c>
      <c r="D135" s="16">
        <v>25600</v>
      </c>
      <c r="E135" s="17"/>
      <c r="F135" s="18"/>
      <c r="G135" s="19">
        <v>1</v>
      </c>
      <c r="H135" s="20">
        <f t="shared" si="15"/>
        <v>1</v>
      </c>
      <c r="I135" s="21">
        <f>SUMIFS(E:E,C:C,C135)</f>
        <v>67200</v>
      </c>
      <c r="J135" s="21">
        <f>SUMIFS(D:D,C:C,C135)</f>
        <v>67200</v>
      </c>
      <c r="K135" s="20" t="str">
        <f>IF(H135=2,"Délais OK &amp; Qté OK",IF(AND(H135=1,E135&lt;&gt;""),"Délais OK &amp; Qté NO",IF(AND(H135=1,E135="",M135&gt;=2),"Délais NO &amp; Qté OK",IF(AND(E135&lt;&gt;"",J135=D135),"Livraison sans demande","Délais NO &amp; Qté NO"))))</f>
        <v>Délais NO &amp; Qté NO</v>
      </c>
      <c r="L135" s="22" t="str">
        <f>IF(AND(K135="Délais NO &amp; Qté OK",X135&gt;30,D135&lt;&gt;""),"Verificar",IF(AND(K135="Délais NO &amp; Qté OK",X135&lt;=30,D135&lt;&gt;""),"Entrée faite "&amp;X135&amp;" jours "&amp;V135,IF(AND(X135&lt;30,K135="Délais NO &amp; Qté NO",D135=""),"Demande faite "&amp;X135&amp;" jours "&amp;W136,"")))</f>
        <v/>
      </c>
      <c r="M135" s="22">
        <f t="shared" si="16"/>
        <v>1</v>
      </c>
      <c r="N135" s="23">
        <v>1</v>
      </c>
      <c r="O135" s="12" t="str">
        <f>CONCATENATE(C135,D135,E135)</f>
        <v>360505074382125600</v>
      </c>
      <c r="P135" s="42" t="str">
        <f t="shared" si="17"/>
        <v>074382125600</v>
      </c>
      <c r="Q135" s="24" t="str">
        <f>IF(AND(D135&lt;&gt;0,E135=0),B135,"")</f>
        <v>12/06/2012</v>
      </c>
      <c r="R135" s="25" t="str">
        <f>IF(AND(D135=0,E135&lt;&gt;0),B135,"")</f>
        <v/>
      </c>
      <c r="S135" s="26">
        <f t="shared" si="14"/>
        <v>41072</v>
      </c>
      <c r="T135" s="27">
        <f>SUMIFS(S:S,O:O,O135,E:E,"")</f>
        <v>41072</v>
      </c>
      <c r="U135" s="27">
        <f>SUMIFS(S:S,O:O,O135,D:D,"")</f>
        <v>0</v>
      </c>
      <c r="V135" s="28" t="str">
        <f t="shared" si="18"/>
        <v>Avant</v>
      </c>
      <c r="W135" s="28" t="str">
        <f t="shared" si="19"/>
        <v>Après</v>
      </c>
      <c r="X135" s="29">
        <f t="shared" si="20"/>
        <v>41072</v>
      </c>
      <c r="Y135" s="42">
        <f>IFERROR(P135+D135*0.03,"")</f>
        <v>74382126368</v>
      </c>
    </row>
    <row r="136" spans="1:25">
      <c r="A136" s="13" t="s">
        <v>39</v>
      </c>
      <c r="B136" s="14" t="s">
        <v>25</v>
      </c>
      <c r="C136" s="15">
        <v>3605051052069</v>
      </c>
      <c r="D136" s="16">
        <v>12800</v>
      </c>
      <c r="E136" s="17"/>
      <c r="F136" s="18"/>
      <c r="G136" s="19">
        <v>1</v>
      </c>
      <c r="H136" s="20">
        <f t="shared" si="15"/>
        <v>1</v>
      </c>
      <c r="I136" s="21">
        <f>SUMIFS(E:E,C:C,C136)</f>
        <v>76800</v>
      </c>
      <c r="J136" s="21">
        <f>SUMIFS(D:D,C:C,C136)</f>
        <v>76800</v>
      </c>
      <c r="K136" s="20" t="str">
        <f>IF(H136=2,"Délais OK &amp; Qté OK",IF(AND(H136=1,E136&lt;&gt;""),"Délais OK &amp; Qté NO",IF(AND(H136=1,E136="",M136&gt;=2),"Délais NO &amp; Qté OK",IF(AND(E136&lt;&gt;"",J136=D136),"Livraison sans demande","Délais NO &amp; Qté NO"))))</f>
        <v>Délais NO &amp; Qté OK</v>
      </c>
      <c r="L136" s="22" t="str">
        <f>IF(AND(K136="Délais NO &amp; Qté OK",X136&gt;30,D136&lt;&gt;""),"Verificar",IF(AND(K136="Délais NO &amp; Qté OK",X136&lt;=30,D136&lt;&gt;""),"Entrée faite "&amp;X136&amp;" jours "&amp;V136,IF(AND(X136&lt;30,K136="Délais NO &amp; Qté NO",D136=""),"Demande faite "&amp;X136&amp;" jours "&amp;W137,"")))</f>
        <v>Entrée faite 1 jours Avant</v>
      </c>
      <c r="M136" s="22">
        <f t="shared" si="16"/>
        <v>2</v>
      </c>
      <c r="N136" s="23">
        <v>1</v>
      </c>
      <c r="O136" s="12" t="str">
        <f>CONCATENATE(C136,D136,E136)</f>
        <v>360505105206912800</v>
      </c>
      <c r="P136" s="42" t="str">
        <f t="shared" si="17"/>
        <v>105206912800</v>
      </c>
      <c r="Q136" s="24" t="str">
        <f>IF(AND(D136&lt;&gt;0,E136=0),B136,"")</f>
        <v>12/06/2012</v>
      </c>
      <c r="R136" s="25" t="str">
        <f>IF(AND(D136=0,E136&lt;&gt;0),B136,"")</f>
        <v/>
      </c>
      <c r="S136" s="26">
        <f t="shared" si="14"/>
        <v>41072</v>
      </c>
      <c r="T136" s="27">
        <f>SUMIFS(S:S,O:O,O136,E:E,"")</f>
        <v>41072</v>
      </c>
      <c r="U136" s="27">
        <f>SUMIFS(S:S,O:O,O136,D:D,"")</f>
        <v>41071</v>
      </c>
      <c r="V136" s="28" t="str">
        <f t="shared" si="18"/>
        <v>Avant</v>
      </c>
      <c r="W136" s="28" t="str">
        <f t="shared" si="19"/>
        <v>Après</v>
      </c>
      <c r="X136" s="29">
        <f t="shared" si="20"/>
        <v>1</v>
      </c>
      <c r="Y136" s="42">
        <f>IFERROR(P136+D136*0.03,"")</f>
        <v>105206913184</v>
      </c>
    </row>
    <row r="137" spans="1:25">
      <c r="A137" s="13" t="s">
        <v>39</v>
      </c>
      <c r="B137" s="14" t="s">
        <v>25</v>
      </c>
      <c r="C137" s="15">
        <v>3605051748306</v>
      </c>
      <c r="D137" s="16">
        <v>8064</v>
      </c>
      <c r="E137" s="17"/>
      <c r="F137" s="18"/>
      <c r="G137" s="19">
        <v>1</v>
      </c>
      <c r="H137" s="20">
        <f t="shared" si="15"/>
        <v>1</v>
      </c>
      <c r="I137" s="21">
        <f>SUMIFS(E:E,C:C,C137)</f>
        <v>8064</v>
      </c>
      <c r="J137" s="21">
        <f>SUMIFS(D:D,C:C,C137)</f>
        <v>8064</v>
      </c>
      <c r="K137" s="20" t="str">
        <f>IF(H137=2,"Délais OK &amp; Qté OK",IF(AND(H137=1,E137&lt;&gt;""),"Délais OK &amp; Qté NO",IF(AND(H137=1,E137="",M137&gt;=2),"Délais NO &amp; Qté OK",IF(AND(E137&lt;&gt;"",J137=D137),"Livraison sans demande","Délais NO &amp; Qté NO"))))</f>
        <v>Délais NO &amp; Qté OK</v>
      </c>
      <c r="L137" s="22" t="str">
        <f>IF(AND(K137="Délais NO &amp; Qté OK",X137&gt;30,D137&lt;&gt;""),"Verificar",IF(AND(K137="Délais NO &amp; Qté OK",X137&lt;=30,D137&lt;&gt;""),"Entrée faite "&amp;X137&amp;" jours "&amp;V137,IF(AND(X137&lt;30,K137="Délais NO &amp; Qté NO",D137=""),"Demande faite "&amp;X137&amp;" jours "&amp;W138,"")))</f>
        <v>Entrée faite 1 jours Avant</v>
      </c>
      <c r="M137" s="22">
        <f t="shared" si="16"/>
        <v>2</v>
      </c>
      <c r="N137" s="23">
        <v>1</v>
      </c>
      <c r="O137" s="12" t="str">
        <f>CONCATENATE(C137,D137,E137)</f>
        <v>36050517483068064</v>
      </c>
      <c r="P137" s="42" t="str">
        <f t="shared" si="17"/>
        <v>17483068064</v>
      </c>
      <c r="Q137" s="24" t="str">
        <f>IF(AND(D137&lt;&gt;0,E137=0),B137,"")</f>
        <v>12/06/2012</v>
      </c>
      <c r="R137" s="25" t="str">
        <f>IF(AND(D137=0,E137&lt;&gt;0),B137,"")</f>
        <v/>
      </c>
      <c r="S137" s="26">
        <f t="shared" si="14"/>
        <v>41072</v>
      </c>
      <c r="T137" s="27">
        <f>SUMIFS(S:S,O:O,O137,E:E,"")</f>
        <v>41072</v>
      </c>
      <c r="U137" s="27">
        <f>SUMIFS(S:S,O:O,O137,D:D,"")</f>
        <v>41071</v>
      </c>
      <c r="V137" s="28" t="str">
        <f t="shared" si="18"/>
        <v>Avant</v>
      </c>
      <c r="W137" s="28" t="str">
        <f t="shared" si="19"/>
        <v>Après</v>
      </c>
      <c r="X137" s="29">
        <f t="shared" si="20"/>
        <v>1</v>
      </c>
      <c r="Y137" s="42">
        <f>IFERROR(P137+D137*0.03,"")</f>
        <v>17483068305.919998</v>
      </c>
    </row>
    <row r="138" spans="1:25">
      <c r="A138" s="13" t="s">
        <v>39</v>
      </c>
      <c r="B138" s="14" t="s">
        <v>25</v>
      </c>
      <c r="C138" s="15">
        <v>3605052268209</v>
      </c>
      <c r="D138" s="16">
        <v>39680</v>
      </c>
      <c r="E138" s="17"/>
      <c r="F138" s="18"/>
      <c r="G138" s="19">
        <v>1</v>
      </c>
      <c r="H138" s="20">
        <f t="shared" si="15"/>
        <v>1</v>
      </c>
      <c r="I138" s="21">
        <f>SUMIFS(E:E,C:C,C138)</f>
        <v>89280</v>
      </c>
      <c r="J138" s="21">
        <f>SUMIFS(D:D,C:C,C138)</f>
        <v>99200</v>
      </c>
      <c r="K138" s="20" t="str">
        <f>IF(H138=2,"Délais OK &amp; Qté OK",IF(AND(H138=1,E138&lt;&gt;""),"Délais OK &amp; Qté NO",IF(AND(H138=1,E138="",M138&gt;=2),"Délais NO &amp; Qté OK",IF(AND(E138&lt;&gt;"",J138=D138),"Livraison sans demande","Délais NO &amp; Qté NO"))))</f>
        <v>Délais NO &amp; Qté NO</v>
      </c>
      <c r="L138" s="22" t="str">
        <f>IF(AND(K138="Délais NO &amp; Qté OK",X138&gt;30,D138&lt;&gt;""),"Verificar",IF(AND(K138="Délais NO &amp; Qté OK",X138&lt;=30,D138&lt;&gt;""),"Entrée faite "&amp;X138&amp;" jours "&amp;V138,IF(AND(X138&lt;30,K138="Délais NO &amp; Qté NO",D138=""),"Demande faite "&amp;X138&amp;" jours "&amp;W139,"")))</f>
        <v/>
      </c>
      <c r="M138" s="22">
        <f t="shared" si="16"/>
        <v>1</v>
      </c>
      <c r="N138" s="23">
        <v>1</v>
      </c>
      <c r="O138" s="12" t="str">
        <f>CONCATENATE(C138,D138,E138)</f>
        <v>360505226820939680</v>
      </c>
      <c r="P138" s="42" t="str">
        <f t="shared" si="17"/>
        <v>226820939680</v>
      </c>
      <c r="Q138" s="24" t="str">
        <f>IF(AND(D138&lt;&gt;0,E138=0),B138,"")</f>
        <v>12/06/2012</v>
      </c>
      <c r="R138" s="25" t="str">
        <f>IF(AND(D138=0,E138&lt;&gt;0),B138,"")</f>
        <v/>
      </c>
      <c r="S138" s="26">
        <f t="shared" si="14"/>
        <v>41072</v>
      </c>
      <c r="T138" s="27">
        <f>SUMIFS(S:S,O:O,O138,E:E,"")</f>
        <v>41072</v>
      </c>
      <c r="U138" s="27">
        <f>SUMIFS(S:S,O:O,O138,D:D,"")</f>
        <v>0</v>
      </c>
      <c r="V138" s="28" t="str">
        <f t="shared" si="18"/>
        <v>Avant</v>
      </c>
      <c r="W138" s="28" t="str">
        <f t="shared" si="19"/>
        <v>Après</v>
      </c>
      <c r="X138" s="29">
        <f t="shared" si="20"/>
        <v>41072</v>
      </c>
      <c r="Y138" s="42">
        <f>IFERROR(P138+D138*0.03,"")</f>
        <v>226820940870.39999</v>
      </c>
    </row>
    <row r="139" spans="1:25">
      <c r="A139" s="13" t="s">
        <v>39</v>
      </c>
      <c r="B139" s="14" t="s">
        <v>25</v>
      </c>
      <c r="C139" s="15">
        <v>3605052339442</v>
      </c>
      <c r="D139" s="16">
        <v>19840</v>
      </c>
      <c r="E139" s="17"/>
      <c r="F139" s="18"/>
      <c r="G139" s="19">
        <v>1</v>
      </c>
      <c r="H139" s="20">
        <f t="shared" si="15"/>
        <v>1</v>
      </c>
      <c r="I139" s="21">
        <f>SUMIFS(E:E,C:C,C139)</f>
        <v>178560</v>
      </c>
      <c r="J139" s="21">
        <f>SUMIFS(D:D,C:C,C139)</f>
        <v>208320</v>
      </c>
      <c r="K139" s="20" t="str">
        <f>IF(H139=2,"Délais OK &amp; Qté OK",IF(AND(H139=1,E139&lt;&gt;""),"Délais OK &amp; Qté NO",IF(AND(H139=1,E139="",M139&gt;=2),"Délais NO &amp; Qté OK",IF(AND(E139&lt;&gt;"",J139=D139),"Livraison sans demande","Délais NO &amp; Qté NO"))))</f>
        <v>Délais NO &amp; Qté OK</v>
      </c>
      <c r="L139" s="22" t="str">
        <f>IF(AND(K139="Délais NO &amp; Qté OK",X139&gt;30,D139&lt;&gt;""),"Verificar",IF(AND(K139="Délais NO &amp; Qté OK",X139&lt;=30,D139&lt;&gt;""),"Entrée faite "&amp;X139&amp;" jours "&amp;V139,IF(AND(X139&lt;30,K139="Délais NO &amp; Qté NO",D139=""),"Demande faite "&amp;X139&amp;" jours "&amp;W140,"")))</f>
        <v>Entrée faite 1 jours Avant</v>
      </c>
      <c r="M139" s="22">
        <f t="shared" si="16"/>
        <v>2</v>
      </c>
      <c r="N139" s="23">
        <v>1</v>
      </c>
      <c r="O139" s="12" t="str">
        <f>CONCATENATE(C139,D139,E139)</f>
        <v>360505233944219840</v>
      </c>
      <c r="P139" s="42" t="str">
        <f t="shared" si="17"/>
        <v>233944219840</v>
      </c>
      <c r="Q139" s="24" t="str">
        <f>IF(AND(D139&lt;&gt;0,E139=0),B139,"")</f>
        <v>12/06/2012</v>
      </c>
      <c r="R139" s="25" t="str">
        <f>IF(AND(D139=0,E139&lt;&gt;0),B139,"")</f>
        <v/>
      </c>
      <c r="S139" s="26">
        <f t="shared" si="14"/>
        <v>41072</v>
      </c>
      <c r="T139" s="27">
        <f>SUMIFS(S:S,O:O,O139,E:E,"")</f>
        <v>41072</v>
      </c>
      <c r="U139" s="27">
        <f>SUMIFS(S:S,O:O,O139,D:D,"")</f>
        <v>41071</v>
      </c>
      <c r="V139" s="28" t="str">
        <f t="shared" si="18"/>
        <v>Avant</v>
      </c>
      <c r="W139" s="28" t="str">
        <f t="shared" si="19"/>
        <v>Après</v>
      </c>
      <c r="X139" s="29">
        <f t="shared" si="20"/>
        <v>1</v>
      </c>
      <c r="Y139" s="42">
        <f>IFERROR(P139+D139*0.03,"")</f>
        <v>233944220435.20001</v>
      </c>
    </row>
    <row r="140" spans="1:25">
      <c r="A140" s="13" t="s">
        <v>39</v>
      </c>
      <c r="B140" s="14" t="s">
        <v>25</v>
      </c>
      <c r="C140" s="15">
        <v>3605052339534</v>
      </c>
      <c r="D140" s="16">
        <v>19840</v>
      </c>
      <c r="E140" s="17"/>
      <c r="F140" s="18"/>
      <c r="G140" s="19">
        <v>1</v>
      </c>
      <c r="H140" s="20">
        <f t="shared" si="15"/>
        <v>1</v>
      </c>
      <c r="I140" s="21">
        <f>SUMIFS(E:E,C:C,C140)</f>
        <v>109120</v>
      </c>
      <c r="J140" s="21">
        <f>SUMIFS(D:D,C:C,C140)</f>
        <v>109120</v>
      </c>
      <c r="K140" s="20" t="str">
        <f>IF(H140=2,"Délais OK &amp; Qté OK",IF(AND(H140=1,E140&lt;&gt;""),"Délais OK &amp; Qté NO",IF(AND(H140=1,E140="",M140&gt;=2),"Délais NO &amp; Qté OK",IF(AND(E140&lt;&gt;"",J140=D140),"Livraison sans demande","Délais NO &amp; Qté NO"))))</f>
        <v>Délais NO &amp; Qté OK</v>
      </c>
      <c r="L140" s="22" t="str">
        <f>IF(AND(K140="Délais NO &amp; Qté OK",X140&gt;30,D140&lt;&gt;""),"Verificar",IF(AND(K140="Délais NO &amp; Qté OK",X140&lt;=30,D140&lt;&gt;""),"Entrée faite "&amp;X140&amp;" jours "&amp;V140,IF(AND(X140&lt;30,K140="Délais NO &amp; Qté NO",D140=""),"Demande faite "&amp;X140&amp;" jours "&amp;W141,"")))</f>
        <v>Entrée faite 1 jours Avant</v>
      </c>
      <c r="M140" s="22">
        <f t="shared" si="16"/>
        <v>2</v>
      </c>
      <c r="N140" s="23">
        <v>1</v>
      </c>
      <c r="O140" s="12" t="str">
        <f>CONCATENATE(C140,D140,E140)</f>
        <v>360505233953419840</v>
      </c>
      <c r="P140" s="42" t="str">
        <f t="shared" si="17"/>
        <v>233953419840</v>
      </c>
      <c r="Q140" s="24" t="str">
        <f>IF(AND(D140&lt;&gt;0,E140=0),B140,"")</f>
        <v>12/06/2012</v>
      </c>
      <c r="R140" s="25" t="str">
        <f>IF(AND(D140=0,E140&lt;&gt;0),B140,"")</f>
        <v/>
      </c>
      <c r="S140" s="26">
        <f t="shared" si="14"/>
        <v>41072</v>
      </c>
      <c r="T140" s="27">
        <f>SUMIFS(S:S,O:O,O140,E:E,"")</f>
        <v>41072</v>
      </c>
      <c r="U140" s="27">
        <f>SUMIFS(S:S,O:O,O140,D:D,"")</f>
        <v>41071</v>
      </c>
      <c r="V140" s="28" t="str">
        <f t="shared" si="18"/>
        <v>Avant</v>
      </c>
      <c r="W140" s="28" t="str">
        <f t="shared" si="19"/>
        <v>Après</v>
      </c>
      <c r="X140" s="29">
        <f t="shared" si="20"/>
        <v>1</v>
      </c>
      <c r="Y140" s="42">
        <f>IFERROR(P140+D140*0.03,"")</f>
        <v>233953420435.20001</v>
      </c>
    </row>
    <row r="141" spans="1:25">
      <c r="A141" s="13" t="s">
        <v>39</v>
      </c>
      <c r="B141" s="14" t="s">
        <v>28</v>
      </c>
      <c r="C141" s="15">
        <v>3605050743524</v>
      </c>
      <c r="D141" s="16"/>
      <c r="E141" s="17">
        <v>39680</v>
      </c>
      <c r="F141" s="18"/>
      <c r="G141" s="19"/>
      <c r="H141" s="20">
        <f t="shared" si="15"/>
        <v>0</v>
      </c>
      <c r="I141" s="21">
        <f>SUMIFS(E:E,C:C,C141)</f>
        <v>59520</v>
      </c>
      <c r="J141" s="21">
        <f>SUMIFS(D:D,C:C,C141)</f>
        <v>59520</v>
      </c>
      <c r="K141" s="20" t="str">
        <f>IF(H141=2,"Délais OK &amp; Qté OK",IF(AND(H141=1,E141&lt;&gt;""),"Délais OK &amp; Qté NO",IF(AND(H141=1,E141="",M141&gt;=2),"Délais NO &amp; Qté OK",IF(AND(E141&lt;&gt;"",J141=D141),"Livraison sans demande","Délais NO &amp; Qté NO"))))</f>
        <v>Délais NO &amp; Qté NO</v>
      </c>
      <c r="L141" s="22" t="str">
        <f>IF(AND(K141="Délais NO &amp; Qté OK",X141&gt;30,D141&lt;&gt;""),"Verificar",IF(AND(K141="Délais NO &amp; Qté OK",X141&lt;=30,D141&lt;&gt;""),"Entrée faite "&amp;X141&amp;" jours "&amp;V141,IF(AND(X141&lt;30,K141="Délais NO &amp; Qté NO",D141=""),"Demande faite "&amp;X141&amp;" jours "&amp;W142,"")))</f>
        <v>Demande faite 1 jours Après</v>
      </c>
      <c r="M141" s="22">
        <f t="shared" si="16"/>
        <v>2</v>
      </c>
      <c r="N141" s="23">
        <v>1</v>
      </c>
      <c r="O141" s="12" t="str">
        <f>CONCATENATE(C141,D141,E141)</f>
        <v>360505074352439680</v>
      </c>
      <c r="P141" s="42" t="str">
        <f t="shared" si="17"/>
        <v>074352439680</v>
      </c>
      <c r="Q141" s="24" t="str">
        <f>IF(AND(D141&lt;&gt;0,E141=0),B141,"")</f>
        <v/>
      </c>
      <c r="R141" s="25" t="str">
        <f>IF(AND(D141=0,E141&lt;&gt;0),B141,"")</f>
        <v>13/06/2012</v>
      </c>
      <c r="S141" s="26">
        <f t="shared" si="14"/>
        <v>41073</v>
      </c>
      <c r="T141" s="27">
        <f>SUMIFS(S:S,O:O,O141,E:E,"")</f>
        <v>41074</v>
      </c>
      <c r="U141" s="27">
        <f>SUMIFS(S:S,O:O,O141,D:D,"")</f>
        <v>41073</v>
      </c>
      <c r="V141" s="28" t="str">
        <f t="shared" si="18"/>
        <v>Avant</v>
      </c>
      <c r="W141" s="28" t="str">
        <f t="shared" si="19"/>
        <v>Après</v>
      </c>
      <c r="X141" s="29">
        <f t="shared" si="20"/>
        <v>1</v>
      </c>
      <c r="Y141" s="42">
        <f>IFERROR(P141+D141*0.03,"")</f>
        <v>74352439680</v>
      </c>
    </row>
    <row r="142" spans="1:25">
      <c r="A142" s="13" t="s">
        <v>39</v>
      </c>
      <c r="B142" s="14" t="s">
        <v>28</v>
      </c>
      <c r="C142" s="15">
        <v>3605050743814</v>
      </c>
      <c r="D142" s="16"/>
      <c r="E142" s="17">
        <v>38400</v>
      </c>
      <c r="F142" s="18"/>
      <c r="G142" s="19"/>
      <c r="H142" s="20">
        <f t="shared" si="15"/>
        <v>0</v>
      </c>
      <c r="I142" s="21">
        <f>SUMIFS(E:E,C:C,C142)</f>
        <v>64000</v>
      </c>
      <c r="J142" s="21">
        <f>SUMIFS(D:D,C:C,C142)</f>
        <v>64000</v>
      </c>
      <c r="K142" s="20" t="str">
        <f>IF(H142=2,"Délais OK &amp; Qté OK",IF(AND(H142=1,E142&lt;&gt;""),"Délais OK &amp; Qté NO",IF(AND(H142=1,E142="",M142&gt;=2),"Délais NO &amp; Qté OK",IF(AND(E142&lt;&gt;"",J142=D142),"Livraison sans demande","Délais NO &amp; Qté NO"))))</f>
        <v>Délais NO &amp; Qté NO</v>
      </c>
      <c r="L142" s="22" t="str">
        <f>IF(AND(K142="Délais NO &amp; Qté OK",X142&gt;30,D142&lt;&gt;""),"Verificar",IF(AND(K142="Délais NO &amp; Qté OK",X142&lt;=30,D142&lt;&gt;""),"Entrée faite "&amp;X142&amp;" jours "&amp;V142,IF(AND(X142&lt;30,K142="Délais NO &amp; Qté NO",D142=""),"Demande faite "&amp;X142&amp;" jours "&amp;W143,"")))</f>
        <v>Demande faite 1 jours Après</v>
      </c>
      <c r="M142" s="22">
        <f t="shared" si="16"/>
        <v>2</v>
      </c>
      <c r="N142" s="23">
        <v>1</v>
      </c>
      <c r="O142" s="12" t="str">
        <f>CONCATENATE(C142,D142,E142)</f>
        <v>360505074381438400</v>
      </c>
      <c r="P142" s="42" t="str">
        <f t="shared" si="17"/>
        <v>074381438400</v>
      </c>
      <c r="Q142" s="24" t="str">
        <f>IF(AND(D142&lt;&gt;0,E142=0),B142,"")</f>
        <v/>
      </c>
      <c r="R142" s="25" t="str">
        <f>IF(AND(D142=0,E142&lt;&gt;0),B142,"")</f>
        <v>13/06/2012</v>
      </c>
      <c r="S142" s="26">
        <f t="shared" si="14"/>
        <v>41073</v>
      </c>
      <c r="T142" s="27">
        <f>SUMIFS(S:S,O:O,O142,E:E,"")</f>
        <v>41074</v>
      </c>
      <c r="U142" s="27">
        <f>SUMIFS(S:S,O:O,O142,D:D,"")</f>
        <v>41073</v>
      </c>
      <c r="V142" s="28" t="str">
        <f t="shared" si="18"/>
        <v>Avant</v>
      </c>
      <c r="W142" s="28" t="str">
        <f t="shared" si="19"/>
        <v>Après</v>
      </c>
      <c r="X142" s="29">
        <f t="shared" si="20"/>
        <v>1</v>
      </c>
      <c r="Y142" s="42">
        <f>IFERROR(P142+D142*0.03,"")</f>
        <v>74381438400</v>
      </c>
    </row>
    <row r="143" spans="1:25">
      <c r="A143" s="13" t="s">
        <v>39</v>
      </c>
      <c r="B143" s="14" t="s">
        <v>28</v>
      </c>
      <c r="C143" s="15">
        <v>3605051052069</v>
      </c>
      <c r="D143" s="16"/>
      <c r="E143" s="17">
        <v>25600</v>
      </c>
      <c r="F143" s="18"/>
      <c r="G143" s="19"/>
      <c r="H143" s="20">
        <f t="shared" si="15"/>
        <v>0</v>
      </c>
      <c r="I143" s="21">
        <f>SUMIFS(E:E,C:C,C143)</f>
        <v>76800</v>
      </c>
      <c r="J143" s="21">
        <f>SUMIFS(D:D,C:C,C143)</f>
        <v>76800</v>
      </c>
      <c r="K143" s="20" t="str">
        <f>IF(H143=2,"Délais OK &amp; Qté OK",IF(AND(H143=1,E143&lt;&gt;""),"Délais OK &amp; Qté NO",IF(AND(H143=1,E143="",M143&gt;=2),"Délais NO &amp; Qté OK",IF(AND(E143&lt;&gt;"",J143=D143),"Livraison sans demande","Délais NO &amp; Qté NO"))))</f>
        <v>Délais NO &amp; Qté NO</v>
      </c>
      <c r="L143" s="22" t="str">
        <f>IF(AND(K143="Délais NO &amp; Qté OK",X143&gt;30,D143&lt;&gt;""),"Verificar",IF(AND(K143="Délais NO &amp; Qté OK",X143&lt;=30,D143&lt;&gt;""),"Entrée faite "&amp;X143&amp;" jours "&amp;V143,IF(AND(X143&lt;30,K143="Délais NO &amp; Qté NO",D143=""),"Demande faite "&amp;X143&amp;" jours "&amp;W144,"")))</f>
        <v>Demande faite 1 jours Après</v>
      </c>
      <c r="M143" s="22">
        <f t="shared" si="16"/>
        <v>2</v>
      </c>
      <c r="N143" s="23">
        <v>1</v>
      </c>
      <c r="O143" s="12" t="str">
        <f>CONCATENATE(C143,D143,E143)</f>
        <v>360505105206925600</v>
      </c>
      <c r="P143" s="42" t="str">
        <f t="shared" si="17"/>
        <v>105206925600</v>
      </c>
      <c r="Q143" s="24" t="str">
        <f>IF(AND(D143&lt;&gt;0,E143=0),B143,"")</f>
        <v/>
      </c>
      <c r="R143" s="25" t="str">
        <f>IF(AND(D143=0,E143&lt;&gt;0),B143,"")</f>
        <v>13/06/2012</v>
      </c>
      <c r="S143" s="26">
        <f t="shared" si="14"/>
        <v>41073</v>
      </c>
      <c r="T143" s="27">
        <f>SUMIFS(S:S,O:O,O143,E:E,"")</f>
        <v>41074</v>
      </c>
      <c r="U143" s="27">
        <f>SUMIFS(S:S,O:O,O143,D:D,"")</f>
        <v>41073</v>
      </c>
      <c r="V143" s="28" t="str">
        <f t="shared" si="18"/>
        <v>Avant</v>
      </c>
      <c r="W143" s="28" t="str">
        <f t="shared" si="19"/>
        <v>Après</v>
      </c>
      <c r="X143" s="29">
        <f t="shared" si="20"/>
        <v>1</v>
      </c>
      <c r="Y143" s="42">
        <f>IFERROR(P143+D143*0.03,"")</f>
        <v>105206925600</v>
      </c>
    </row>
    <row r="144" spans="1:25">
      <c r="A144" s="13" t="s">
        <v>39</v>
      </c>
      <c r="B144" s="14" t="s">
        <v>28</v>
      </c>
      <c r="C144" s="15">
        <v>3605052339534</v>
      </c>
      <c r="D144" s="16"/>
      <c r="E144" s="17">
        <v>89280</v>
      </c>
      <c r="F144" s="18"/>
      <c r="G144" s="19"/>
      <c r="H144" s="20">
        <f t="shared" si="15"/>
        <v>0</v>
      </c>
      <c r="I144" s="21">
        <f>SUMIFS(E:E,C:C,C144)</f>
        <v>109120</v>
      </c>
      <c r="J144" s="21">
        <f>SUMIFS(D:D,C:C,C144)</f>
        <v>109120</v>
      </c>
      <c r="K144" s="20" t="str">
        <f>IF(H144=2,"Délais OK &amp; Qté OK",IF(AND(H144=1,E144&lt;&gt;""),"Délais OK &amp; Qté NO",IF(AND(H144=1,E144="",M144&gt;=2),"Délais NO &amp; Qté OK",IF(AND(E144&lt;&gt;"",J144=D144),"Livraison sans demande","Délais NO &amp; Qté NO"))))</f>
        <v>Délais NO &amp; Qté NO</v>
      </c>
      <c r="L144" s="22" t="str">
        <f>IF(AND(K144="Délais NO &amp; Qté OK",X144&gt;30,D144&lt;&gt;""),"Verificar",IF(AND(K144="Délais NO &amp; Qté OK",X144&lt;=30,D144&lt;&gt;""),"Entrée faite "&amp;X144&amp;" jours "&amp;V144,IF(AND(X144&lt;30,K144="Délais NO &amp; Qté NO",D144=""),"Demande faite "&amp;X144&amp;" jours "&amp;W145,"")))</f>
        <v>Demande faite 1 jours Après</v>
      </c>
      <c r="M144" s="22">
        <f t="shared" si="16"/>
        <v>2</v>
      </c>
      <c r="N144" s="23">
        <v>1</v>
      </c>
      <c r="O144" s="12" t="str">
        <f>CONCATENATE(C144,D144,E144)</f>
        <v>360505233953489280</v>
      </c>
      <c r="P144" s="42" t="str">
        <f t="shared" si="17"/>
        <v>233953489280</v>
      </c>
      <c r="Q144" s="24" t="str">
        <f>IF(AND(D144&lt;&gt;0,E144=0),B144,"")</f>
        <v/>
      </c>
      <c r="R144" s="25" t="str">
        <f>IF(AND(D144=0,E144&lt;&gt;0),B144,"")</f>
        <v>13/06/2012</v>
      </c>
      <c r="S144" s="26">
        <f t="shared" si="14"/>
        <v>41073</v>
      </c>
      <c r="T144" s="27">
        <f>SUMIFS(S:S,O:O,O144,E:E,"")</f>
        <v>41074</v>
      </c>
      <c r="U144" s="27">
        <f>SUMIFS(S:S,O:O,O144,D:D,"")</f>
        <v>41073</v>
      </c>
      <c r="V144" s="28" t="str">
        <f t="shared" si="18"/>
        <v>Avant</v>
      </c>
      <c r="W144" s="28" t="str">
        <f t="shared" si="19"/>
        <v>Après</v>
      </c>
      <c r="X144" s="29">
        <f t="shared" si="20"/>
        <v>1</v>
      </c>
      <c r="Y144" s="42">
        <f>IFERROR(P144+D144*0.03,"")</f>
        <v>233953489280</v>
      </c>
    </row>
    <row r="145" spans="1:25">
      <c r="A145" s="13" t="s">
        <v>39</v>
      </c>
      <c r="B145" s="14" t="s">
        <v>12</v>
      </c>
      <c r="C145" s="15">
        <v>3605050743524</v>
      </c>
      <c r="D145" s="16">
        <v>39680</v>
      </c>
      <c r="E145" s="17"/>
      <c r="F145" s="18"/>
      <c r="G145" s="19">
        <v>1</v>
      </c>
      <c r="H145" s="20">
        <f t="shared" si="15"/>
        <v>1</v>
      </c>
      <c r="I145" s="21">
        <f>SUMIFS(E:E,C:C,C145)</f>
        <v>59520</v>
      </c>
      <c r="J145" s="21">
        <f>SUMIFS(D:D,C:C,C145)</f>
        <v>59520</v>
      </c>
      <c r="K145" s="20" t="str">
        <f>IF(H145=2,"Délais OK &amp; Qté OK",IF(AND(H145=1,E145&lt;&gt;""),"Délais OK &amp; Qté NO",IF(AND(H145=1,E145="",M145&gt;=2),"Délais NO &amp; Qté OK",IF(AND(E145&lt;&gt;"",J145=D145),"Livraison sans demande","Délais NO &amp; Qté NO"))))</f>
        <v>Délais NO &amp; Qté OK</v>
      </c>
      <c r="L145" s="22" t="str">
        <f>IF(AND(K145="Délais NO &amp; Qté OK",X145&gt;30,D145&lt;&gt;""),"Verificar",IF(AND(K145="Délais NO &amp; Qté OK",X145&lt;=30,D145&lt;&gt;""),"Entrée faite "&amp;X145&amp;" jours "&amp;V145,IF(AND(X145&lt;30,K145="Délais NO &amp; Qté NO",D145=""),"Demande faite "&amp;X145&amp;" jours "&amp;W146,"")))</f>
        <v>Entrée faite 1 jours Avant</v>
      </c>
      <c r="M145" s="22">
        <f t="shared" si="16"/>
        <v>2</v>
      </c>
      <c r="N145" s="23">
        <v>1</v>
      </c>
      <c r="O145" s="12" t="str">
        <f>CONCATENATE(C145,D145,E145)</f>
        <v>360505074352439680</v>
      </c>
      <c r="P145" s="42" t="str">
        <f t="shared" si="17"/>
        <v>074352439680</v>
      </c>
      <c r="Q145" s="24" t="str">
        <f>IF(AND(D145&lt;&gt;0,E145=0),B145,"")</f>
        <v>14/06/2012</v>
      </c>
      <c r="R145" s="25" t="str">
        <f>IF(AND(D145=0,E145&lt;&gt;0),B145,"")</f>
        <v/>
      </c>
      <c r="S145" s="26">
        <f t="shared" si="14"/>
        <v>41074</v>
      </c>
      <c r="T145" s="27">
        <f>SUMIFS(S:S,O:O,O145,E:E,"")</f>
        <v>41074</v>
      </c>
      <c r="U145" s="27">
        <f>SUMIFS(S:S,O:O,O145,D:D,"")</f>
        <v>41073</v>
      </c>
      <c r="V145" s="28" t="str">
        <f t="shared" si="18"/>
        <v>Avant</v>
      </c>
      <c r="W145" s="28" t="str">
        <f t="shared" si="19"/>
        <v>Après</v>
      </c>
      <c r="X145" s="29">
        <f t="shared" si="20"/>
        <v>1</v>
      </c>
      <c r="Y145" s="42">
        <f>IFERROR(P145+D145*0.03,"")</f>
        <v>74352440870.399994</v>
      </c>
    </row>
    <row r="146" spans="1:25">
      <c r="A146" s="13" t="s">
        <v>39</v>
      </c>
      <c r="B146" s="14" t="s">
        <v>12</v>
      </c>
      <c r="C146" s="15">
        <v>3605050743814</v>
      </c>
      <c r="D146" s="16">
        <v>38400</v>
      </c>
      <c r="E146" s="17"/>
      <c r="F146" s="18"/>
      <c r="G146" s="19">
        <v>1</v>
      </c>
      <c r="H146" s="20">
        <f t="shared" si="15"/>
        <v>1</v>
      </c>
      <c r="I146" s="21">
        <f>SUMIFS(E:E,C:C,C146)</f>
        <v>64000</v>
      </c>
      <c r="J146" s="21">
        <f>SUMIFS(D:D,C:C,C146)</f>
        <v>64000</v>
      </c>
      <c r="K146" s="20" t="str">
        <f>IF(H146=2,"Délais OK &amp; Qté OK",IF(AND(H146=1,E146&lt;&gt;""),"Délais OK &amp; Qté NO",IF(AND(H146=1,E146="",M146&gt;=2),"Délais NO &amp; Qté OK",IF(AND(E146&lt;&gt;"",J146=D146),"Livraison sans demande","Délais NO &amp; Qté NO"))))</f>
        <v>Délais NO &amp; Qté OK</v>
      </c>
      <c r="L146" s="22" t="str">
        <f>IF(AND(K146="Délais NO &amp; Qté OK",X146&gt;30,D146&lt;&gt;""),"Verificar",IF(AND(K146="Délais NO &amp; Qté OK",X146&lt;=30,D146&lt;&gt;""),"Entrée faite "&amp;X146&amp;" jours "&amp;V146,IF(AND(X146&lt;30,K146="Délais NO &amp; Qté NO",D146=""),"Demande faite "&amp;X146&amp;" jours "&amp;W147,"")))</f>
        <v>Entrée faite 1 jours Avant</v>
      </c>
      <c r="M146" s="22">
        <f t="shared" si="16"/>
        <v>2</v>
      </c>
      <c r="N146" s="23">
        <v>1</v>
      </c>
      <c r="O146" s="12" t="str">
        <f>CONCATENATE(C146,D146,E146)</f>
        <v>360505074381438400</v>
      </c>
      <c r="P146" s="42" t="str">
        <f t="shared" si="17"/>
        <v>074381438400</v>
      </c>
      <c r="Q146" s="24" t="str">
        <f>IF(AND(D146&lt;&gt;0,E146=0),B146,"")</f>
        <v>14/06/2012</v>
      </c>
      <c r="R146" s="25" t="str">
        <f>IF(AND(D146=0,E146&lt;&gt;0),B146,"")</f>
        <v/>
      </c>
      <c r="S146" s="26">
        <f t="shared" si="14"/>
        <v>41074</v>
      </c>
      <c r="T146" s="27">
        <f>SUMIFS(S:S,O:O,O146,E:E,"")</f>
        <v>41074</v>
      </c>
      <c r="U146" s="27">
        <f>SUMIFS(S:S,O:O,O146,D:D,"")</f>
        <v>41073</v>
      </c>
      <c r="V146" s="28" t="str">
        <f t="shared" si="18"/>
        <v>Avant</v>
      </c>
      <c r="W146" s="28" t="str">
        <f t="shared" si="19"/>
        <v>Après</v>
      </c>
      <c r="X146" s="29">
        <f t="shared" si="20"/>
        <v>1</v>
      </c>
      <c r="Y146" s="42">
        <f>IFERROR(P146+D146*0.03,"")</f>
        <v>74381439552</v>
      </c>
    </row>
    <row r="147" spans="1:25">
      <c r="A147" s="13" t="s">
        <v>39</v>
      </c>
      <c r="B147" s="14" t="s">
        <v>12</v>
      </c>
      <c r="C147" s="15">
        <v>3605051052069</v>
      </c>
      <c r="D147" s="16">
        <v>25600</v>
      </c>
      <c r="E147" s="17"/>
      <c r="F147" s="18"/>
      <c r="G147" s="19">
        <v>1</v>
      </c>
      <c r="H147" s="20">
        <f t="shared" si="15"/>
        <v>1</v>
      </c>
      <c r="I147" s="21">
        <f>SUMIFS(E:E,C:C,C147)</f>
        <v>76800</v>
      </c>
      <c r="J147" s="21">
        <f>SUMIFS(D:D,C:C,C147)</f>
        <v>76800</v>
      </c>
      <c r="K147" s="20" t="str">
        <f>IF(H147=2,"Délais OK &amp; Qté OK",IF(AND(H147=1,E147&lt;&gt;""),"Délais OK &amp; Qté NO",IF(AND(H147=1,E147="",M147&gt;=2),"Délais NO &amp; Qté OK",IF(AND(E147&lt;&gt;"",J147=D147),"Livraison sans demande","Délais NO &amp; Qté NO"))))</f>
        <v>Délais NO &amp; Qté OK</v>
      </c>
      <c r="L147" s="22" t="str">
        <f>IF(AND(K147="Délais NO &amp; Qté OK",X147&gt;30,D147&lt;&gt;""),"Verificar",IF(AND(K147="Délais NO &amp; Qté OK",X147&lt;=30,D147&lt;&gt;""),"Entrée faite "&amp;X147&amp;" jours "&amp;V147,IF(AND(X147&lt;30,K147="Délais NO &amp; Qté NO",D147=""),"Demande faite "&amp;X147&amp;" jours "&amp;W148,"")))</f>
        <v>Entrée faite 1 jours Avant</v>
      </c>
      <c r="M147" s="22">
        <f t="shared" si="16"/>
        <v>2</v>
      </c>
      <c r="N147" s="23">
        <v>1</v>
      </c>
      <c r="O147" s="12" t="str">
        <f>CONCATENATE(C147,D147,E147)</f>
        <v>360505105206925600</v>
      </c>
      <c r="P147" s="42" t="str">
        <f t="shared" si="17"/>
        <v>105206925600</v>
      </c>
      <c r="Q147" s="24" t="str">
        <f>IF(AND(D147&lt;&gt;0,E147=0),B147,"")</f>
        <v>14/06/2012</v>
      </c>
      <c r="R147" s="25" t="str">
        <f>IF(AND(D147=0,E147&lt;&gt;0),B147,"")</f>
        <v/>
      </c>
      <c r="S147" s="26">
        <f t="shared" si="14"/>
        <v>41074</v>
      </c>
      <c r="T147" s="27">
        <f>SUMIFS(S:S,O:O,O147,E:E,"")</f>
        <v>41074</v>
      </c>
      <c r="U147" s="27">
        <f>SUMIFS(S:S,O:O,O147,D:D,"")</f>
        <v>41073</v>
      </c>
      <c r="V147" s="28" t="str">
        <f t="shared" si="18"/>
        <v>Avant</v>
      </c>
      <c r="W147" s="28" t="str">
        <f t="shared" si="19"/>
        <v>Après</v>
      </c>
      <c r="X147" s="29">
        <f t="shared" si="20"/>
        <v>1</v>
      </c>
      <c r="Y147" s="42">
        <f>IFERROR(P147+D147*0.03,"")</f>
        <v>105206926368</v>
      </c>
    </row>
    <row r="148" spans="1:25">
      <c r="A148" s="13" t="s">
        <v>39</v>
      </c>
      <c r="B148" s="14" t="s">
        <v>12</v>
      </c>
      <c r="C148" s="15">
        <v>3605052339534</v>
      </c>
      <c r="D148" s="16">
        <v>89280</v>
      </c>
      <c r="E148" s="17"/>
      <c r="F148" s="18"/>
      <c r="G148" s="19">
        <v>1</v>
      </c>
      <c r="H148" s="20">
        <f t="shared" si="15"/>
        <v>1</v>
      </c>
      <c r="I148" s="21">
        <f>SUMIFS(E:E,C:C,C148)</f>
        <v>109120</v>
      </c>
      <c r="J148" s="21">
        <f>SUMIFS(D:D,C:C,C148)</f>
        <v>109120</v>
      </c>
      <c r="K148" s="20" t="str">
        <f>IF(H148=2,"Délais OK &amp; Qté OK",IF(AND(H148=1,E148&lt;&gt;""),"Délais OK &amp; Qté NO",IF(AND(H148=1,E148="",M148&gt;=2),"Délais NO &amp; Qté OK",IF(AND(E148&lt;&gt;"",J148=D148),"Livraison sans demande","Délais NO &amp; Qté NO"))))</f>
        <v>Délais NO &amp; Qté OK</v>
      </c>
      <c r="L148" s="22" t="str">
        <f>IF(AND(K148="Délais NO &amp; Qté OK",X148&gt;30,D148&lt;&gt;""),"Verificar",IF(AND(K148="Délais NO &amp; Qté OK",X148&lt;=30,D148&lt;&gt;""),"Entrée faite "&amp;X148&amp;" jours "&amp;V148,IF(AND(X148&lt;30,K148="Délais NO &amp; Qté NO",D148=""),"Demande faite "&amp;X148&amp;" jours "&amp;W149,"")))</f>
        <v>Entrée faite 1 jours Avant</v>
      </c>
      <c r="M148" s="22">
        <f t="shared" si="16"/>
        <v>2</v>
      </c>
      <c r="N148" s="23">
        <v>1</v>
      </c>
      <c r="O148" s="12" t="str">
        <f>CONCATENATE(C148,D148,E148)</f>
        <v>360505233953489280</v>
      </c>
      <c r="P148" s="42" t="str">
        <f t="shared" si="17"/>
        <v>233953489280</v>
      </c>
      <c r="Q148" s="24" t="str">
        <f>IF(AND(D148&lt;&gt;0,E148=0),B148,"")</f>
        <v>14/06/2012</v>
      </c>
      <c r="R148" s="25" t="str">
        <f>IF(AND(D148=0,E148&lt;&gt;0),B148,"")</f>
        <v/>
      </c>
      <c r="S148" s="26">
        <f t="shared" si="14"/>
        <v>41074</v>
      </c>
      <c r="T148" s="27">
        <f>SUMIFS(S:S,O:O,O148,E:E,"")</f>
        <v>41074</v>
      </c>
      <c r="U148" s="27">
        <f>SUMIFS(S:S,O:O,O148,D:D,"")</f>
        <v>41073</v>
      </c>
      <c r="V148" s="28" t="str">
        <f t="shared" si="18"/>
        <v>Avant</v>
      </c>
      <c r="W148" s="28" t="str">
        <f t="shared" si="19"/>
        <v>Après</v>
      </c>
      <c r="X148" s="29">
        <f t="shared" si="20"/>
        <v>1</v>
      </c>
      <c r="Y148" s="42">
        <f>IFERROR(P148+D148*0.03,"")</f>
        <v>233953491958.39999</v>
      </c>
    </row>
    <row r="149" spans="1:25">
      <c r="A149" s="13" t="s">
        <v>39</v>
      </c>
      <c r="B149" s="14" t="s">
        <v>26</v>
      </c>
      <c r="C149" s="15">
        <v>3605051480879</v>
      </c>
      <c r="D149" s="16"/>
      <c r="E149" s="17">
        <v>39680</v>
      </c>
      <c r="F149" s="18"/>
      <c r="G149" s="19"/>
      <c r="H149" s="20">
        <f t="shared" si="15"/>
        <v>0</v>
      </c>
      <c r="I149" s="21">
        <f>SUMIFS(E:E,C:C,C149)</f>
        <v>89280</v>
      </c>
      <c r="J149" s="21">
        <f>SUMIFS(D:D,C:C,C149)</f>
        <v>49600</v>
      </c>
      <c r="K149" s="20" t="str">
        <f>IF(H149=2,"Délais OK &amp; Qté OK",IF(AND(H149=1,E149&lt;&gt;""),"Délais OK &amp; Qté NO",IF(AND(H149=1,E149="",M149&gt;=2),"Délais NO &amp; Qté OK",IF(AND(E149&lt;&gt;"",J149=D149),"Livraison sans demande","Délais NO &amp; Qté NO"))))</f>
        <v>Délais NO &amp; Qté NO</v>
      </c>
      <c r="L149" s="22" t="str">
        <f>IF(AND(K149="Délais NO &amp; Qté OK",X149&gt;30,D149&lt;&gt;""),"Verificar",IF(AND(K149="Délais NO &amp; Qté OK",X149&lt;=30,D149&lt;&gt;""),"Entrée faite "&amp;X149&amp;" jours "&amp;V149,IF(AND(X149&lt;30,K149="Délais NO &amp; Qté NO",D149=""),"Demande faite "&amp;X149&amp;" jours "&amp;W150,"")))</f>
        <v/>
      </c>
      <c r="M149" s="22">
        <f t="shared" si="16"/>
        <v>1</v>
      </c>
      <c r="N149" s="23">
        <v>1</v>
      </c>
      <c r="O149" s="12" t="str">
        <f>CONCATENATE(C149,D149,E149)</f>
        <v>360505148087939680</v>
      </c>
      <c r="P149" s="42" t="str">
        <f t="shared" si="17"/>
        <v>148087939680</v>
      </c>
      <c r="Q149" s="24" t="str">
        <f>IF(AND(D149&lt;&gt;0,E149=0),B149,"")</f>
        <v/>
      </c>
      <c r="R149" s="25" t="str">
        <f>IF(AND(D149=0,E149&lt;&gt;0),B149,"")</f>
        <v>15/06/2012</v>
      </c>
      <c r="S149" s="26">
        <f t="shared" si="14"/>
        <v>41075</v>
      </c>
      <c r="T149" s="27">
        <f>SUMIFS(S:S,O:O,O149,E:E,"")</f>
        <v>0</v>
      </c>
      <c r="U149" s="27">
        <f>SUMIFS(S:S,O:O,O149,D:D,"")</f>
        <v>41075</v>
      </c>
      <c r="V149" s="28" t="str">
        <f t="shared" si="18"/>
        <v>Après</v>
      </c>
      <c r="W149" s="28" t="str">
        <f t="shared" si="19"/>
        <v>Avant</v>
      </c>
      <c r="X149" s="29">
        <f t="shared" si="20"/>
        <v>41075</v>
      </c>
      <c r="Y149" s="42">
        <f>IFERROR(P149+D149*0.03,"")</f>
        <v>148087939680</v>
      </c>
    </row>
    <row r="150" spans="1:25">
      <c r="A150" s="13" t="s">
        <v>39</v>
      </c>
      <c r="B150" s="14" t="s">
        <v>31</v>
      </c>
      <c r="C150" s="15">
        <v>3605050743524</v>
      </c>
      <c r="D150" s="16"/>
      <c r="E150" s="17">
        <v>9920</v>
      </c>
      <c r="F150" s="18"/>
      <c r="G150" s="19"/>
      <c r="H150" s="20">
        <f t="shared" si="15"/>
        <v>0</v>
      </c>
      <c r="I150" s="21">
        <f>SUMIFS(E:E,C:C,C150)</f>
        <v>59520</v>
      </c>
      <c r="J150" s="21">
        <f>SUMIFS(D:D,C:C,C150)</f>
        <v>59520</v>
      </c>
      <c r="K150" s="20" t="str">
        <f>IF(H150=2,"Délais OK &amp; Qté OK",IF(AND(H150=1,E150&lt;&gt;""),"Délais OK &amp; Qté NO",IF(AND(H150=1,E150="",M150&gt;=2),"Délais NO &amp; Qté OK",IF(AND(E150&lt;&gt;"",J150=D150),"Livraison sans demande","Délais NO &amp; Qté NO"))))</f>
        <v>Délais NO &amp; Qté NO</v>
      </c>
      <c r="L150" s="22" t="str">
        <f>IF(AND(K150="Délais NO &amp; Qté OK",X150&gt;30,D150&lt;&gt;""),"Verificar",IF(AND(K150="Délais NO &amp; Qté OK",X150&lt;=30,D150&lt;&gt;""),"Entrée faite "&amp;X150&amp;" jours "&amp;V150,IF(AND(X150&lt;30,K150="Délais NO &amp; Qté NO",D150=""),"Demande faite "&amp;X150&amp;" jours "&amp;W151,"")))</f>
        <v/>
      </c>
      <c r="M150" s="22">
        <f t="shared" si="16"/>
        <v>2</v>
      </c>
      <c r="N150" s="23">
        <v>1</v>
      </c>
      <c r="O150" s="12" t="str">
        <f>CONCATENATE(C150,D150,E150)</f>
        <v>36050507435249920</v>
      </c>
      <c r="P150" s="42" t="str">
        <f t="shared" si="17"/>
        <v>07435249920</v>
      </c>
      <c r="Q150" s="24" t="str">
        <f>IF(AND(D150&lt;&gt;0,E150=0),B150,"")</f>
        <v/>
      </c>
      <c r="R150" s="25" t="str">
        <f>IF(AND(D150=0,E150&lt;&gt;0),B150,"")</f>
        <v>18/06/2012</v>
      </c>
      <c r="S150" s="26">
        <f t="shared" si="14"/>
        <v>41078</v>
      </c>
      <c r="T150" s="27">
        <f>SUMIFS(S:S,O:O,O150,E:E,"")</f>
        <v>0</v>
      </c>
      <c r="U150" s="27">
        <f>SUMIFS(S:S,O:O,O150,D:D,"")</f>
        <v>82159</v>
      </c>
      <c r="V150" s="28" t="str">
        <f t="shared" si="18"/>
        <v>Après</v>
      </c>
      <c r="W150" s="28" t="str">
        <f t="shared" si="19"/>
        <v>Avant</v>
      </c>
      <c r="X150" s="29">
        <f t="shared" si="20"/>
        <v>82159</v>
      </c>
      <c r="Y150" s="42">
        <f>IFERROR(P150+D150*0.03,"")</f>
        <v>7435249920</v>
      </c>
    </row>
    <row r="151" spans="1:25">
      <c r="A151" s="13" t="s">
        <v>39</v>
      </c>
      <c r="B151" s="14" t="s">
        <v>31</v>
      </c>
      <c r="C151" s="15">
        <v>3605051315195</v>
      </c>
      <c r="D151" s="16"/>
      <c r="E151" s="17">
        <v>29760</v>
      </c>
      <c r="F151" s="18"/>
      <c r="G151" s="19"/>
      <c r="H151" s="20">
        <f t="shared" si="15"/>
        <v>0</v>
      </c>
      <c r="I151" s="21">
        <f>SUMIFS(E:E,C:C,C151)</f>
        <v>29760</v>
      </c>
      <c r="J151" s="21">
        <f>SUMIFS(D:D,C:C,C151)</f>
        <v>29760</v>
      </c>
      <c r="K151" s="20" t="str">
        <f>IF(H151=2,"Délais OK &amp; Qté OK",IF(AND(H151=1,E151&lt;&gt;""),"Délais OK &amp; Qté NO",IF(AND(H151=1,E151="",M151&gt;=2),"Délais NO &amp; Qté OK",IF(AND(E151&lt;&gt;"",J151=D151),"Livraison sans demande","Délais NO &amp; Qté NO"))))</f>
        <v>Délais NO &amp; Qté NO</v>
      </c>
      <c r="L151" s="22" t="str">
        <f>IF(AND(K151="Délais NO &amp; Qté OK",X151&gt;30,D151&lt;&gt;""),"Verificar",IF(AND(K151="Délais NO &amp; Qté OK",X151&lt;=30,D151&lt;&gt;""),"Entrée faite "&amp;X151&amp;" jours "&amp;V151,IF(AND(X151&lt;30,K151="Délais NO &amp; Qté NO",D151=""),"Demande faite "&amp;X151&amp;" jours "&amp;W152,"")))</f>
        <v>Demande faite 1 jours Après</v>
      </c>
      <c r="M151" s="22">
        <f t="shared" si="16"/>
        <v>2</v>
      </c>
      <c r="N151" s="23">
        <v>1</v>
      </c>
      <c r="O151" s="12" t="str">
        <f>CONCATENATE(C151,D151,E151)</f>
        <v>360505131519529760</v>
      </c>
      <c r="P151" s="42" t="str">
        <f t="shared" si="17"/>
        <v>131519529760</v>
      </c>
      <c r="Q151" s="24" t="str">
        <f>IF(AND(D151&lt;&gt;0,E151=0),B151,"")</f>
        <v/>
      </c>
      <c r="R151" s="25" t="str">
        <f>IF(AND(D151=0,E151&lt;&gt;0),B151,"")</f>
        <v>18/06/2012</v>
      </c>
      <c r="S151" s="26">
        <f t="shared" si="14"/>
        <v>41078</v>
      </c>
      <c r="T151" s="27">
        <f>SUMIFS(S:S,O:O,O151,E:E,"")</f>
        <v>41079</v>
      </c>
      <c r="U151" s="27">
        <f>SUMIFS(S:S,O:O,O151,D:D,"")</f>
        <v>41078</v>
      </c>
      <c r="V151" s="28" t="str">
        <f t="shared" si="18"/>
        <v>Avant</v>
      </c>
      <c r="W151" s="28" t="str">
        <f t="shared" si="19"/>
        <v>Après</v>
      </c>
      <c r="X151" s="29">
        <f t="shared" si="20"/>
        <v>1</v>
      </c>
      <c r="Y151" s="42">
        <f>IFERROR(P151+D151*0.03,"")</f>
        <v>131519529760</v>
      </c>
    </row>
    <row r="152" spans="1:25">
      <c r="A152" s="13" t="s">
        <v>39</v>
      </c>
      <c r="B152" s="14" t="s">
        <v>31</v>
      </c>
      <c r="C152" s="15">
        <v>3605051480879</v>
      </c>
      <c r="D152" s="16"/>
      <c r="E152" s="17">
        <v>49600</v>
      </c>
      <c r="F152" s="18"/>
      <c r="G152" s="19"/>
      <c r="H152" s="20">
        <f t="shared" si="15"/>
        <v>0</v>
      </c>
      <c r="I152" s="21">
        <f>SUMIFS(E:E,C:C,C152)</f>
        <v>89280</v>
      </c>
      <c r="J152" s="21">
        <f>SUMIFS(D:D,C:C,C152)</f>
        <v>49600</v>
      </c>
      <c r="K152" s="20" t="str">
        <f>IF(H152=2,"Délais OK &amp; Qté OK",IF(AND(H152=1,E152&lt;&gt;""),"Délais OK &amp; Qté NO",IF(AND(H152=1,E152="",M152&gt;=2),"Délais NO &amp; Qté OK",IF(AND(E152&lt;&gt;"",J152=D152),"Livraison sans demande","Délais NO &amp; Qté NO"))))</f>
        <v>Délais NO &amp; Qté NO</v>
      </c>
      <c r="L152" s="22" t="str">
        <f>IF(AND(K152="Délais NO &amp; Qté OK",X152&gt;30,D152&lt;&gt;""),"Verificar",IF(AND(K152="Délais NO &amp; Qté OK",X152&lt;=30,D152&lt;&gt;""),"Entrée faite "&amp;X152&amp;" jours "&amp;V152,IF(AND(X152&lt;30,K152="Délais NO &amp; Qté NO",D152=""),"Demande faite "&amp;X152&amp;" jours "&amp;W153,"")))</f>
        <v>Demande faite 1 jours Après</v>
      </c>
      <c r="M152" s="22">
        <f t="shared" si="16"/>
        <v>2</v>
      </c>
      <c r="N152" s="23">
        <v>1</v>
      </c>
      <c r="O152" s="12" t="str">
        <f>CONCATENATE(C152,D152,E152)</f>
        <v>360505148087949600</v>
      </c>
      <c r="P152" s="42" t="str">
        <f t="shared" si="17"/>
        <v>148087949600</v>
      </c>
      <c r="Q152" s="24" t="str">
        <f>IF(AND(D152&lt;&gt;0,E152=0),B152,"")</f>
        <v/>
      </c>
      <c r="R152" s="25" t="str">
        <f>IF(AND(D152=0,E152&lt;&gt;0),B152,"")</f>
        <v>18/06/2012</v>
      </c>
      <c r="S152" s="26">
        <f t="shared" si="14"/>
        <v>41078</v>
      </c>
      <c r="T152" s="27">
        <f>SUMIFS(S:S,O:O,O152,E:E,"")</f>
        <v>41079</v>
      </c>
      <c r="U152" s="27">
        <f>SUMIFS(S:S,O:O,O152,D:D,"")</f>
        <v>41078</v>
      </c>
      <c r="V152" s="28" t="str">
        <f t="shared" si="18"/>
        <v>Avant</v>
      </c>
      <c r="W152" s="28" t="str">
        <f t="shared" si="19"/>
        <v>Après</v>
      </c>
      <c r="X152" s="29">
        <f t="shared" si="20"/>
        <v>1</v>
      </c>
      <c r="Y152" s="42">
        <f>IFERROR(P152+D152*0.03,"")</f>
        <v>148087949600</v>
      </c>
    </row>
    <row r="153" spans="1:25">
      <c r="A153" s="13" t="s">
        <v>39</v>
      </c>
      <c r="B153" s="14" t="s">
        <v>31</v>
      </c>
      <c r="C153" s="15">
        <v>3605052452387</v>
      </c>
      <c r="D153" s="16"/>
      <c r="E153" s="17">
        <v>12800</v>
      </c>
      <c r="F153" s="18"/>
      <c r="G153" s="19"/>
      <c r="H153" s="20">
        <f t="shared" si="15"/>
        <v>0</v>
      </c>
      <c r="I153" s="21">
        <f>SUMIFS(E:E,C:C,C153)</f>
        <v>89600</v>
      </c>
      <c r="J153" s="21">
        <f>SUMIFS(D:D,C:C,C153)</f>
        <v>89600</v>
      </c>
      <c r="K153" s="20" t="str">
        <f>IF(H153=2,"Délais OK &amp; Qté OK",IF(AND(H153=1,E153&lt;&gt;""),"Délais OK &amp; Qté NO",IF(AND(H153=1,E153="",M153&gt;=2),"Délais NO &amp; Qté OK",IF(AND(E153&lt;&gt;"",J153=D153),"Livraison sans demande","Délais NO &amp; Qté NO"))))</f>
        <v>Délais NO &amp; Qté NO</v>
      </c>
      <c r="L153" s="22" t="str">
        <f>IF(AND(K153="Délais NO &amp; Qté OK",X153&gt;30,D153&lt;&gt;""),"Verificar",IF(AND(K153="Délais NO &amp; Qté OK",X153&lt;=30,D153&lt;&gt;""),"Entrée faite "&amp;X153&amp;" jours "&amp;V153,IF(AND(X153&lt;30,K153="Délais NO &amp; Qté NO",D153=""),"Demande faite "&amp;X153&amp;" jours "&amp;W154,"")))</f>
        <v>Demande faite 1 jours Avant</v>
      </c>
      <c r="M153" s="22">
        <f t="shared" si="16"/>
        <v>2</v>
      </c>
      <c r="N153" s="23">
        <v>1</v>
      </c>
      <c r="O153" s="12" t="str">
        <f>CONCATENATE(C153,D153,E153)</f>
        <v>360505245238712800</v>
      </c>
      <c r="P153" s="42" t="str">
        <f t="shared" si="17"/>
        <v>245238712800</v>
      </c>
      <c r="Q153" s="24" t="str">
        <f>IF(AND(D153&lt;&gt;0,E153=0),B153,"")</f>
        <v/>
      </c>
      <c r="R153" s="25" t="str">
        <f>IF(AND(D153=0,E153&lt;&gt;0),B153,"")</f>
        <v>18/06/2012</v>
      </c>
      <c r="S153" s="26">
        <f t="shared" si="14"/>
        <v>41078</v>
      </c>
      <c r="T153" s="27">
        <f>SUMIFS(S:S,O:O,O153,E:E,"")</f>
        <v>41079</v>
      </c>
      <c r="U153" s="27">
        <f>SUMIFS(S:S,O:O,O153,D:D,"")</f>
        <v>41078</v>
      </c>
      <c r="V153" s="28" t="str">
        <f t="shared" si="18"/>
        <v>Avant</v>
      </c>
      <c r="W153" s="28" t="str">
        <f t="shared" si="19"/>
        <v>Après</v>
      </c>
      <c r="X153" s="29">
        <f t="shared" si="20"/>
        <v>1</v>
      </c>
      <c r="Y153" s="42">
        <f>IFERROR(P153+D153*0.03,"")</f>
        <v>245238712800</v>
      </c>
    </row>
    <row r="154" spans="1:25">
      <c r="A154" s="13" t="s">
        <v>39</v>
      </c>
      <c r="B154" s="14" t="s">
        <v>17</v>
      </c>
      <c r="C154" s="15">
        <v>3605050743487</v>
      </c>
      <c r="D154" s="16">
        <v>19840</v>
      </c>
      <c r="E154" s="17"/>
      <c r="F154" s="18"/>
      <c r="G154" s="19">
        <v>1</v>
      </c>
      <c r="H154" s="20">
        <f t="shared" si="15"/>
        <v>1</v>
      </c>
      <c r="I154" s="21">
        <f>SUMIFS(E:E,C:C,C154)</f>
        <v>109120</v>
      </c>
      <c r="J154" s="21">
        <f>SUMIFS(D:D,C:C,C154)</f>
        <v>109120</v>
      </c>
      <c r="K154" s="20" t="str">
        <f>IF(H154=2,"Délais OK &amp; Qté OK",IF(AND(H154=1,E154&lt;&gt;""),"Délais OK &amp; Qté NO",IF(AND(H154=1,E154="",M154&gt;=2),"Délais NO &amp; Qté OK",IF(AND(E154&lt;&gt;"",J154=D154),"Livraison sans demande","Délais NO &amp; Qté NO"))))</f>
        <v>Délais NO &amp; Qté OK</v>
      </c>
      <c r="L154" s="22" t="str">
        <f>IF(AND(K154="Délais NO &amp; Qté OK",X154&gt;30,D154&lt;&gt;""),"Verificar",IF(AND(K154="Délais NO &amp; Qté OK",X154&lt;=30,D154&lt;&gt;""),"Entrée faite "&amp;X154&amp;" jours "&amp;V154,IF(AND(X154&lt;30,K154="Délais NO &amp; Qté NO",D154=""),"Demande faite "&amp;X154&amp;" jours "&amp;W155,"")))</f>
        <v>Entrée faite 2 jours Après</v>
      </c>
      <c r="M154" s="22">
        <f t="shared" si="16"/>
        <v>2</v>
      </c>
      <c r="N154" s="23">
        <v>1</v>
      </c>
      <c r="O154" s="12" t="str">
        <f>CONCATENATE(C154,D154,E154)</f>
        <v>360505074348719840</v>
      </c>
      <c r="P154" s="42" t="str">
        <f t="shared" si="17"/>
        <v>074348719840</v>
      </c>
      <c r="Q154" s="24" t="str">
        <f>IF(AND(D154&lt;&gt;0,E154=0),B154,"")</f>
        <v>19/06/2012</v>
      </c>
      <c r="R154" s="25" t="str">
        <f>IF(AND(D154=0,E154&lt;&gt;0),B154,"")</f>
        <v/>
      </c>
      <c r="S154" s="26">
        <f t="shared" si="14"/>
        <v>41079</v>
      </c>
      <c r="T154" s="27">
        <f>SUMIFS(S:S,O:O,O154,E:E,"")</f>
        <v>41079</v>
      </c>
      <c r="U154" s="27">
        <f>SUMIFS(S:S,O:O,O154,D:D,"")</f>
        <v>41081</v>
      </c>
      <c r="V154" s="28" t="str">
        <f t="shared" si="18"/>
        <v>Après</v>
      </c>
      <c r="W154" s="28" t="str">
        <f t="shared" si="19"/>
        <v>Avant</v>
      </c>
      <c r="X154" s="29">
        <f t="shared" si="20"/>
        <v>2</v>
      </c>
      <c r="Y154" s="42">
        <f>IFERROR(P154+D154*0.03,"")</f>
        <v>74348720435.199997</v>
      </c>
    </row>
    <row r="155" spans="1:25">
      <c r="A155" s="13" t="s">
        <v>39</v>
      </c>
      <c r="B155" s="14" t="s">
        <v>17</v>
      </c>
      <c r="C155" s="15">
        <v>3605050743524</v>
      </c>
      <c r="D155" s="16">
        <v>19840</v>
      </c>
      <c r="E155" s="17"/>
      <c r="F155" s="18"/>
      <c r="G155" s="19">
        <v>1</v>
      </c>
      <c r="H155" s="20">
        <f t="shared" si="15"/>
        <v>1</v>
      </c>
      <c r="I155" s="21">
        <f>SUMIFS(E:E,C:C,C155)</f>
        <v>59520</v>
      </c>
      <c r="J155" s="21">
        <f>SUMIFS(D:D,C:C,C155)</f>
        <v>59520</v>
      </c>
      <c r="K155" s="20" t="str">
        <f>IF(H155=2,"Délais OK &amp; Qté OK",IF(AND(H155=1,E155&lt;&gt;""),"Délais OK &amp; Qté NO",IF(AND(H155=1,E155="",M155&gt;=2),"Délais NO &amp; Qté OK",IF(AND(E155&lt;&gt;"",J155=D155),"Livraison sans demande","Délais NO &amp; Qté NO"))))</f>
        <v>Délais NO &amp; Qté NO</v>
      </c>
      <c r="L155" s="22" t="str">
        <f>IF(AND(K155="Délais NO &amp; Qté OK",X155&gt;30,D155&lt;&gt;""),"Verificar",IF(AND(K155="Délais NO &amp; Qté OK",X155&lt;=30,D155&lt;&gt;""),"Entrée faite "&amp;X155&amp;" jours "&amp;V155,IF(AND(X155&lt;30,K155="Délais NO &amp; Qté NO",D155=""),"Demande faite "&amp;X155&amp;" jours "&amp;W156,"")))</f>
        <v/>
      </c>
      <c r="M155" s="22">
        <f t="shared" si="16"/>
        <v>1</v>
      </c>
      <c r="N155" s="23">
        <v>1</v>
      </c>
      <c r="O155" s="12" t="str">
        <f>CONCATENATE(C155,D155,E155)</f>
        <v>360505074352419840</v>
      </c>
      <c r="P155" s="42" t="str">
        <f t="shared" si="17"/>
        <v>074352419840</v>
      </c>
      <c r="Q155" s="24" t="str">
        <f>IF(AND(D155&lt;&gt;0,E155=0),B155,"")</f>
        <v>19/06/2012</v>
      </c>
      <c r="R155" s="25" t="str">
        <f>IF(AND(D155=0,E155&lt;&gt;0),B155,"")</f>
        <v/>
      </c>
      <c r="S155" s="26">
        <f t="shared" si="14"/>
        <v>41079</v>
      </c>
      <c r="T155" s="27">
        <f>SUMIFS(S:S,O:O,O155,E:E,"")</f>
        <v>41079</v>
      </c>
      <c r="U155" s="27">
        <f>SUMIFS(S:S,O:O,O155,D:D,"")</f>
        <v>0</v>
      </c>
      <c r="V155" s="28" t="str">
        <f t="shared" si="18"/>
        <v>Avant</v>
      </c>
      <c r="W155" s="28" t="str">
        <f t="shared" si="19"/>
        <v>Après</v>
      </c>
      <c r="X155" s="29">
        <f t="shared" si="20"/>
        <v>41079</v>
      </c>
      <c r="Y155" s="42">
        <f>IFERROR(P155+D155*0.03,"")</f>
        <v>74352420435.199997</v>
      </c>
    </row>
    <row r="156" spans="1:25">
      <c r="A156" s="13" t="s">
        <v>39</v>
      </c>
      <c r="B156" s="14" t="s">
        <v>17</v>
      </c>
      <c r="C156" s="15">
        <v>3605051315195</v>
      </c>
      <c r="D156" s="16">
        <v>29760</v>
      </c>
      <c r="E156" s="17"/>
      <c r="F156" s="18"/>
      <c r="G156" s="19">
        <v>1</v>
      </c>
      <c r="H156" s="20">
        <f t="shared" si="15"/>
        <v>1</v>
      </c>
      <c r="I156" s="21">
        <f>SUMIFS(E:E,C:C,C156)</f>
        <v>29760</v>
      </c>
      <c r="J156" s="21">
        <f>SUMIFS(D:D,C:C,C156)</f>
        <v>29760</v>
      </c>
      <c r="K156" s="20" t="str">
        <f>IF(H156=2,"Délais OK &amp; Qté OK",IF(AND(H156=1,E156&lt;&gt;""),"Délais OK &amp; Qté NO",IF(AND(H156=1,E156="",M156&gt;=2),"Délais NO &amp; Qté OK",IF(AND(E156&lt;&gt;"",J156=D156),"Livraison sans demande","Délais NO &amp; Qté NO"))))</f>
        <v>Délais NO &amp; Qté OK</v>
      </c>
      <c r="L156" s="22" t="str">
        <f>IF(AND(K156="Délais NO &amp; Qté OK",X156&gt;30,D156&lt;&gt;""),"Verificar",IF(AND(K156="Délais NO &amp; Qté OK",X156&lt;=30,D156&lt;&gt;""),"Entrée faite "&amp;X156&amp;" jours "&amp;V156,IF(AND(X156&lt;30,K156="Délais NO &amp; Qté NO",D156=""),"Demande faite "&amp;X156&amp;" jours "&amp;W157,"")))</f>
        <v>Entrée faite 1 jours Avant</v>
      </c>
      <c r="M156" s="22">
        <f t="shared" si="16"/>
        <v>2</v>
      </c>
      <c r="N156" s="23">
        <v>1</v>
      </c>
      <c r="O156" s="12" t="str">
        <f>CONCATENATE(C156,D156,E156)</f>
        <v>360505131519529760</v>
      </c>
      <c r="P156" s="42" t="str">
        <f t="shared" si="17"/>
        <v>131519529760</v>
      </c>
      <c r="Q156" s="24" t="str">
        <f>IF(AND(D156&lt;&gt;0,E156=0),B156,"")</f>
        <v>19/06/2012</v>
      </c>
      <c r="R156" s="25" t="str">
        <f>IF(AND(D156=0,E156&lt;&gt;0),B156,"")</f>
        <v/>
      </c>
      <c r="S156" s="26">
        <f t="shared" si="14"/>
        <v>41079</v>
      </c>
      <c r="T156" s="27">
        <f>SUMIFS(S:S,O:O,O156,E:E,"")</f>
        <v>41079</v>
      </c>
      <c r="U156" s="27">
        <f>SUMIFS(S:S,O:O,O156,D:D,"")</f>
        <v>41078</v>
      </c>
      <c r="V156" s="28" t="str">
        <f t="shared" si="18"/>
        <v>Avant</v>
      </c>
      <c r="W156" s="28" t="str">
        <f t="shared" si="19"/>
        <v>Après</v>
      </c>
      <c r="X156" s="29">
        <f t="shared" si="20"/>
        <v>1</v>
      </c>
      <c r="Y156" s="42">
        <f>IFERROR(P156+D156*0.03,"")</f>
        <v>131519530652.8</v>
      </c>
    </row>
    <row r="157" spans="1:25">
      <c r="A157" s="13" t="s">
        <v>39</v>
      </c>
      <c r="B157" s="14" t="s">
        <v>17</v>
      </c>
      <c r="C157" s="15">
        <v>3605051480879</v>
      </c>
      <c r="D157" s="16">
        <v>49600</v>
      </c>
      <c r="E157" s="17"/>
      <c r="F157" s="18"/>
      <c r="G157" s="19">
        <v>1</v>
      </c>
      <c r="H157" s="20">
        <f t="shared" si="15"/>
        <v>1</v>
      </c>
      <c r="I157" s="21">
        <f>SUMIFS(E:E,C:C,C157)</f>
        <v>89280</v>
      </c>
      <c r="J157" s="21">
        <f>SUMIFS(D:D,C:C,C157)</f>
        <v>49600</v>
      </c>
      <c r="K157" s="20" t="str">
        <f>IF(H157=2,"Délais OK &amp; Qté OK",IF(AND(H157=1,E157&lt;&gt;""),"Délais OK &amp; Qté NO",IF(AND(H157=1,E157="",M157&gt;=2),"Délais NO &amp; Qté OK",IF(AND(E157&lt;&gt;"",J157=D157),"Livraison sans demande","Délais NO &amp; Qté NO"))))</f>
        <v>Délais NO &amp; Qté OK</v>
      </c>
      <c r="L157" s="22" t="str">
        <f>IF(AND(K157="Délais NO &amp; Qté OK",X157&gt;30,D157&lt;&gt;""),"Verificar",IF(AND(K157="Délais NO &amp; Qté OK",X157&lt;=30,D157&lt;&gt;""),"Entrée faite "&amp;X157&amp;" jours "&amp;V157,IF(AND(X157&lt;30,K157="Délais NO &amp; Qté NO",D157=""),"Demande faite "&amp;X157&amp;" jours "&amp;W158,"")))</f>
        <v>Entrée faite 1 jours Avant</v>
      </c>
      <c r="M157" s="22">
        <f t="shared" si="16"/>
        <v>2</v>
      </c>
      <c r="N157" s="23">
        <v>1</v>
      </c>
      <c r="O157" s="12" t="str">
        <f>CONCATENATE(C157,D157,E157)</f>
        <v>360505148087949600</v>
      </c>
      <c r="P157" s="42" t="str">
        <f t="shared" si="17"/>
        <v>148087949600</v>
      </c>
      <c r="Q157" s="24" t="str">
        <f>IF(AND(D157&lt;&gt;0,E157=0),B157,"")</f>
        <v>19/06/2012</v>
      </c>
      <c r="R157" s="25" t="str">
        <f>IF(AND(D157=0,E157&lt;&gt;0),B157,"")</f>
        <v/>
      </c>
      <c r="S157" s="26">
        <f t="shared" si="14"/>
        <v>41079</v>
      </c>
      <c r="T157" s="27">
        <f>SUMIFS(S:S,O:O,O157,E:E,"")</f>
        <v>41079</v>
      </c>
      <c r="U157" s="27">
        <f>SUMIFS(S:S,O:O,O157,D:D,"")</f>
        <v>41078</v>
      </c>
      <c r="V157" s="28" t="str">
        <f t="shared" si="18"/>
        <v>Avant</v>
      </c>
      <c r="W157" s="28" t="str">
        <f t="shared" si="19"/>
        <v>Après</v>
      </c>
      <c r="X157" s="29">
        <f t="shared" si="20"/>
        <v>1</v>
      </c>
      <c r="Y157" s="42">
        <f>IFERROR(P157+D157*0.03,"")</f>
        <v>148087951088</v>
      </c>
    </row>
    <row r="158" spans="1:25">
      <c r="A158" s="13" t="s">
        <v>39</v>
      </c>
      <c r="B158" s="14" t="s">
        <v>17</v>
      </c>
      <c r="C158" s="15">
        <v>3605052452387</v>
      </c>
      <c r="D158" s="16">
        <v>12800</v>
      </c>
      <c r="E158" s="17"/>
      <c r="F158" s="18"/>
      <c r="G158" s="19">
        <v>1</v>
      </c>
      <c r="H158" s="20">
        <f t="shared" si="15"/>
        <v>1</v>
      </c>
      <c r="I158" s="21">
        <f>SUMIFS(E:E,C:C,C158)</f>
        <v>89600</v>
      </c>
      <c r="J158" s="21">
        <f>SUMIFS(D:D,C:C,C158)</f>
        <v>89600</v>
      </c>
      <c r="K158" s="20" t="str">
        <f>IF(H158=2,"Délais OK &amp; Qté OK",IF(AND(H158=1,E158&lt;&gt;""),"Délais OK &amp; Qté NO",IF(AND(H158=1,E158="",M158&gt;=2),"Délais NO &amp; Qté OK",IF(AND(E158&lt;&gt;"",J158=D158),"Livraison sans demande","Délais NO &amp; Qté NO"))))</f>
        <v>Délais NO &amp; Qté OK</v>
      </c>
      <c r="L158" s="22" t="str">
        <f>IF(AND(K158="Délais NO &amp; Qté OK",X158&gt;30,D158&lt;&gt;""),"Verificar",IF(AND(K158="Délais NO &amp; Qté OK",X158&lt;=30,D158&lt;&gt;""),"Entrée faite "&amp;X158&amp;" jours "&amp;V158,IF(AND(X158&lt;30,K158="Délais NO &amp; Qté NO",D158=""),"Demande faite "&amp;X158&amp;" jours "&amp;W159,"")))</f>
        <v>Entrée faite 1 jours Avant</v>
      </c>
      <c r="M158" s="22">
        <f t="shared" si="16"/>
        <v>2</v>
      </c>
      <c r="N158" s="23">
        <v>1</v>
      </c>
      <c r="O158" s="12" t="str">
        <f>CONCATENATE(C158,D158,E158)</f>
        <v>360505245238712800</v>
      </c>
      <c r="P158" s="42" t="str">
        <f t="shared" si="17"/>
        <v>245238712800</v>
      </c>
      <c r="Q158" s="24" t="str">
        <f>IF(AND(D158&lt;&gt;0,E158=0),B158,"")</f>
        <v>19/06/2012</v>
      </c>
      <c r="R158" s="25" t="str">
        <f>IF(AND(D158=0,E158&lt;&gt;0),B158,"")</f>
        <v/>
      </c>
      <c r="S158" s="26">
        <f t="shared" si="14"/>
        <v>41079</v>
      </c>
      <c r="T158" s="27">
        <f>SUMIFS(S:S,O:O,O158,E:E,"")</f>
        <v>41079</v>
      </c>
      <c r="U158" s="27">
        <f>SUMIFS(S:S,O:O,O158,D:D,"")</f>
        <v>41078</v>
      </c>
      <c r="V158" s="28" t="str">
        <f t="shared" si="18"/>
        <v>Avant</v>
      </c>
      <c r="W158" s="28" t="str">
        <f t="shared" si="19"/>
        <v>Après</v>
      </c>
      <c r="X158" s="29">
        <f t="shared" si="20"/>
        <v>1</v>
      </c>
      <c r="Y158" s="42">
        <f>IFERROR(P158+D158*0.03,"")</f>
        <v>245238713184</v>
      </c>
    </row>
    <row r="159" spans="1:25">
      <c r="A159" s="13" t="s">
        <v>39</v>
      </c>
      <c r="B159" s="14" t="s">
        <v>32</v>
      </c>
      <c r="C159" s="15">
        <v>3605050148428</v>
      </c>
      <c r="D159" s="16">
        <v>17028</v>
      </c>
      <c r="E159" s="17">
        <v>17028</v>
      </c>
      <c r="F159" s="18">
        <v>1</v>
      </c>
      <c r="G159" s="19">
        <v>1</v>
      </c>
      <c r="H159" s="20">
        <f t="shared" si="15"/>
        <v>2</v>
      </c>
      <c r="I159" s="21">
        <f>SUMIFS(E:E,C:C,C159)</f>
        <v>34056</v>
      </c>
      <c r="J159" s="21">
        <f>SUMIFS(D:D,C:C,C159)</f>
        <v>34056</v>
      </c>
      <c r="K159" s="20" t="str">
        <f>IF(H159=2,"Délais OK &amp; Qté OK",IF(AND(H159=1,E159&lt;&gt;""),"Délais OK &amp; Qté NO",IF(AND(H159=1,E159="",M159&gt;=2),"Délais NO &amp; Qté OK",IF(AND(E159&lt;&gt;"",J159=D159),"Livraison sans demande","Délais NO &amp; Qté NO"))))</f>
        <v>Délais OK &amp; Qté OK</v>
      </c>
      <c r="L159" s="22" t="str">
        <f>IF(AND(K159="Délais NO &amp; Qté OK",X159&gt;30,D159&lt;&gt;""),"Verificar",IF(AND(K159="Délais NO &amp; Qté OK",X159&lt;=30,D159&lt;&gt;""),"Entrée faite "&amp;X159&amp;" jours "&amp;V159,IF(AND(X159&lt;30,K159="Délais NO &amp; Qté NO",D159=""),"Demande faite "&amp;X159&amp;" jours "&amp;W160,"")))</f>
        <v/>
      </c>
      <c r="M159" s="22">
        <f t="shared" si="16"/>
        <v>1</v>
      </c>
      <c r="N159" s="23">
        <v>1</v>
      </c>
      <c r="O159" s="12" t="str">
        <f>CONCATENATE(C159,D159,E159)</f>
        <v>36050501484281702817028</v>
      </c>
      <c r="P159" s="42" t="str">
        <f t="shared" si="17"/>
        <v>01484281702817028</v>
      </c>
      <c r="Q159" s="24" t="str">
        <f>IF(AND(D159&lt;&gt;0,E159=0),B159,"")</f>
        <v/>
      </c>
      <c r="R159" s="25" t="str">
        <f>IF(AND(D159=0,E159&lt;&gt;0),B159,"")</f>
        <v/>
      </c>
      <c r="S159" s="26">
        <f t="shared" si="14"/>
        <v>41081</v>
      </c>
      <c r="T159" s="27">
        <f>SUMIFS(S:S,O:O,O159,E:E,"")</f>
        <v>0</v>
      </c>
      <c r="U159" s="27">
        <f>SUMIFS(S:S,O:O,O159,D:D,"")</f>
        <v>0</v>
      </c>
      <c r="V159" s="28" t="str">
        <f t="shared" si="18"/>
        <v>Avant</v>
      </c>
      <c r="W159" s="28" t="str">
        <f t="shared" si="19"/>
        <v>Après</v>
      </c>
      <c r="X159" s="29">
        <f t="shared" si="20"/>
        <v>0</v>
      </c>
      <c r="Y159" s="42">
        <f>IFERROR(P159+D159*0.03,"")</f>
        <v>1484281702817530.7</v>
      </c>
    </row>
    <row r="160" spans="1:25">
      <c r="A160" s="13" t="s">
        <v>39</v>
      </c>
      <c r="B160" s="14" t="s">
        <v>32</v>
      </c>
      <c r="C160" s="15">
        <v>3605050743487</v>
      </c>
      <c r="D160" s="16"/>
      <c r="E160" s="17">
        <v>19840</v>
      </c>
      <c r="F160" s="18"/>
      <c r="G160" s="19"/>
      <c r="H160" s="20">
        <f t="shared" si="15"/>
        <v>0</v>
      </c>
      <c r="I160" s="21">
        <f>SUMIFS(E:E,C:C,C160)</f>
        <v>109120</v>
      </c>
      <c r="J160" s="21">
        <f>SUMIFS(D:D,C:C,C160)</f>
        <v>109120</v>
      </c>
      <c r="K160" s="20" t="str">
        <f>IF(H160=2,"Délais OK &amp; Qté OK",IF(AND(H160=1,E160&lt;&gt;""),"Délais OK &amp; Qté NO",IF(AND(H160=1,E160="",M160&gt;=2),"Délais NO &amp; Qté OK",IF(AND(E160&lt;&gt;"",J160=D160),"Livraison sans demande","Délais NO &amp; Qté NO"))))</f>
        <v>Délais NO &amp; Qté NO</v>
      </c>
      <c r="L160" s="22" t="str">
        <f>IF(AND(K160="Délais NO &amp; Qté OK",X160&gt;30,D160&lt;&gt;""),"Verificar",IF(AND(K160="Délais NO &amp; Qté OK",X160&lt;=30,D160&lt;&gt;""),"Entrée faite "&amp;X160&amp;" jours "&amp;V160,IF(AND(X160&lt;30,K160="Délais NO &amp; Qté NO",D160=""),"Demande faite "&amp;X160&amp;" jours "&amp;W161,"")))</f>
        <v>Demande faite 2 jours Après</v>
      </c>
      <c r="M160" s="22">
        <f t="shared" si="16"/>
        <v>2</v>
      </c>
      <c r="N160" s="23">
        <v>1</v>
      </c>
      <c r="O160" s="12" t="str">
        <f>CONCATENATE(C160,D160,E160)</f>
        <v>360505074348719840</v>
      </c>
      <c r="P160" s="42" t="str">
        <f t="shared" si="17"/>
        <v>074348719840</v>
      </c>
      <c r="Q160" s="24" t="str">
        <f>IF(AND(D160&lt;&gt;0,E160=0),B160,"")</f>
        <v/>
      </c>
      <c r="R160" s="25" t="str">
        <f>IF(AND(D160=0,E160&lt;&gt;0),B160,"")</f>
        <v>21/06/2012</v>
      </c>
      <c r="S160" s="26">
        <f t="shared" si="14"/>
        <v>41081</v>
      </c>
      <c r="T160" s="27">
        <f>SUMIFS(S:S,O:O,O160,E:E,"")</f>
        <v>41079</v>
      </c>
      <c r="U160" s="27">
        <f>SUMIFS(S:S,O:O,O160,D:D,"")</f>
        <v>41081</v>
      </c>
      <c r="V160" s="28" t="str">
        <f t="shared" si="18"/>
        <v>Après</v>
      </c>
      <c r="W160" s="28" t="str">
        <f t="shared" si="19"/>
        <v>Avant</v>
      </c>
      <c r="X160" s="29">
        <f t="shared" si="20"/>
        <v>2</v>
      </c>
      <c r="Y160" s="42">
        <f>IFERROR(P160+D160*0.03,"")</f>
        <v>74348719840</v>
      </c>
    </row>
    <row r="161" spans="1:25">
      <c r="A161" s="13" t="s">
        <v>39</v>
      </c>
      <c r="B161" s="14" t="s">
        <v>32</v>
      </c>
      <c r="C161" s="15">
        <v>3605050743500</v>
      </c>
      <c r="D161" s="16">
        <v>19840</v>
      </c>
      <c r="E161" s="17">
        <v>19840</v>
      </c>
      <c r="F161" s="18">
        <v>1</v>
      </c>
      <c r="G161" s="19">
        <v>1</v>
      </c>
      <c r="H161" s="20">
        <f t="shared" si="15"/>
        <v>2</v>
      </c>
      <c r="I161" s="21">
        <f>SUMIFS(E:E,C:C,C161)</f>
        <v>168640</v>
      </c>
      <c r="J161" s="21">
        <f>SUMIFS(D:D,C:C,C161)</f>
        <v>168640</v>
      </c>
      <c r="K161" s="20" t="str">
        <f>IF(H161=2,"Délais OK &amp; Qté OK",IF(AND(H161=1,E161&lt;&gt;""),"Délais OK &amp; Qté NO",IF(AND(H161=1,E161="",M161&gt;=2),"Délais NO &amp; Qté OK",IF(AND(E161&lt;&gt;"",J161=D161),"Livraison sans demande","Délais NO &amp; Qté NO"))))</f>
        <v>Délais OK &amp; Qté OK</v>
      </c>
      <c r="L161" s="22" t="str">
        <f>IF(AND(K161="Délais NO &amp; Qté OK",X161&gt;30,D161&lt;&gt;""),"Verificar",IF(AND(K161="Délais NO &amp; Qté OK",X161&lt;=30,D161&lt;&gt;""),"Entrée faite "&amp;X161&amp;" jours "&amp;V161,IF(AND(X161&lt;30,K161="Délais NO &amp; Qté NO",D161=""),"Demande faite "&amp;X161&amp;" jours "&amp;W162,"")))</f>
        <v/>
      </c>
      <c r="M161" s="22">
        <f t="shared" si="16"/>
        <v>1</v>
      </c>
      <c r="N161" s="23">
        <v>1</v>
      </c>
      <c r="O161" s="12" t="str">
        <f>CONCATENATE(C161,D161,E161)</f>
        <v>36050507435001984019840</v>
      </c>
      <c r="P161" s="42" t="str">
        <f t="shared" si="17"/>
        <v>07435001984019840</v>
      </c>
      <c r="Q161" s="24" t="str">
        <f>IF(AND(D161&lt;&gt;0,E161=0),B161,"")</f>
        <v/>
      </c>
      <c r="R161" s="25" t="str">
        <f>IF(AND(D161=0,E161&lt;&gt;0),B161,"")</f>
        <v/>
      </c>
      <c r="S161" s="26">
        <f t="shared" si="14"/>
        <v>41081</v>
      </c>
      <c r="T161" s="27">
        <f>SUMIFS(S:S,O:O,O161,E:E,"")</f>
        <v>0</v>
      </c>
      <c r="U161" s="27">
        <f>SUMIFS(S:S,O:O,O161,D:D,"")</f>
        <v>0</v>
      </c>
      <c r="V161" s="28" t="str">
        <f t="shared" si="18"/>
        <v>Avant</v>
      </c>
      <c r="W161" s="28" t="str">
        <f t="shared" si="19"/>
        <v>Après</v>
      </c>
      <c r="X161" s="29">
        <f t="shared" si="20"/>
        <v>0</v>
      </c>
      <c r="Y161" s="42">
        <f>IFERROR(P161+D161*0.03,"")</f>
        <v>7435001984020435</v>
      </c>
    </row>
    <row r="162" spans="1:25">
      <c r="A162" s="13" t="s">
        <v>39</v>
      </c>
      <c r="B162" s="14" t="s">
        <v>32</v>
      </c>
      <c r="C162" s="15">
        <v>3605050743524</v>
      </c>
      <c r="D162" s="16"/>
      <c r="E162" s="17">
        <v>9920</v>
      </c>
      <c r="F162" s="18"/>
      <c r="G162" s="19"/>
      <c r="H162" s="20">
        <f t="shared" si="15"/>
        <v>0</v>
      </c>
      <c r="I162" s="21">
        <f>SUMIFS(E:E,C:C,C162)</f>
        <v>59520</v>
      </c>
      <c r="J162" s="21">
        <f>SUMIFS(D:D,C:C,C162)</f>
        <v>59520</v>
      </c>
      <c r="K162" s="20" t="str">
        <f>IF(H162=2,"Délais OK &amp; Qté OK",IF(AND(H162=1,E162&lt;&gt;""),"Délais OK &amp; Qté NO",IF(AND(H162=1,E162="",M162&gt;=2),"Délais NO &amp; Qté OK",IF(AND(E162&lt;&gt;"",J162=D162),"Livraison sans demande","Délais NO &amp; Qté NO"))))</f>
        <v>Délais NO &amp; Qté NO</v>
      </c>
      <c r="L162" s="22" t="str">
        <f>IF(AND(K162="Délais NO &amp; Qté OK",X162&gt;30,D162&lt;&gt;""),"Verificar",IF(AND(K162="Délais NO &amp; Qté OK",X162&lt;=30,D162&lt;&gt;""),"Entrée faite "&amp;X162&amp;" jours "&amp;V162,IF(AND(X162&lt;30,K162="Délais NO &amp; Qté NO",D162=""),"Demande faite "&amp;X162&amp;" jours "&amp;W163,"")))</f>
        <v/>
      </c>
      <c r="M162" s="22">
        <f t="shared" si="16"/>
        <v>2</v>
      </c>
      <c r="N162" s="23">
        <v>1</v>
      </c>
      <c r="O162" s="12" t="str">
        <f>CONCATENATE(C162,D162,E162)</f>
        <v>36050507435249920</v>
      </c>
      <c r="P162" s="42" t="str">
        <f t="shared" si="17"/>
        <v>07435249920</v>
      </c>
      <c r="Q162" s="24" t="str">
        <f>IF(AND(D162&lt;&gt;0,E162=0),B162,"")</f>
        <v/>
      </c>
      <c r="R162" s="25" t="str">
        <f>IF(AND(D162=0,E162&lt;&gt;0),B162,"")</f>
        <v>21/06/2012</v>
      </c>
      <c r="S162" s="26">
        <f t="shared" si="14"/>
        <v>41081</v>
      </c>
      <c r="T162" s="27">
        <f>SUMIFS(S:S,O:O,O162,E:E,"")</f>
        <v>0</v>
      </c>
      <c r="U162" s="27">
        <f>SUMIFS(S:S,O:O,O162,D:D,"")</f>
        <v>82159</v>
      </c>
      <c r="V162" s="28" t="str">
        <f t="shared" si="18"/>
        <v>Après</v>
      </c>
      <c r="W162" s="28" t="str">
        <f t="shared" si="19"/>
        <v>Avant</v>
      </c>
      <c r="X162" s="29">
        <f t="shared" si="20"/>
        <v>82159</v>
      </c>
      <c r="Y162" s="42">
        <f>IFERROR(P162+D162*0.03,"")</f>
        <v>7435249920</v>
      </c>
    </row>
    <row r="163" spans="1:25">
      <c r="A163" s="13" t="s">
        <v>39</v>
      </c>
      <c r="B163" s="14" t="s">
        <v>32</v>
      </c>
      <c r="C163" s="15">
        <v>3605050743548</v>
      </c>
      <c r="D163" s="16">
        <v>19840</v>
      </c>
      <c r="E163" s="17">
        <v>19840</v>
      </c>
      <c r="F163" s="18">
        <v>1</v>
      </c>
      <c r="G163" s="19">
        <v>1</v>
      </c>
      <c r="H163" s="20">
        <f t="shared" si="15"/>
        <v>2</v>
      </c>
      <c r="I163" s="21">
        <f>SUMIFS(E:E,C:C,C163)</f>
        <v>19840</v>
      </c>
      <c r="J163" s="21">
        <f>SUMIFS(D:D,C:C,C163)</f>
        <v>19840</v>
      </c>
      <c r="K163" s="20" t="str">
        <f>IF(H163=2,"Délais OK &amp; Qté OK",IF(AND(H163=1,E163&lt;&gt;""),"Délais OK &amp; Qté NO",IF(AND(H163=1,E163="",M163&gt;=2),"Délais NO &amp; Qté OK",IF(AND(E163&lt;&gt;"",J163=D163),"Livraison sans demande","Délais NO &amp; Qté NO"))))</f>
        <v>Délais OK &amp; Qté OK</v>
      </c>
      <c r="L163" s="22" t="str">
        <f>IF(AND(K163="Délais NO &amp; Qté OK",X163&gt;30,D163&lt;&gt;""),"Verificar",IF(AND(K163="Délais NO &amp; Qté OK",X163&lt;=30,D163&lt;&gt;""),"Entrée faite "&amp;X163&amp;" jours "&amp;V163,IF(AND(X163&lt;30,K163="Délais NO &amp; Qté NO",D163=""),"Demande faite "&amp;X163&amp;" jours "&amp;W164,"")))</f>
        <v/>
      </c>
      <c r="M163" s="22">
        <f t="shared" si="16"/>
        <v>1</v>
      </c>
      <c r="N163" s="23">
        <v>1</v>
      </c>
      <c r="O163" s="12" t="str">
        <f>CONCATENATE(C163,D163,E163)</f>
        <v>36050507435481984019840</v>
      </c>
      <c r="P163" s="42" t="str">
        <f t="shared" si="17"/>
        <v>07435481984019840</v>
      </c>
      <c r="Q163" s="24" t="str">
        <f>IF(AND(D163&lt;&gt;0,E163=0),B163,"")</f>
        <v/>
      </c>
      <c r="R163" s="25" t="str">
        <f>IF(AND(D163=0,E163&lt;&gt;0),B163,"")</f>
        <v/>
      </c>
      <c r="S163" s="26">
        <f t="shared" si="14"/>
        <v>41081</v>
      </c>
      <c r="T163" s="27">
        <f>SUMIFS(S:S,O:O,O163,E:E,"")</f>
        <v>0</v>
      </c>
      <c r="U163" s="27">
        <f>SUMIFS(S:S,O:O,O163,D:D,"")</f>
        <v>0</v>
      </c>
      <c r="V163" s="28" t="str">
        <f t="shared" si="18"/>
        <v>Avant</v>
      </c>
      <c r="W163" s="28" t="str">
        <f t="shared" si="19"/>
        <v>Après</v>
      </c>
      <c r="X163" s="29">
        <f t="shared" si="20"/>
        <v>0</v>
      </c>
      <c r="Y163" s="42">
        <f>IFERROR(P163+D163*0.03,"")</f>
        <v>7435481984020435</v>
      </c>
    </row>
    <row r="164" spans="1:25">
      <c r="A164" s="13" t="s">
        <v>39</v>
      </c>
      <c r="B164" s="14" t="s">
        <v>32</v>
      </c>
      <c r="C164" s="15">
        <v>3605050743821</v>
      </c>
      <c r="D164" s="16">
        <v>41600</v>
      </c>
      <c r="E164" s="17">
        <v>38400</v>
      </c>
      <c r="F164" s="18"/>
      <c r="G164" s="19">
        <v>1</v>
      </c>
      <c r="H164" s="20">
        <f t="shared" si="15"/>
        <v>1</v>
      </c>
      <c r="I164" s="21">
        <f>SUMIFS(E:E,C:C,C164)</f>
        <v>67200</v>
      </c>
      <c r="J164" s="21">
        <f>SUMIFS(D:D,C:C,C164)</f>
        <v>67200</v>
      </c>
      <c r="K164" s="20" t="str">
        <f>IF(H164=2,"Délais OK &amp; Qté OK",IF(AND(H164=1,E164&lt;&gt;""),"Délais OK &amp; Qté NO",IF(AND(H164=1,E164="",M164&gt;=2),"Délais NO &amp; Qté OK",IF(AND(E164&lt;&gt;"",J164=D164),"Livraison sans demande","Délais NO &amp; Qté NO"))))</f>
        <v>Délais OK &amp; Qté NO</v>
      </c>
      <c r="L164" s="22" t="str">
        <f>IF(AND(K164="Délais NO &amp; Qté OK",X164&gt;30,D164&lt;&gt;""),"Verificar",IF(AND(K164="Délais NO &amp; Qté OK",X164&lt;=30,D164&lt;&gt;""),"Entrée faite "&amp;X164&amp;" jours "&amp;V164,IF(AND(X164&lt;30,K164="Délais NO &amp; Qté NO",D164=""),"Demande faite "&amp;X164&amp;" jours "&amp;W165,"")))</f>
        <v/>
      </c>
      <c r="M164" s="22">
        <f t="shared" si="16"/>
        <v>1</v>
      </c>
      <c r="N164" s="23">
        <v>1</v>
      </c>
      <c r="O164" s="12" t="str">
        <f>CONCATENATE(C164,D164,E164)</f>
        <v>36050507438214160038400</v>
      </c>
      <c r="P164" s="42" t="str">
        <f t="shared" si="17"/>
        <v>07438214160038400</v>
      </c>
      <c r="Q164" s="24" t="str">
        <f>IF(AND(D164&lt;&gt;0,E164=0),B164,"")</f>
        <v/>
      </c>
      <c r="R164" s="25" t="str">
        <f>IF(AND(D164=0,E164&lt;&gt;0),B164,"")</f>
        <v/>
      </c>
      <c r="S164" s="26">
        <f t="shared" si="14"/>
        <v>41081</v>
      </c>
      <c r="T164" s="27">
        <f>SUMIFS(S:S,O:O,O164,E:E,"")</f>
        <v>0</v>
      </c>
      <c r="U164" s="27">
        <f>SUMIFS(S:S,O:O,O164,D:D,"")</f>
        <v>0</v>
      </c>
      <c r="V164" s="28" t="str">
        <f t="shared" si="18"/>
        <v>Avant</v>
      </c>
      <c r="W164" s="28" t="str">
        <f t="shared" si="19"/>
        <v>Après</v>
      </c>
      <c r="X164" s="29">
        <f t="shared" si="20"/>
        <v>0</v>
      </c>
      <c r="Y164" s="42">
        <f>IFERROR(P164+D164*0.03,"")</f>
        <v>7438214160039648</v>
      </c>
    </row>
    <row r="165" spans="1:25">
      <c r="A165" s="13" t="s">
        <v>39</v>
      </c>
      <c r="B165" s="14" t="s">
        <v>32</v>
      </c>
      <c r="C165" s="15">
        <v>3605051141091</v>
      </c>
      <c r="D165" s="16">
        <v>7776</v>
      </c>
      <c r="E165" s="17">
        <v>7776</v>
      </c>
      <c r="F165" s="18">
        <v>1</v>
      </c>
      <c r="G165" s="19">
        <v>1</v>
      </c>
      <c r="H165" s="20">
        <f t="shared" si="15"/>
        <v>2</v>
      </c>
      <c r="I165" s="21">
        <f>SUMIFS(E:E,C:C,C165)</f>
        <v>7776</v>
      </c>
      <c r="J165" s="21">
        <f>SUMIFS(D:D,C:C,C165)</f>
        <v>7776</v>
      </c>
      <c r="K165" s="20" t="str">
        <f>IF(H165=2,"Délais OK &amp; Qté OK",IF(AND(H165=1,E165&lt;&gt;""),"Délais OK &amp; Qté NO",IF(AND(H165=1,E165="",M165&gt;=2),"Délais NO &amp; Qté OK",IF(AND(E165&lt;&gt;"",J165=D165),"Livraison sans demande","Délais NO &amp; Qté NO"))))</f>
        <v>Délais OK &amp; Qté OK</v>
      </c>
      <c r="L165" s="22" t="str">
        <f>IF(AND(K165="Délais NO &amp; Qté OK",X165&gt;30,D165&lt;&gt;""),"Verificar",IF(AND(K165="Délais NO &amp; Qté OK",X165&lt;=30,D165&lt;&gt;""),"Entrée faite "&amp;X165&amp;" jours "&amp;V165,IF(AND(X165&lt;30,K165="Délais NO &amp; Qté NO",D165=""),"Demande faite "&amp;X165&amp;" jours "&amp;W166,"")))</f>
        <v/>
      </c>
      <c r="M165" s="22">
        <f t="shared" si="16"/>
        <v>1</v>
      </c>
      <c r="N165" s="23">
        <v>1</v>
      </c>
      <c r="O165" s="12" t="str">
        <f>CONCATENATE(C165,D165,E165)</f>
        <v>360505114109177767776</v>
      </c>
      <c r="P165" s="42" t="str">
        <f t="shared" si="17"/>
        <v>114109177767776</v>
      </c>
      <c r="Q165" s="24" t="str">
        <f>IF(AND(D165&lt;&gt;0,E165=0),B165,"")</f>
        <v/>
      </c>
      <c r="R165" s="25" t="str">
        <f>IF(AND(D165=0,E165&lt;&gt;0),B165,"")</f>
        <v/>
      </c>
      <c r="S165" s="26">
        <f t="shared" si="14"/>
        <v>41081</v>
      </c>
      <c r="T165" s="27">
        <f>SUMIFS(S:S,O:O,O165,E:E,"")</f>
        <v>0</v>
      </c>
      <c r="U165" s="27">
        <f>SUMIFS(S:S,O:O,O165,D:D,"")</f>
        <v>0</v>
      </c>
      <c r="V165" s="28" t="str">
        <f t="shared" si="18"/>
        <v>Avant</v>
      </c>
      <c r="W165" s="28" t="str">
        <f t="shared" si="19"/>
        <v>Après</v>
      </c>
      <c r="X165" s="29">
        <f t="shared" si="20"/>
        <v>0</v>
      </c>
      <c r="Y165" s="42">
        <f>IFERROR(P165+D165*0.03,"")</f>
        <v>114109177768009.28</v>
      </c>
    </row>
    <row r="166" spans="1:25">
      <c r="A166" s="13" t="s">
        <v>39</v>
      </c>
      <c r="B166" s="14" t="s">
        <v>32</v>
      </c>
      <c r="C166" s="15">
        <v>3605051354538</v>
      </c>
      <c r="D166" s="16">
        <v>8064</v>
      </c>
      <c r="E166" s="17">
        <v>8064</v>
      </c>
      <c r="F166" s="18">
        <v>1</v>
      </c>
      <c r="G166" s="19">
        <v>1</v>
      </c>
      <c r="H166" s="20">
        <f t="shared" si="15"/>
        <v>2</v>
      </c>
      <c r="I166" s="21">
        <f>SUMIFS(E:E,C:C,C166)</f>
        <v>16128</v>
      </c>
      <c r="J166" s="21">
        <f>SUMIFS(D:D,C:C,C166)</f>
        <v>16128</v>
      </c>
      <c r="K166" s="20" t="str">
        <f>IF(H166=2,"Délais OK &amp; Qté OK",IF(AND(H166=1,E166&lt;&gt;""),"Délais OK &amp; Qté NO",IF(AND(H166=1,E166="",M166&gt;=2),"Délais NO &amp; Qté OK",IF(AND(E166&lt;&gt;"",J166=D166),"Livraison sans demande","Délais NO &amp; Qté NO"))))</f>
        <v>Délais OK &amp; Qté OK</v>
      </c>
      <c r="L166" s="22" t="str">
        <f>IF(AND(K166="Délais NO &amp; Qté OK",X166&gt;30,D166&lt;&gt;""),"Verificar",IF(AND(K166="Délais NO &amp; Qté OK",X166&lt;=30,D166&lt;&gt;""),"Entrée faite "&amp;X166&amp;" jours "&amp;V166,IF(AND(X166&lt;30,K166="Délais NO &amp; Qté NO",D166=""),"Demande faite "&amp;X166&amp;" jours "&amp;W167,"")))</f>
        <v/>
      </c>
      <c r="M166" s="22">
        <f t="shared" si="16"/>
        <v>1</v>
      </c>
      <c r="N166" s="23">
        <v>1</v>
      </c>
      <c r="O166" s="12" t="str">
        <f>CONCATENATE(C166,D166,E166)</f>
        <v>360505135453880648064</v>
      </c>
      <c r="P166" s="42" t="str">
        <f t="shared" si="17"/>
        <v>135453880648064</v>
      </c>
      <c r="Q166" s="24" t="str">
        <f>IF(AND(D166&lt;&gt;0,E166=0),B166,"")</f>
        <v/>
      </c>
      <c r="R166" s="25" t="str">
        <f>IF(AND(D166=0,E166&lt;&gt;0),B166,"")</f>
        <v/>
      </c>
      <c r="S166" s="26">
        <f t="shared" si="14"/>
        <v>41081</v>
      </c>
      <c r="T166" s="27">
        <f>SUMIFS(S:S,O:O,O166,E:E,"")</f>
        <v>0</v>
      </c>
      <c r="U166" s="27">
        <f>SUMIFS(S:S,O:O,O166,D:D,"")</f>
        <v>0</v>
      </c>
      <c r="V166" s="28" t="str">
        <f t="shared" si="18"/>
        <v>Avant</v>
      </c>
      <c r="W166" s="28" t="str">
        <f t="shared" si="19"/>
        <v>Après</v>
      </c>
      <c r="X166" s="29">
        <f t="shared" si="20"/>
        <v>0</v>
      </c>
      <c r="Y166" s="42">
        <f>IFERROR(P166+D166*0.03,"")</f>
        <v>135453880648305.92</v>
      </c>
    </row>
    <row r="167" spans="1:25">
      <c r="A167" s="13" t="s">
        <v>39</v>
      </c>
      <c r="B167" s="14" t="s">
        <v>32</v>
      </c>
      <c r="C167" s="15">
        <v>3605052268209</v>
      </c>
      <c r="D167" s="16">
        <v>19840</v>
      </c>
      <c r="E167" s="17">
        <v>19840</v>
      </c>
      <c r="F167" s="18">
        <v>1</v>
      </c>
      <c r="G167" s="19">
        <v>1</v>
      </c>
      <c r="H167" s="20">
        <f t="shared" si="15"/>
        <v>2</v>
      </c>
      <c r="I167" s="21">
        <f>SUMIFS(E:E,C:C,C167)</f>
        <v>89280</v>
      </c>
      <c r="J167" s="21">
        <f>SUMIFS(D:D,C:C,C167)</f>
        <v>99200</v>
      </c>
      <c r="K167" s="20" t="str">
        <f>IF(H167=2,"Délais OK &amp; Qté OK",IF(AND(H167=1,E167&lt;&gt;""),"Délais OK &amp; Qté NO",IF(AND(H167=1,E167="",M167&gt;=2),"Délais NO &amp; Qté OK",IF(AND(E167&lt;&gt;"",J167=D167),"Livraison sans demande","Délais NO &amp; Qté NO"))))</f>
        <v>Délais OK &amp; Qté OK</v>
      </c>
      <c r="L167" s="22" t="str">
        <f>IF(AND(K167="Délais NO &amp; Qté OK",X167&gt;30,D167&lt;&gt;""),"Verificar",IF(AND(K167="Délais NO &amp; Qté OK",X167&lt;=30,D167&lt;&gt;""),"Entrée faite "&amp;X167&amp;" jours "&amp;V167,IF(AND(X167&lt;30,K167="Délais NO &amp; Qté NO",D167=""),"Demande faite "&amp;X167&amp;" jours "&amp;W168,"")))</f>
        <v/>
      </c>
      <c r="M167" s="22">
        <f t="shared" si="16"/>
        <v>1</v>
      </c>
      <c r="N167" s="23">
        <v>1</v>
      </c>
      <c r="O167" s="12" t="str">
        <f>CONCATENATE(C167,D167,E167)</f>
        <v>36050522682091984019840</v>
      </c>
      <c r="P167" s="42" t="str">
        <f t="shared" si="17"/>
        <v>22682091984019840</v>
      </c>
      <c r="Q167" s="24" t="str">
        <f>IF(AND(D167&lt;&gt;0,E167=0),B167,"")</f>
        <v/>
      </c>
      <c r="R167" s="25" t="str">
        <f>IF(AND(D167=0,E167&lt;&gt;0),B167,"")</f>
        <v/>
      </c>
      <c r="S167" s="26">
        <f t="shared" si="14"/>
        <v>41081</v>
      </c>
      <c r="T167" s="27">
        <f>SUMIFS(S:S,O:O,O167,E:E,"")</f>
        <v>0</v>
      </c>
      <c r="U167" s="27">
        <f>SUMIFS(S:S,O:O,O167,D:D,"")</f>
        <v>0</v>
      </c>
      <c r="V167" s="28" t="str">
        <f t="shared" si="18"/>
        <v>Avant</v>
      </c>
      <c r="W167" s="28" t="str">
        <f t="shared" si="19"/>
        <v>Après</v>
      </c>
      <c r="X167" s="29">
        <f t="shared" si="20"/>
        <v>0</v>
      </c>
      <c r="Y167" s="42">
        <f>IFERROR(P167+D167*0.03,"")</f>
        <v>2.2682091984020396E+16</v>
      </c>
    </row>
    <row r="168" spans="1:25">
      <c r="A168" s="13" t="s">
        <v>39</v>
      </c>
      <c r="B168" s="14" t="s">
        <v>32</v>
      </c>
      <c r="C168" s="15">
        <v>3605052339442</v>
      </c>
      <c r="D168" s="16">
        <v>19840</v>
      </c>
      <c r="E168" s="17">
        <v>19840</v>
      </c>
      <c r="F168" s="18">
        <v>1</v>
      </c>
      <c r="G168" s="19">
        <v>1</v>
      </c>
      <c r="H168" s="20">
        <f t="shared" si="15"/>
        <v>2</v>
      </c>
      <c r="I168" s="21">
        <f>SUMIFS(E:E,C:C,C168)</f>
        <v>178560</v>
      </c>
      <c r="J168" s="21">
        <f>SUMIFS(D:D,C:C,C168)</f>
        <v>208320</v>
      </c>
      <c r="K168" s="20" t="str">
        <f>IF(H168=2,"Délais OK &amp; Qté OK",IF(AND(H168=1,E168&lt;&gt;""),"Délais OK &amp; Qté NO",IF(AND(H168=1,E168="",M168&gt;=2),"Délais NO &amp; Qté OK",IF(AND(E168&lt;&gt;"",J168=D168),"Livraison sans demande","Délais NO &amp; Qté NO"))))</f>
        <v>Délais OK &amp; Qté OK</v>
      </c>
      <c r="L168" s="22" t="str">
        <f>IF(AND(K168="Délais NO &amp; Qté OK",X168&gt;30,D168&lt;&gt;""),"Verificar",IF(AND(K168="Délais NO &amp; Qté OK",X168&lt;=30,D168&lt;&gt;""),"Entrée faite "&amp;X168&amp;" jours "&amp;V168,IF(AND(X168&lt;30,K168="Délais NO &amp; Qté NO",D168=""),"Demande faite "&amp;X168&amp;" jours "&amp;W169,"")))</f>
        <v/>
      </c>
      <c r="M168" s="22">
        <f t="shared" si="16"/>
        <v>1</v>
      </c>
      <c r="N168" s="23">
        <v>1</v>
      </c>
      <c r="O168" s="12" t="str">
        <f>CONCATENATE(C168,D168,E168)</f>
        <v>36050523394421984019840</v>
      </c>
      <c r="P168" s="42" t="str">
        <f t="shared" si="17"/>
        <v>23394421984019840</v>
      </c>
      <c r="Q168" s="24" t="str">
        <f>IF(AND(D168&lt;&gt;0,E168=0),B168,"")</f>
        <v/>
      </c>
      <c r="R168" s="25" t="str">
        <f>IF(AND(D168=0,E168&lt;&gt;0),B168,"")</f>
        <v/>
      </c>
      <c r="S168" s="26">
        <f t="shared" si="14"/>
        <v>41081</v>
      </c>
      <c r="T168" s="27">
        <f>SUMIFS(S:S,O:O,O168,E:E,"")</f>
        <v>0</v>
      </c>
      <c r="U168" s="27">
        <f>SUMIFS(S:S,O:O,O168,D:D,"")</f>
        <v>0</v>
      </c>
      <c r="V168" s="28" t="str">
        <f t="shared" si="18"/>
        <v>Avant</v>
      </c>
      <c r="W168" s="28" t="str">
        <f t="shared" si="19"/>
        <v>Après</v>
      </c>
      <c r="X168" s="29">
        <f t="shared" si="20"/>
        <v>0</v>
      </c>
      <c r="Y168" s="42">
        <f>IFERROR(P168+D168*0.03,"")</f>
        <v>2.3394421984020396E+16</v>
      </c>
    </row>
    <row r="169" spans="1:25">
      <c r="A169" s="13" t="s">
        <v>39</v>
      </c>
      <c r="B169" s="14" t="s">
        <v>27</v>
      </c>
      <c r="C169" s="15">
        <v>3605050743487</v>
      </c>
      <c r="D169" s="16"/>
      <c r="E169" s="17">
        <v>89280</v>
      </c>
      <c r="F169" s="18"/>
      <c r="G169" s="19"/>
      <c r="H169" s="20">
        <f t="shared" si="15"/>
        <v>0</v>
      </c>
      <c r="I169" s="21">
        <f>SUMIFS(E:E,C:C,C169)</f>
        <v>109120</v>
      </c>
      <c r="J169" s="21">
        <f>SUMIFS(D:D,C:C,C169)</f>
        <v>109120</v>
      </c>
      <c r="K169" s="20" t="str">
        <f>IF(H169=2,"Délais OK &amp; Qté OK",IF(AND(H169=1,E169&lt;&gt;""),"Délais OK &amp; Qté NO",IF(AND(H169=1,E169="",M169&gt;=2),"Délais NO &amp; Qté OK",IF(AND(E169&lt;&gt;"",J169=D169),"Livraison sans demande","Délais NO &amp; Qté NO"))))</f>
        <v>Délais NO &amp; Qté NO</v>
      </c>
      <c r="L169" s="22" t="str">
        <f>IF(AND(K169="Délais NO &amp; Qté OK",X169&gt;30,D169&lt;&gt;""),"Verificar",IF(AND(K169="Délais NO &amp; Qté OK",X169&lt;=30,D169&lt;&gt;""),"Entrée faite "&amp;X169&amp;" jours "&amp;V169,IF(AND(X169&lt;30,K169="Délais NO &amp; Qté NO",D169=""),"Demande faite "&amp;X169&amp;" jours "&amp;W170,"")))</f>
        <v>Demande faite 1 jours Après</v>
      </c>
      <c r="M169" s="22">
        <f t="shared" si="16"/>
        <v>2</v>
      </c>
      <c r="N169" s="23">
        <v>1</v>
      </c>
      <c r="O169" s="12" t="str">
        <f>CONCATENATE(C169,D169,E169)</f>
        <v>360505074348789280</v>
      </c>
      <c r="P169" s="42" t="str">
        <f t="shared" si="17"/>
        <v>074348789280</v>
      </c>
      <c r="Q169" s="24" t="str">
        <f>IF(AND(D169&lt;&gt;0,E169=0),B169,"")</f>
        <v/>
      </c>
      <c r="R169" s="25" t="str">
        <f>IF(AND(D169=0,E169&lt;&gt;0),B169,"")</f>
        <v>27/06/2012</v>
      </c>
      <c r="S169" s="26">
        <f t="shared" si="14"/>
        <v>41087</v>
      </c>
      <c r="T169" s="27">
        <f>SUMIFS(S:S,O:O,O169,E:E,"")</f>
        <v>41088</v>
      </c>
      <c r="U169" s="27">
        <f>SUMIFS(S:S,O:O,O169,D:D,"")</f>
        <v>41087</v>
      </c>
      <c r="V169" s="28" t="str">
        <f t="shared" si="18"/>
        <v>Avant</v>
      </c>
      <c r="W169" s="28" t="str">
        <f t="shared" si="19"/>
        <v>Après</v>
      </c>
      <c r="X169" s="29">
        <f t="shared" si="20"/>
        <v>1</v>
      </c>
      <c r="Y169" s="42">
        <f>IFERROR(P169+D169*0.03,"")</f>
        <v>74348789280</v>
      </c>
    </row>
    <row r="170" spans="1:25">
      <c r="A170" s="13" t="s">
        <v>39</v>
      </c>
      <c r="B170" s="14" t="s">
        <v>27</v>
      </c>
      <c r="C170" s="15">
        <v>3605050743500</v>
      </c>
      <c r="D170" s="16"/>
      <c r="E170" s="17">
        <v>29760</v>
      </c>
      <c r="F170" s="18"/>
      <c r="G170" s="19"/>
      <c r="H170" s="20">
        <f t="shared" si="15"/>
        <v>0</v>
      </c>
      <c r="I170" s="21">
        <f>SUMIFS(E:E,C:C,C170)</f>
        <v>168640</v>
      </c>
      <c r="J170" s="21">
        <f>SUMIFS(D:D,C:C,C170)</f>
        <v>168640</v>
      </c>
      <c r="K170" s="20" t="str">
        <f>IF(H170=2,"Délais OK &amp; Qté OK",IF(AND(H170=1,E170&lt;&gt;""),"Délais OK &amp; Qté NO",IF(AND(H170=1,E170="",M170&gt;=2),"Délais NO &amp; Qté OK",IF(AND(E170&lt;&gt;"",J170=D170),"Livraison sans demande","Délais NO &amp; Qté NO"))))</f>
        <v>Délais NO &amp; Qté NO</v>
      </c>
      <c r="L170" s="22" t="str">
        <f>IF(AND(K170="Délais NO &amp; Qté OK",X170&gt;30,D170&lt;&gt;""),"Verificar",IF(AND(K170="Délais NO &amp; Qté OK",X170&lt;=30,D170&lt;&gt;""),"Entrée faite "&amp;X170&amp;" jours "&amp;V170,IF(AND(X170&lt;30,K170="Délais NO &amp; Qté NO",D170=""),"Demande faite "&amp;X170&amp;" jours "&amp;W171,"")))</f>
        <v>Demande faite 1 jours Après</v>
      </c>
      <c r="M170" s="22">
        <f t="shared" si="16"/>
        <v>2</v>
      </c>
      <c r="N170" s="23">
        <v>1</v>
      </c>
      <c r="O170" s="12" t="str">
        <f>CONCATENATE(C170,D170,E170)</f>
        <v>360505074350029760</v>
      </c>
      <c r="P170" s="42" t="str">
        <f t="shared" si="17"/>
        <v>074350029760</v>
      </c>
      <c r="Q170" s="24" t="str">
        <f>IF(AND(D170&lt;&gt;0,E170=0),B170,"")</f>
        <v/>
      </c>
      <c r="R170" s="25" t="str">
        <f>IF(AND(D170=0,E170&lt;&gt;0),B170,"")</f>
        <v>27/06/2012</v>
      </c>
      <c r="S170" s="26">
        <f t="shared" si="14"/>
        <v>41087</v>
      </c>
      <c r="T170" s="27">
        <f>SUMIFS(S:S,O:O,O170,E:E,"")</f>
        <v>41088</v>
      </c>
      <c r="U170" s="27">
        <f>SUMIFS(S:S,O:O,O170,D:D,"")</f>
        <v>41087</v>
      </c>
      <c r="V170" s="28" t="str">
        <f t="shared" si="18"/>
        <v>Avant</v>
      </c>
      <c r="W170" s="28" t="str">
        <f t="shared" si="19"/>
        <v>Après</v>
      </c>
      <c r="X170" s="29">
        <f t="shared" si="20"/>
        <v>1</v>
      </c>
      <c r="Y170" s="42">
        <f>IFERROR(P170+D170*0.03,"")</f>
        <v>74350029760</v>
      </c>
    </row>
    <row r="171" spans="1:25">
      <c r="A171" s="13" t="s">
        <v>39</v>
      </c>
      <c r="B171" s="14" t="s">
        <v>27</v>
      </c>
      <c r="C171" s="15">
        <v>3605051052069</v>
      </c>
      <c r="D171" s="16">
        <v>38400</v>
      </c>
      <c r="E171" s="17">
        <v>38400</v>
      </c>
      <c r="F171" s="18">
        <v>1</v>
      </c>
      <c r="G171" s="19">
        <v>1</v>
      </c>
      <c r="H171" s="20">
        <f t="shared" si="15"/>
        <v>2</v>
      </c>
      <c r="I171" s="21">
        <f>SUMIFS(E:E,C:C,C171)</f>
        <v>76800</v>
      </c>
      <c r="J171" s="21">
        <f>SUMIFS(D:D,C:C,C171)</f>
        <v>76800</v>
      </c>
      <c r="K171" s="20" t="str">
        <f>IF(H171=2,"Délais OK &amp; Qté OK",IF(AND(H171=1,E171&lt;&gt;""),"Délais OK &amp; Qté NO",IF(AND(H171=1,E171="",M171&gt;=2),"Délais NO &amp; Qté OK",IF(AND(E171&lt;&gt;"",J171=D171),"Livraison sans demande","Délais NO &amp; Qté NO"))))</f>
        <v>Délais OK &amp; Qté OK</v>
      </c>
      <c r="L171" s="22" t="str">
        <f>IF(AND(K171="Délais NO &amp; Qté OK",X171&gt;30,D171&lt;&gt;""),"Verificar",IF(AND(K171="Délais NO &amp; Qté OK",X171&lt;=30,D171&lt;&gt;""),"Entrée faite "&amp;X171&amp;" jours "&amp;V171,IF(AND(X171&lt;30,K171="Délais NO &amp; Qté NO",D171=""),"Demande faite "&amp;X171&amp;" jours "&amp;W172,"")))</f>
        <v/>
      </c>
      <c r="M171" s="22">
        <f t="shared" si="16"/>
        <v>1</v>
      </c>
      <c r="N171" s="23">
        <v>1</v>
      </c>
      <c r="O171" s="12" t="str">
        <f>CONCATENATE(C171,D171,E171)</f>
        <v>36050510520693840038400</v>
      </c>
      <c r="P171" s="42" t="str">
        <f t="shared" si="17"/>
        <v>10520693840038400</v>
      </c>
      <c r="Q171" s="24" t="str">
        <f>IF(AND(D171&lt;&gt;0,E171=0),B171,"")</f>
        <v/>
      </c>
      <c r="R171" s="25" t="str">
        <f>IF(AND(D171=0,E171&lt;&gt;0),B171,"")</f>
        <v/>
      </c>
      <c r="S171" s="26">
        <f t="shared" si="14"/>
        <v>41087</v>
      </c>
      <c r="T171" s="27">
        <f>SUMIFS(S:S,O:O,O171,E:E,"")</f>
        <v>0</v>
      </c>
      <c r="U171" s="27">
        <f>SUMIFS(S:S,O:O,O171,D:D,"")</f>
        <v>0</v>
      </c>
      <c r="V171" s="28" t="str">
        <f t="shared" si="18"/>
        <v>Avant</v>
      </c>
      <c r="W171" s="28" t="str">
        <f t="shared" si="19"/>
        <v>Après</v>
      </c>
      <c r="X171" s="29">
        <f t="shared" si="20"/>
        <v>0</v>
      </c>
      <c r="Y171" s="42">
        <f>IFERROR(P171+D171*0.03,"")</f>
        <v>1.0520693840039552E+16</v>
      </c>
    </row>
    <row r="172" spans="1:25">
      <c r="A172" s="13" t="s">
        <v>39</v>
      </c>
      <c r="B172" s="14" t="s">
        <v>27</v>
      </c>
      <c r="C172" s="15">
        <v>3605052109595</v>
      </c>
      <c r="D172" s="16"/>
      <c r="E172" s="17">
        <v>12800</v>
      </c>
      <c r="F172" s="18"/>
      <c r="G172" s="19"/>
      <c r="H172" s="20">
        <f t="shared" si="15"/>
        <v>0</v>
      </c>
      <c r="I172" s="21">
        <f>SUMIFS(E:E,C:C,C172)</f>
        <v>12800</v>
      </c>
      <c r="J172" s="21">
        <f>SUMIFS(D:D,C:C,C172)</f>
        <v>12800</v>
      </c>
      <c r="K172" s="20" t="str">
        <f>IF(H172=2,"Délais OK &amp; Qté OK",IF(AND(H172=1,E172&lt;&gt;""),"Délais OK &amp; Qté NO",IF(AND(H172=1,E172="",M172&gt;=2),"Délais NO &amp; Qté OK",IF(AND(E172&lt;&gt;"",J172=D172),"Livraison sans demande","Délais NO &amp; Qté NO"))))</f>
        <v>Délais NO &amp; Qté NO</v>
      </c>
      <c r="L172" s="22" t="str">
        <f>IF(AND(K172="Délais NO &amp; Qté OK",X172&gt;30,D172&lt;&gt;""),"Verificar",IF(AND(K172="Délais NO &amp; Qté OK",X172&lt;=30,D172&lt;&gt;""),"Entrée faite "&amp;X172&amp;" jours "&amp;V172,IF(AND(X172&lt;30,K172="Délais NO &amp; Qté NO",D172=""),"Demande faite "&amp;X172&amp;" jours "&amp;W173,"")))</f>
        <v>Demande faite 1 jours Après</v>
      </c>
      <c r="M172" s="22">
        <f t="shared" si="16"/>
        <v>2</v>
      </c>
      <c r="N172" s="23">
        <v>1</v>
      </c>
      <c r="O172" s="12" t="str">
        <f>CONCATENATE(C172,D172,E172)</f>
        <v>360505210959512800</v>
      </c>
      <c r="P172" s="42" t="str">
        <f t="shared" si="17"/>
        <v>210959512800</v>
      </c>
      <c r="Q172" s="24" t="str">
        <f>IF(AND(D172&lt;&gt;0,E172=0),B172,"")</f>
        <v/>
      </c>
      <c r="R172" s="25" t="str">
        <f>IF(AND(D172=0,E172&lt;&gt;0),B172,"")</f>
        <v>27/06/2012</v>
      </c>
      <c r="S172" s="26">
        <f t="shared" si="14"/>
        <v>41087</v>
      </c>
      <c r="T172" s="27">
        <f>SUMIFS(S:S,O:O,O172,E:E,"")</f>
        <v>41088</v>
      </c>
      <c r="U172" s="27">
        <f>SUMIFS(S:S,O:O,O172,D:D,"")</f>
        <v>41087</v>
      </c>
      <c r="V172" s="28" t="str">
        <f t="shared" si="18"/>
        <v>Avant</v>
      </c>
      <c r="W172" s="28" t="str">
        <f t="shared" si="19"/>
        <v>Après</v>
      </c>
      <c r="X172" s="29">
        <f t="shared" si="20"/>
        <v>1</v>
      </c>
      <c r="Y172" s="42">
        <f>IFERROR(P172+D172*0.03,"")</f>
        <v>210959512800</v>
      </c>
    </row>
    <row r="173" spans="1:25">
      <c r="A173" s="13" t="s">
        <v>39</v>
      </c>
      <c r="B173" s="14" t="s">
        <v>27</v>
      </c>
      <c r="C173" s="15">
        <v>3605052339442</v>
      </c>
      <c r="D173" s="16"/>
      <c r="E173" s="17">
        <v>49600</v>
      </c>
      <c r="F173" s="18"/>
      <c r="G173" s="19"/>
      <c r="H173" s="20">
        <f t="shared" si="15"/>
        <v>0</v>
      </c>
      <c r="I173" s="21">
        <f>SUMIFS(E:E,C:C,C173)</f>
        <v>178560</v>
      </c>
      <c r="J173" s="21">
        <f>SUMIFS(D:D,C:C,C173)</f>
        <v>208320</v>
      </c>
      <c r="K173" s="20" t="str">
        <f>IF(H173=2,"Délais OK &amp; Qté OK",IF(AND(H173=1,E173&lt;&gt;""),"Délais OK &amp; Qté NO",IF(AND(H173=1,E173="",M173&gt;=2),"Délais NO &amp; Qté OK",IF(AND(E173&lt;&gt;"",J173=D173),"Livraison sans demande","Délais NO &amp; Qté NO"))))</f>
        <v>Délais NO &amp; Qté NO</v>
      </c>
      <c r="L173" s="22" t="str">
        <f>IF(AND(K173="Délais NO &amp; Qté OK",X173&gt;30,D173&lt;&gt;""),"Verificar",IF(AND(K173="Délais NO &amp; Qté OK",X173&lt;=30,D173&lt;&gt;""),"Entrée faite "&amp;X173&amp;" jours "&amp;V173,IF(AND(X173&lt;30,K173="Délais NO &amp; Qté NO",D173=""),"Demande faite "&amp;X173&amp;" jours "&amp;W174,"")))</f>
        <v>Demande faite 1 jours Après</v>
      </c>
      <c r="M173" s="22">
        <f t="shared" si="16"/>
        <v>2</v>
      </c>
      <c r="N173" s="23">
        <v>1</v>
      </c>
      <c r="O173" s="12" t="str">
        <f>CONCATENATE(C173,D173,E173)</f>
        <v>360505233944249600</v>
      </c>
      <c r="P173" s="42" t="str">
        <f t="shared" si="17"/>
        <v>233944249600</v>
      </c>
      <c r="Q173" s="24" t="str">
        <f>IF(AND(D173&lt;&gt;0,E173=0),B173,"")</f>
        <v/>
      </c>
      <c r="R173" s="25" t="str">
        <f>IF(AND(D173=0,E173&lt;&gt;0),B173,"")</f>
        <v>27/06/2012</v>
      </c>
      <c r="S173" s="26">
        <f t="shared" si="14"/>
        <v>41087</v>
      </c>
      <c r="T173" s="27">
        <f>SUMIFS(S:S,O:O,O173,E:E,"")</f>
        <v>41088</v>
      </c>
      <c r="U173" s="27">
        <f>SUMIFS(S:S,O:O,O173,D:D,"")</f>
        <v>41087</v>
      </c>
      <c r="V173" s="28" t="str">
        <f t="shared" si="18"/>
        <v>Avant</v>
      </c>
      <c r="W173" s="28" t="str">
        <f t="shared" si="19"/>
        <v>Après</v>
      </c>
      <c r="X173" s="29">
        <f t="shared" si="20"/>
        <v>1</v>
      </c>
      <c r="Y173" s="42">
        <f>IFERROR(P173+D173*0.03,"")</f>
        <v>233944249600</v>
      </c>
    </row>
    <row r="174" spans="1:25">
      <c r="A174" s="13" t="s">
        <v>39</v>
      </c>
      <c r="B174" s="14" t="s">
        <v>27</v>
      </c>
      <c r="C174" s="15">
        <v>3605052452387</v>
      </c>
      <c r="D174" s="16"/>
      <c r="E174" s="17">
        <v>38400</v>
      </c>
      <c r="F174" s="18"/>
      <c r="G174" s="19"/>
      <c r="H174" s="20">
        <f t="shared" si="15"/>
        <v>0</v>
      </c>
      <c r="I174" s="21">
        <f>SUMIFS(E:E,C:C,C174)</f>
        <v>89600</v>
      </c>
      <c r="J174" s="21">
        <f>SUMIFS(D:D,C:C,C174)</f>
        <v>89600</v>
      </c>
      <c r="K174" s="20" t="str">
        <f>IF(H174=2,"Délais OK &amp; Qté OK",IF(AND(H174=1,E174&lt;&gt;""),"Délais OK &amp; Qté NO",IF(AND(H174=1,E174="",M174&gt;=2),"Délais NO &amp; Qté OK",IF(AND(E174&lt;&gt;"",J174=D174),"Livraison sans demande","Délais NO &amp; Qté NO"))))</f>
        <v>Délais NO &amp; Qté NO</v>
      </c>
      <c r="L174" s="22" t="str">
        <f>IF(AND(K174="Délais NO &amp; Qté OK",X174&gt;30,D174&lt;&gt;""),"Verificar",IF(AND(K174="Délais NO &amp; Qté OK",X174&lt;=30,D174&lt;&gt;""),"Entrée faite "&amp;X174&amp;" jours "&amp;V174,IF(AND(X174&lt;30,K174="Délais NO &amp; Qté NO",D174=""),"Demande faite "&amp;X174&amp;" jours "&amp;W175,"")))</f>
        <v>Demande faite 1 jours Après</v>
      </c>
      <c r="M174" s="22">
        <f t="shared" si="16"/>
        <v>2</v>
      </c>
      <c r="N174" s="23">
        <v>1</v>
      </c>
      <c r="O174" s="12" t="str">
        <f>CONCATENATE(C174,D174,E174)</f>
        <v>360505245238738400</v>
      </c>
      <c r="P174" s="42" t="str">
        <f t="shared" si="17"/>
        <v>245238738400</v>
      </c>
      <c r="Q174" s="24" t="str">
        <f>IF(AND(D174&lt;&gt;0,E174=0),B174,"")</f>
        <v/>
      </c>
      <c r="R174" s="25" t="str">
        <f>IF(AND(D174=0,E174&lt;&gt;0),B174,"")</f>
        <v>27/06/2012</v>
      </c>
      <c r="S174" s="26">
        <f t="shared" si="14"/>
        <v>41087</v>
      </c>
      <c r="T174" s="27">
        <f>SUMIFS(S:S,O:O,O174,E:E,"")</f>
        <v>41088</v>
      </c>
      <c r="U174" s="27">
        <f>SUMIFS(S:S,O:O,O174,D:D,"")</f>
        <v>41087</v>
      </c>
      <c r="V174" s="28" t="str">
        <f t="shared" si="18"/>
        <v>Avant</v>
      </c>
      <c r="W174" s="28" t="str">
        <f t="shared" si="19"/>
        <v>Après</v>
      </c>
      <c r="X174" s="29">
        <f t="shared" si="20"/>
        <v>1</v>
      </c>
      <c r="Y174" s="42">
        <f>IFERROR(P174+D174*0.03,"")</f>
        <v>245238738400</v>
      </c>
    </row>
    <row r="175" spans="1:25">
      <c r="A175" s="13" t="s">
        <v>39</v>
      </c>
      <c r="B175" s="14" t="s">
        <v>22</v>
      </c>
      <c r="C175" s="15">
        <v>3605050743487</v>
      </c>
      <c r="D175" s="16">
        <v>89280</v>
      </c>
      <c r="E175" s="17"/>
      <c r="F175" s="18"/>
      <c r="G175" s="19">
        <v>1</v>
      </c>
      <c r="H175" s="20">
        <f t="shared" si="15"/>
        <v>1</v>
      </c>
      <c r="I175" s="21">
        <f>SUMIFS(E:E,C:C,C175)</f>
        <v>109120</v>
      </c>
      <c r="J175" s="21">
        <f>SUMIFS(D:D,C:C,C175)</f>
        <v>109120</v>
      </c>
      <c r="K175" s="20" t="str">
        <f>IF(H175=2,"Délais OK &amp; Qté OK",IF(AND(H175=1,E175&lt;&gt;""),"Délais OK &amp; Qté NO",IF(AND(H175=1,E175="",M175&gt;=2),"Délais NO &amp; Qté OK",IF(AND(E175&lt;&gt;"",J175=D175),"Livraison sans demande","Délais NO &amp; Qté NO"))))</f>
        <v>Délais NO &amp; Qté OK</v>
      </c>
      <c r="L175" s="22" t="str">
        <f>IF(AND(K175="Délais NO &amp; Qté OK",X175&gt;30,D175&lt;&gt;""),"Verificar",IF(AND(K175="Délais NO &amp; Qté OK",X175&lt;=30,D175&lt;&gt;""),"Entrée faite "&amp;X175&amp;" jours "&amp;V175,IF(AND(X175&lt;30,K175="Délais NO &amp; Qté NO",D175=""),"Demande faite "&amp;X175&amp;" jours "&amp;W176,"")))</f>
        <v>Entrée faite 1 jours Avant</v>
      </c>
      <c r="M175" s="22">
        <f t="shared" si="16"/>
        <v>2</v>
      </c>
      <c r="N175" s="23">
        <v>1</v>
      </c>
      <c r="O175" s="12" t="str">
        <f>CONCATENATE(C175,D175,E175)</f>
        <v>360505074348789280</v>
      </c>
      <c r="P175" s="42" t="str">
        <f t="shared" si="17"/>
        <v>074348789280</v>
      </c>
      <c r="Q175" s="24" t="str">
        <f>IF(AND(D175&lt;&gt;0,E175=0),B175,"")</f>
        <v>28/06/2012</v>
      </c>
      <c r="R175" s="25" t="str">
        <f>IF(AND(D175=0,E175&lt;&gt;0),B175,"")</f>
        <v/>
      </c>
      <c r="S175" s="26">
        <f t="shared" si="14"/>
        <v>41088</v>
      </c>
      <c r="T175" s="27">
        <f>SUMIFS(S:S,O:O,O175,E:E,"")</f>
        <v>41088</v>
      </c>
      <c r="U175" s="27">
        <f>SUMIFS(S:S,O:O,O175,D:D,"")</f>
        <v>41087</v>
      </c>
      <c r="V175" s="28" t="str">
        <f t="shared" si="18"/>
        <v>Avant</v>
      </c>
      <c r="W175" s="28" t="str">
        <f t="shared" si="19"/>
        <v>Après</v>
      </c>
      <c r="X175" s="29">
        <f t="shared" si="20"/>
        <v>1</v>
      </c>
      <c r="Y175" s="42">
        <f>IFERROR(P175+D175*0.03,"")</f>
        <v>74348791958.399994</v>
      </c>
    </row>
    <row r="176" spans="1:25">
      <c r="A176" s="13" t="s">
        <v>39</v>
      </c>
      <c r="B176" s="14" t="s">
        <v>22</v>
      </c>
      <c r="C176" s="15">
        <v>3605050743500</v>
      </c>
      <c r="D176" s="16">
        <v>29760</v>
      </c>
      <c r="E176" s="17"/>
      <c r="F176" s="18"/>
      <c r="G176" s="19">
        <v>1</v>
      </c>
      <c r="H176" s="20">
        <f t="shared" si="15"/>
        <v>1</v>
      </c>
      <c r="I176" s="21">
        <f>SUMIFS(E:E,C:C,C176)</f>
        <v>168640</v>
      </c>
      <c r="J176" s="21">
        <f>SUMIFS(D:D,C:C,C176)</f>
        <v>168640</v>
      </c>
      <c r="K176" s="20" t="str">
        <f>IF(H176=2,"Délais OK &amp; Qté OK",IF(AND(H176=1,E176&lt;&gt;""),"Délais OK &amp; Qté NO",IF(AND(H176=1,E176="",M176&gt;=2),"Délais NO &amp; Qté OK",IF(AND(E176&lt;&gt;"",J176=D176),"Livraison sans demande","Délais NO &amp; Qté NO"))))</f>
        <v>Délais NO &amp; Qté OK</v>
      </c>
      <c r="L176" s="22" t="str">
        <f>IF(AND(K176="Délais NO &amp; Qté OK",X176&gt;30,D176&lt;&gt;""),"Verificar",IF(AND(K176="Délais NO &amp; Qté OK",X176&lt;=30,D176&lt;&gt;""),"Entrée faite "&amp;X176&amp;" jours "&amp;V176,IF(AND(X176&lt;30,K176="Délais NO &amp; Qté NO",D176=""),"Demande faite "&amp;X176&amp;" jours "&amp;W177,"")))</f>
        <v>Entrée faite 1 jours Avant</v>
      </c>
      <c r="M176" s="22">
        <f t="shared" si="16"/>
        <v>2</v>
      </c>
      <c r="N176" s="23">
        <v>1</v>
      </c>
      <c r="O176" s="12" t="str">
        <f>CONCATENATE(C176,D176,E176)</f>
        <v>360505074350029760</v>
      </c>
      <c r="P176" s="42" t="str">
        <f t="shared" si="17"/>
        <v>074350029760</v>
      </c>
      <c r="Q176" s="24" t="str">
        <f>IF(AND(D176&lt;&gt;0,E176=0),B176,"")</f>
        <v>28/06/2012</v>
      </c>
      <c r="R176" s="25" t="str">
        <f>IF(AND(D176=0,E176&lt;&gt;0),B176,"")</f>
        <v/>
      </c>
      <c r="S176" s="26">
        <f t="shared" si="14"/>
        <v>41088</v>
      </c>
      <c r="T176" s="27">
        <f>SUMIFS(S:S,O:O,O176,E:E,"")</f>
        <v>41088</v>
      </c>
      <c r="U176" s="27">
        <f>SUMIFS(S:S,O:O,O176,D:D,"")</f>
        <v>41087</v>
      </c>
      <c r="V176" s="28" t="str">
        <f t="shared" si="18"/>
        <v>Avant</v>
      </c>
      <c r="W176" s="28" t="str">
        <f t="shared" si="19"/>
        <v>Après</v>
      </c>
      <c r="X176" s="29">
        <f t="shared" si="20"/>
        <v>1</v>
      </c>
      <c r="Y176" s="42">
        <f>IFERROR(P176+D176*0.03,"")</f>
        <v>74350030652.800003</v>
      </c>
    </row>
    <row r="177" spans="1:25">
      <c r="A177" s="13" t="s">
        <v>39</v>
      </c>
      <c r="B177" s="14" t="s">
        <v>22</v>
      </c>
      <c r="C177" s="15">
        <v>3605052109595</v>
      </c>
      <c r="D177" s="16">
        <v>12800</v>
      </c>
      <c r="E177" s="17"/>
      <c r="F177" s="18"/>
      <c r="G177" s="19">
        <v>1</v>
      </c>
      <c r="H177" s="20">
        <f t="shared" si="15"/>
        <v>1</v>
      </c>
      <c r="I177" s="21">
        <f>SUMIFS(E:E,C:C,C177)</f>
        <v>12800</v>
      </c>
      <c r="J177" s="21">
        <f>SUMIFS(D:D,C:C,C177)</f>
        <v>12800</v>
      </c>
      <c r="K177" s="20" t="str">
        <f>IF(H177=2,"Délais OK &amp; Qté OK",IF(AND(H177=1,E177&lt;&gt;""),"Délais OK &amp; Qté NO",IF(AND(H177=1,E177="",M177&gt;=2),"Délais NO &amp; Qté OK",IF(AND(E177&lt;&gt;"",J177=D177),"Livraison sans demande","Délais NO &amp; Qté NO"))))</f>
        <v>Délais NO &amp; Qté OK</v>
      </c>
      <c r="L177" s="22" t="str">
        <f>IF(AND(K177="Délais NO &amp; Qté OK",X177&gt;30,D177&lt;&gt;""),"Verificar",IF(AND(K177="Délais NO &amp; Qté OK",X177&lt;=30,D177&lt;&gt;""),"Entrée faite "&amp;X177&amp;" jours "&amp;V177,IF(AND(X177&lt;30,K177="Délais NO &amp; Qté NO",D177=""),"Demande faite "&amp;X177&amp;" jours "&amp;W178,"")))</f>
        <v>Entrée faite 1 jours Avant</v>
      </c>
      <c r="M177" s="22">
        <f t="shared" si="16"/>
        <v>2</v>
      </c>
      <c r="N177" s="23">
        <v>1</v>
      </c>
      <c r="O177" s="12" t="str">
        <f>CONCATENATE(C177,D177,E177)</f>
        <v>360505210959512800</v>
      </c>
      <c r="P177" s="42" t="str">
        <f t="shared" si="17"/>
        <v>210959512800</v>
      </c>
      <c r="Q177" s="24" t="str">
        <f>IF(AND(D177&lt;&gt;0,E177=0),B177,"")</f>
        <v>28/06/2012</v>
      </c>
      <c r="R177" s="25" t="str">
        <f>IF(AND(D177=0,E177&lt;&gt;0),B177,"")</f>
        <v/>
      </c>
      <c r="S177" s="26">
        <f t="shared" si="14"/>
        <v>41088</v>
      </c>
      <c r="T177" s="27">
        <f>SUMIFS(S:S,O:O,O177,E:E,"")</f>
        <v>41088</v>
      </c>
      <c r="U177" s="27">
        <f>SUMIFS(S:S,O:O,O177,D:D,"")</f>
        <v>41087</v>
      </c>
      <c r="V177" s="28" t="str">
        <f t="shared" si="18"/>
        <v>Avant</v>
      </c>
      <c r="W177" s="28" t="str">
        <f t="shared" si="19"/>
        <v>Après</v>
      </c>
      <c r="X177" s="29">
        <f t="shared" si="20"/>
        <v>1</v>
      </c>
      <c r="Y177" s="42">
        <f>IFERROR(P177+D177*0.03,"")</f>
        <v>210959513184</v>
      </c>
    </row>
    <row r="178" spans="1:25">
      <c r="A178" s="13" t="s">
        <v>39</v>
      </c>
      <c r="B178" s="14" t="s">
        <v>22</v>
      </c>
      <c r="C178" s="15">
        <v>3605052339442</v>
      </c>
      <c r="D178" s="16">
        <v>49600</v>
      </c>
      <c r="E178" s="17"/>
      <c r="F178" s="18"/>
      <c r="G178" s="19">
        <v>1</v>
      </c>
      <c r="H178" s="20">
        <f t="shared" si="15"/>
        <v>1</v>
      </c>
      <c r="I178" s="21">
        <f>SUMIFS(E:E,C:C,C178)</f>
        <v>178560</v>
      </c>
      <c r="J178" s="21">
        <f>SUMIFS(D:D,C:C,C178)</f>
        <v>208320</v>
      </c>
      <c r="K178" s="20" t="str">
        <f>IF(H178=2,"Délais OK &amp; Qté OK",IF(AND(H178=1,E178&lt;&gt;""),"Délais OK &amp; Qté NO",IF(AND(H178=1,E178="",M178&gt;=2),"Délais NO &amp; Qté OK",IF(AND(E178&lt;&gt;"",J178=D178),"Livraison sans demande","Délais NO &amp; Qté NO"))))</f>
        <v>Délais NO &amp; Qté OK</v>
      </c>
      <c r="L178" s="22" t="str">
        <f>IF(AND(K178="Délais NO &amp; Qté OK",X178&gt;30,D178&lt;&gt;""),"Verificar",IF(AND(K178="Délais NO &amp; Qté OK",X178&lt;=30,D178&lt;&gt;""),"Entrée faite "&amp;X178&amp;" jours "&amp;V178,IF(AND(X178&lt;30,K178="Délais NO &amp; Qté NO",D178=""),"Demande faite "&amp;X178&amp;" jours "&amp;W179,"")))</f>
        <v>Entrée faite 1 jours Avant</v>
      </c>
      <c r="M178" s="22">
        <f t="shared" si="16"/>
        <v>2</v>
      </c>
      <c r="N178" s="23">
        <v>1</v>
      </c>
      <c r="O178" s="12" t="str">
        <f>CONCATENATE(C178,D178,E178)</f>
        <v>360505233944249600</v>
      </c>
      <c r="P178" s="42" t="str">
        <f t="shared" si="17"/>
        <v>233944249600</v>
      </c>
      <c r="Q178" s="24" t="str">
        <f>IF(AND(D178&lt;&gt;0,E178=0),B178,"")</f>
        <v>28/06/2012</v>
      </c>
      <c r="R178" s="25" t="str">
        <f>IF(AND(D178=0,E178&lt;&gt;0),B178,"")</f>
        <v/>
      </c>
      <c r="S178" s="26">
        <f t="shared" si="14"/>
        <v>41088</v>
      </c>
      <c r="T178" s="27">
        <f>SUMIFS(S:S,O:O,O178,E:E,"")</f>
        <v>41088</v>
      </c>
      <c r="U178" s="27">
        <f>SUMIFS(S:S,O:O,O178,D:D,"")</f>
        <v>41087</v>
      </c>
      <c r="V178" s="28" t="str">
        <f t="shared" si="18"/>
        <v>Avant</v>
      </c>
      <c r="W178" s="28" t="str">
        <f t="shared" si="19"/>
        <v>Après</v>
      </c>
      <c r="X178" s="29">
        <f t="shared" si="20"/>
        <v>1</v>
      </c>
      <c r="Y178" s="42">
        <f>IFERROR(P178+D178*0.03,"")</f>
        <v>233944251088</v>
      </c>
    </row>
    <row r="179" spans="1:25">
      <c r="A179" s="13" t="s">
        <v>39</v>
      </c>
      <c r="B179" s="14" t="s">
        <v>22</v>
      </c>
      <c r="C179" s="15">
        <v>3605052452387</v>
      </c>
      <c r="D179" s="16">
        <v>38400</v>
      </c>
      <c r="E179" s="17"/>
      <c r="F179" s="18"/>
      <c r="G179" s="19">
        <v>1</v>
      </c>
      <c r="H179" s="20">
        <f t="shared" si="15"/>
        <v>1</v>
      </c>
      <c r="I179" s="21">
        <f>SUMIFS(E:E,C:C,C179)</f>
        <v>89600</v>
      </c>
      <c r="J179" s="21">
        <f>SUMIFS(D:D,C:C,C179)</f>
        <v>89600</v>
      </c>
      <c r="K179" s="20" t="str">
        <f>IF(H179=2,"Délais OK &amp; Qté OK",IF(AND(H179=1,E179&lt;&gt;""),"Délais OK &amp; Qté NO",IF(AND(H179=1,E179="",M179&gt;=2),"Délais NO &amp; Qté OK",IF(AND(E179&lt;&gt;"",J179=D179),"Livraison sans demande","Délais NO &amp; Qté NO"))))</f>
        <v>Délais NO &amp; Qté OK</v>
      </c>
      <c r="L179" s="22" t="str">
        <f>IF(AND(K179="Délais NO &amp; Qté OK",X179&gt;30,D179&lt;&gt;""),"Verificar",IF(AND(K179="Délais NO &amp; Qté OK",X179&lt;=30,D179&lt;&gt;""),"Entrée faite "&amp;X179&amp;" jours "&amp;V179,IF(AND(X179&lt;30,K179="Délais NO &amp; Qté NO",D179=""),"Demande faite "&amp;X179&amp;" jours "&amp;W180,"")))</f>
        <v>Entrée faite 1 jours Avant</v>
      </c>
      <c r="M179" s="22">
        <f t="shared" si="16"/>
        <v>2</v>
      </c>
      <c r="N179" s="23">
        <v>1</v>
      </c>
      <c r="O179" s="12" t="str">
        <f>CONCATENATE(C179,D179,E179)</f>
        <v>360505245238738400</v>
      </c>
      <c r="P179" s="42" t="str">
        <f t="shared" si="17"/>
        <v>245238738400</v>
      </c>
      <c r="Q179" s="24" t="str">
        <f>IF(AND(D179&lt;&gt;0,E179=0),B179,"")</f>
        <v>28/06/2012</v>
      </c>
      <c r="R179" s="25" t="str">
        <f>IF(AND(D179=0,E179&lt;&gt;0),B179,"")</f>
        <v/>
      </c>
      <c r="S179" s="26">
        <f t="shared" si="14"/>
        <v>41088</v>
      </c>
      <c r="T179" s="27">
        <f>SUMIFS(S:S,O:O,O179,E:E,"")</f>
        <v>41088</v>
      </c>
      <c r="U179" s="27">
        <f>SUMIFS(S:S,O:O,O179,D:D,"")</f>
        <v>41087</v>
      </c>
      <c r="V179" s="28" t="str">
        <f t="shared" si="18"/>
        <v>Avant</v>
      </c>
      <c r="W179" s="28" t="str">
        <f t="shared" si="19"/>
        <v>Après</v>
      </c>
      <c r="X179" s="29">
        <f t="shared" si="20"/>
        <v>1</v>
      </c>
      <c r="Y179" s="42">
        <f>IFERROR(P179+D179*0.03,"")</f>
        <v>245238739552</v>
      </c>
    </row>
    <row r="180" spans="1:25">
      <c r="A180" s="13" t="s">
        <v>40</v>
      </c>
      <c r="B180" s="14" t="s">
        <v>13</v>
      </c>
      <c r="C180" s="15">
        <v>3605051106403</v>
      </c>
      <c r="D180" s="16">
        <v>294000</v>
      </c>
      <c r="E180" s="17">
        <v>294000</v>
      </c>
      <c r="F180" s="18">
        <v>1</v>
      </c>
      <c r="G180" s="19">
        <v>1</v>
      </c>
      <c r="H180" s="20">
        <f t="shared" si="15"/>
        <v>2</v>
      </c>
      <c r="I180" s="21">
        <f>SUMIFS(E:E,C:C,C180)</f>
        <v>504000</v>
      </c>
      <c r="J180" s="21">
        <f>SUMIFS(D:D,C:C,C180)</f>
        <v>504000</v>
      </c>
      <c r="K180" s="20" t="str">
        <f>IF(H180=2,"Délais OK &amp; Qté OK",IF(AND(H180=1,E180&lt;&gt;""),"Délais OK &amp; Qté NO",IF(AND(H180=1,E180="",M180&gt;=2),"Délais NO &amp; Qté OK",IF(AND(E180&lt;&gt;"",J180=D180),"Livraison sans demande","Délais NO &amp; Qté NO"))))</f>
        <v>Délais OK &amp; Qté OK</v>
      </c>
      <c r="L180" s="22" t="str">
        <f>IF(AND(K180="Délais NO &amp; Qté OK",X180&gt;30,D180&lt;&gt;""),"Verificar",IF(AND(K180="Délais NO &amp; Qté OK",X180&lt;=30,D180&lt;&gt;""),"Entrée faite "&amp;X180&amp;" jours "&amp;V180,IF(AND(X180&lt;30,K180="Délais NO &amp; Qté NO",D180=""),"Demande faite "&amp;X180&amp;" jours "&amp;W181,"")))</f>
        <v/>
      </c>
      <c r="M180" s="22">
        <f t="shared" si="16"/>
        <v>1</v>
      </c>
      <c r="N180" s="23">
        <v>1</v>
      </c>
      <c r="O180" s="12" t="str">
        <f>CONCATENATE(C180,D180,E180)</f>
        <v>3605051106403294000294000</v>
      </c>
      <c r="P180" s="42" t="str">
        <f t="shared" si="17"/>
        <v>1106403294000294000</v>
      </c>
      <c r="Q180" s="24" t="str">
        <f>IF(AND(D180&lt;&gt;0,E180=0),B180,"")</f>
        <v/>
      </c>
      <c r="R180" s="25" t="str">
        <f>IF(AND(D180=0,E180&lt;&gt;0),B180,"")</f>
        <v/>
      </c>
      <c r="S180" s="26">
        <f t="shared" si="14"/>
        <v>41061</v>
      </c>
      <c r="T180" s="27">
        <f>SUMIFS(S:S,O:O,O180,E:E,"")</f>
        <v>0</v>
      </c>
      <c r="U180" s="27">
        <f>SUMIFS(S:S,O:O,O180,D:D,"")</f>
        <v>0</v>
      </c>
      <c r="V180" s="28" t="str">
        <f t="shared" si="18"/>
        <v>Avant</v>
      </c>
      <c r="W180" s="28" t="str">
        <f t="shared" si="19"/>
        <v>Après</v>
      </c>
      <c r="X180" s="29">
        <f t="shared" si="20"/>
        <v>0</v>
      </c>
      <c r="Y180" s="42">
        <f>IFERROR(P180+D180*0.03,"")</f>
        <v>1.1064032940002989E+18</v>
      </c>
    </row>
    <row r="181" spans="1:25">
      <c r="A181" s="13" t="s">
        <v>40</v>
      </c>
      <c r="B181" s="14" t="s">
        <v>13</v>
      </c>
      <c r="C181" s="15">
        <v>3605051106410</v>
      </c>
      <c r="D181" s="16">
        <v>26400</v>
      </c>
      <c r="E181" s="17">
        <v>26400</v>
      </c>
      <c r="F181" s="18">
        <v>1</v>
      </c>
      <c r="G181" s="19">
        <v>1</v>
      </c>
      <c r="H181" s="20">
        <f t="shared" si="15"/>
        <v>2</v>
      </c>
      <c r="I181" s="21">
        <f>SUMIFS(E:E,C:C,C181)</f>
        <v>26400</v>
      </c>
      <c r="J181" s="21">
        <f>SUMIFS(D:D,C:C,C181)</f>
        <v>26400</v>
      </c>
      <c r="K181" s="20" t="str">
        <f>IF(H181=2,"Délais OK &amp; Qté OK",IF(AND(H181=1,E181&lt;&gt;""),"Délais OK &amp; Qté NO",IF(AND(H181=1,E181="",M181&gt;=2),"Délais NO &amp; Qté OK",IF(AND(E181&lt;&gt;"",J181=D181),"Livraison sans demande","Délais NO &amp; Qté NO"))))</f>
        <v>Délais OK &amp; Qté OK</v>
      </c>
      <c r="L181" s="22" t="str">
        <f>IF(AND(K181="Délais NO &amp; Qté OK",X181&gt;30,D181&lt;&gt;""),"Verificar",IF(AND(K181="Délais NO &amp; Qté OK",X181&lt;=30,D181&lt;&gt;""),"Entrée faite "&amp;X181&amp;" jours "&amp;V181,IF(AND(X181&lt;30,K181="Délais NO &amp; Qté NO",D181=""),"Demande faite "&amp;X181&amp;" jours "&amp;W182,"")))</f>
        <v/>
      </c>
      <c r="M181" s="22">
        <f t="shared" si="16"/>
        <v>1</v>
      </c>
      <c r="N181" s="23">
        <v>1</v>
      </c>
      <c r="O181" s="12" t="str">
        <f>CONCATENATE(C181,D181,E181)</f>
        <v>36050511064102640026400</v>
      </c>
      <c r="P181" s="42" t="str">
        <f t="shared" si="17"/>
        <v>11064102640026400</v>
      </c>
      <c r="Q181" s="24" t="str">
        <f>IF(AND(D181&lt;&gt;0,E181=0),B181,"")</f>
        <v/>
      </c>
      <c r="R181" s="25" t="str">
        <f>IF(AND(D181=0,E181&lt;&gt;0),B181,"")</f>
        <v/>
      </c>
      <c r="S181" s="26">
        <f t="shared" si="14"/>
        <v>41061</v>
      </c>
      <c r="T181" s="27">
        <f>SUMIFS(S:S,O:O,O181,E:E,"")</f>
        <v>0</v>
      </c>
      <c r="U181" s="27">
        <f>SUMIFS(S:S,O:O,O181,D:D,"")</f>
        <v>0</v>
      </c>
      <c r="V181" s="28" t="str">
        <f t="shared" si="18"/>
        <v>Avant</v>
      </c>
      <c r="W181" s="28" t="str">
        <f t="shared" si="19"/>
        <v>Après</v>
      </c>
      <c r="X181" s="29">
        <f t="shared" si="20"/>
        <v>0</v>
      </c>
      <c r="Y181" s="42">
        <f>IFERROR(P181+D181*0.03,"")</f>
        <v>1.1064102640027192E+16</v>
      </c>
    </row>
    <row r="182" spans="1:25">
      <c r="A182" s="13" t="s">
        <v>40</v>
      </c>
      <c r="B182" s="14" t="s">
        <v>13</v>
      </c>
      <c r="C182" s="15">
        <v>3605051106427</v>
      </c>
      <c r="D182" s="16">
        <v>13200</v>
      </c>
      <c r="E182" s="17">
        <v>13200</v>
      </c>
      <c r="F182" s="18">
        <v>1</v>
      </c>
      <c r="G182" s="19">
        <v>1</v>
      </c>
      <c r="H182" s="20">
        <f t="shared" si="15"/>
        <v>2</v>
      </c>
      <c r="I182" s="21">
        <f>SUMIFS(E:E,C:C,C182)</f>
        <v>13200</v>
      </c>
      <c r="J182" s="21">
        <f>SUMIFS(D:D,C:C,C182)</f>
        <v>13200</v>
      </c>
      <c r="K182" s="20" t="str">
        <f>IF(H182=2,"Délais OK &amp; Qté OK",IF(AND(H182=1,E182&lt;&gt;""),"Délais OK &amp; Qté NO",IF(AND(H182=1,E182="",M182&gt;=2),"Délais NO &amp; Qté OK",IF(AND(E182&lt;&gt;"",J182=D182),"Livraison sans demande","Délais NO &amp; Qté NO"))))</f>
        <v>Délais OK &amp; Qté OK</v>
      </c>
      <c r="L182" s="22" t="str">
        <f>IF(AND(K182="Délais NO &amp; Qté OK",X182&gt;30,D182&lt;&gt;""),"Verificar",IF(AND(K182="Délais NO &amp; Qté OK",X182&lt;=30,D182&lt;&gt;""),"Entrée faite "&amp;X182&amp;" jours "&amp;V182,IF(AND(X182&lt;30,K182="Délais NO &amp; Qté NO",D182=""),"Demande faite "&amp;X182&amp;" jours "&amp;W183,"")))</f>
        <v/>
      </c>
      <c r="M182" s="22">
        <f t="shared" si="16"/>
        <v>1</v>
      </c>
      <c r="N182" s="23">
        <v>1</v>
      </c>
      <c r="O182" s="12" t="str">
        <f>CONCATENATE(C182,D182,E182)</f>
        <v>36050511064271320013200</v>
      </c>
      <c r="P182" s="42" t="str">
        <f t="shared" si="17"/>
        <v>11064271320013200</v>
      </c>
      <c r="Q182" s="24" t="str">
        <f>IF(AND(D182&lt;&gt;0,E182=0),B182,"")</f>
        <v/>
      </c>
      <c r="R182" s="25" t="str">
        <f>IF(AND(D182=0,E182&lt;&gt;0),B182,"")</f>
        <v/>
      </c>
      <c r="S182" s="26">
        <f t="shared" si="14"/>
        <v>41061</v>
      </c>
      <c r="T182" s="27">
        <f>SUMIFS(S:S,O:O,O182,E:E,"")</f>
        <v>0</v>
      </c>
      <c r="U182" s="27">
        <f>SUMIFS(S:S,O:O,O182,D:D,"")</f>
        <v>0</v>
      </c>
      <c r="V182" s="28" t="str">
        <f t="shared" si="18"/>
        <v>Avant</v>
      </c>
      <c r="W182" s="28" t="str">
        <f t="shared" si="19"/>
        <v>Après</v>
      </c>
      <c r="X182" s="29">
        <f t="shared" si="20"/>
        <v>0</v>
      </c>
      <c r="Y182" s="42">
        <f>IFERROR(P182+D182*0.03,"")</f>
        <v>1.1064271320013596E+16</v>
      </c>
    </row>
    <row r="183" spans="1:25">
      <c r="A183" s="13" t="s">
        <v>40</v>
      </c>
      <c r="B183" s="14" t="s">
        <v>13</v>
      </c>
      <c r="C183" s="15">
        <v>3605051148625</v>
      </c>
      <c r="D183" s="16"/>
      <c r="E183" s="17">
        <v>12000</v>
      </c>
      <c r="F183" s="18"/>
      <c r="G183" s="19"/>
      <c r="H183" s="20">
        <f t="shared" si="15"/>
        <v>0</v>
      </c>
      <c r="I183" s="21">
        <f>SUMIFS(E:E,C:C,C183)</f>
        <v>12000</v>
      </c>
      <c r="J183" s="21">
        <f>SUMIFS(D:D,C:C,C183)</f>
        <v>0</v>
      </c>
      <c r="K183" s="20" t="str">
        <f>IF(H183=2,"Délais OK &amp; Qté OK",IF(AND(H183=1,E183&lt;&gt;""),"Délais OK &amp; Qté NO",IF(AND(H183=1,E183="",M183&gt;=2),"Délais NO &amp; Qté OK",IF(AND(E183&lt;&gt;"",J183=D183),"Livraison sans demande","Délais NO &amp; Qté NO"))))</f>
        <v>Livraison sans demande</v>
      </c>
      <c r="L183" s="22" t="str">
        <f>IF(AND(K183="Délais NO &amp; Qté OK",X183&gt;30,D183&lt;&gt;""),"Verificar",IF(AND(K183="Délais NO &amp; Qté OK",X183&lt;=30,D183&lt;&gt;""),"Entrée faite "&amp;X183&amp;" jours "&amp;V183,IF(AND(X183&lt;30,K183="Délais NO &amp; Qté NO",D183=""),"Demande faite "&amp;X183&amp;" jours "&amp;W184,"")))</f>
        <v/>
      </c>
      <c r="M183" s="22">
        <f t="shared" si="16"/>
        <v>1</v>
      </c>
      <c r="N183" s="23">
        <v>1</v>
      </c>
      <c r="O183" s="12" t="str">
        <f>CONCATENATE(C183,D183,E183)</f>
        <v>360505114862512000</v>
      </c>
      <c r="P183" s="42" t="str">
        <f t="shared" si="17"/>
        <v>114862512000</v>
      </c>
      <c r="Q183" s="24" t="str">
        <f>IF(AND(D183&lt;&gt;0,E183=0),B183,"")</f>
        <v/>
      </c>
      <c r="R183" s="25" t="str">
        <f>IF(AND(D183=0,E183&lt;&gt;0),B183,"")</f>
        <v>01/06/2012</v>
      </c>
      <c r="S183" s="26">
        <f t="shared" si="14"/>
        <v>41061</v>
      </c>
      <c r="T183" s="27">
        <f>SUMIFS(S:S,O:O,O183,E:E,"")</f>
        <v>0</v>
      </c>
      <c r="U183" s="27">
        <f>SUMIFS(S:S,O:O,O183,D:D,"")</f>
        <v>41061</v>
      </c>
      <c r="V183" s="28" t="str">
        <f t="shared" si="18"/>
        <v>Après</v>
      </c>
      <c r="W183" s="28" t="str">
        <f t="shared" si="19"/>
        <v>Avant</v>
      </c>
      <c r="X183" s="29">
        <f t="shared" si="20"/>
        <v>41061</v>
      </c>
      <c r="Y183" s="42">
        <f>IFERROR(P183+D183*0.03,"")</f>
        <v>114862512000</v>
      </c>
    </row>
    <row r="184" spans="1:25">
      <c r="A184" s="13" t="s">
        <v>40</v>
      </c>
      <c r="B184" s="14" t="s">
        <v>13</v>
      </c>
      <c r="C184" s="15">
        <v>3605051267630</v>
      </c>
      <c r="D184" s="16">
        <v>124300</v>
      </c>
      <c r="E184" s="17">
        <v>124300</v>
      </c>
      <c r="F184" s="18">
        <v>1</v>
      </c>
      <c r="G184" s="19">
        <v>1</v>
      </c>
      <c r="H184" s="20">
        <f t="shared" si="15"/>
        <v>2</v>
      </c>
      <c r="I184" s="21">
        <f>SUMIFS(E:E,C:C,C184)</f>
        <v>132000</v>
      </c>
      <c r="J184" s="21">
        <f>SUMIFS(D:D,C:C,C184)</f>
        <v>124300</v>
      </c>
      <c r="K184" s="20" t="str">
        <f>IF(H184=2,"Délais OK &amp; Qté OK",IF(AND(H184=1,E184&lt;&gt;""),"Délais OK &amp; Qté NO",IF(AND(H184=1,E184="",M184&gt;=2),"Délais NO &amp; Qté OK",IF(AND(E184&lt;&gt;"",J184=D184),"Livraison sans demande","Délais NO &amp; Qté NO"))))</f>
        <v>Délais OK &amp; Qté OK</v>
      </c>
      <c r="L184" s="22" t="str">
        <f>IF(AND(K184="Délais NO &amp; Qté OK",X184&gt;30,D184&lt;&gt;""),"Verificar",IF(AND(K184="Délais NO &amp; Qté OK",X184&lt;=30,D184&lt;&gt;""),"Entrée faite "&amp;X184&amp;" jours "&amp;V184,IF(AND(X184&lt;30,K184="Délais NO &amp; Qté NO",D184=""),"Demande faite "&amp;X184&amp;" jours "&amp;W185,"")))</f>
        <v/>
      </c>
      <c r="M184" s="22">
        <f t="shared" si="16"/>
        <v>1</v>
      </c>
      <c r="N184" s="23">
        <v>1</v>
      </c>
      <c r="O184" s="12" t="str">
        <f>CONCATENATE(C184,D184,E184)</f>
        <v>3605051267630124300124300</v>
      </c>
      <c r="P184" s="42" t="str">
        <f t="shared" si="17"/>
        <v>1267630124300124300</v>
      </c>
      <c r="Q184" s="24" t="str">
        <f>IF(AND(D184&lt;&gt;0,E184=0),B184,"")</f>
        <v/>
      </c>
      <c r="R184" s="25" t="str">
        <f>IF(AND(D184=0,E184&lt;&gt;0),B184,"")</f>
        <v/>
      </c>
      <c r="S184" s="26">
        <f t="shared" si="14"/>
        <v>41061</v>
      </c>
      <c r="T184" s="27">
        <f>SUMIFS(S:S,O:O,O184,E:E,"")</f>
        <v>0</v>
      </c>
      <c r="U184" s="27">
        <f>SUMIFS(S:S,O:O,O184,D:D,"")</f>
        <v>0</v>
      </c>
      <c r="V184" s="28" t="str">
        <f t="shared" si="18"/>
        <v>Avant</v>
      </c>
      <c r="W184" s="28" t="str">
        <f t="shared" si="19"/>
        <v>Après</v>
      </c>
      <c r="X184" s="29">
        <f t="shared" si="20"/>
        <v>0</v>
      </c>
      <c r="Y184" s="42">
        <f>IFERROR(P184+D184*0.03,"")</f>
        <v>1.2676301243001239E+18</v>
      </c>
    </row>
    <row r="185" spans="1:25">
      <c r="A185" s="13" t="s">
        <v>40</v>
      </c>
      <c r="B185" s="14" t="s">
        <v>13</v>
      </c>
      <c r="C185" s="15">
        <v>3605051802480</v>
      </c>
      <c r="D185" s="16">
        <v>42000</v>
      </c>
      <c r="E185" s="17">
        <v>42000</v>
      </c>
      <c r="F185" s="18">
        <v>1</v>
      </c>
      <c r="G185" s="19">
        <v>1</v>
      </c>
      <c r="H185" s="20">
        <f t="shared" si="15"/>
        <v>2</v>
      </c>
      <c r="I185" s="21">
        <f>SUMIFS(E:E,C:C,C185)</f>
        <v>42000</v>
      </c>
      <c r="J185" s="21">
        <f>SUMIFS(D:D,C:C,C185)</f>
        <v>42000</v>
      </c>
      <c r="K185" s="20" t="str">
        <f>IF(H185=2,"Délais OK &amp; Qté OK",IF(AND(H185=1,E185&lt;&gt;""),"Délais OK &amp; Qté NO",IF(AND(H185=1,E185="",M185&gt;=2),"Délais NO &amp; Qté OK",IF(AND(E185&lt;&gt;"",J185=D185),"Livraison sans demande","Délais NO &amp; Qté NO"))))</f>
        <v>Délais OK &amp; Qté OK</v>
      </c>
      <c r="L185" s="22" t="str">
        <f>IF(AND(K185="Délais NO &amp; Qté OK",X185&gt;30,D185&lt;&gt;""),"Verificar",IF(AND(K185="Délais NO &amp; Qté OK",X185&lt;=30,D185&lt;&gt;""),"Entrée faite "&amp;X185&amp;" jours "&amp;V185,IF(AND(X185&lt;30,K185="Délais NO &amp; Qté NO",D185=""),"Demande faite "&amp;X185&amp;" jours "&amp;W186,"")))</f>
        <v/>
      </c>
      <c r="M185" s="22">
        <f t="shared" si="16"/>
        <v>1</v>
      </c>
      <c r="N185" s="23">
        <v>1</v>
      </c>
      <c r="O185" s="12" t="str">
        <f>CONCATENATE(C185,D185,E185)</f>
        <v>36050518024804200042000</v>
      </c>
      <c r="P185" s="42" t="str">
        <f t="shared" si="17"/>
        <v>18024804200042000</v>
      </c>
      <c r="Q185" s="24" t="str">
        <f>IF(AND(D185&lt;&gt;0,E185=0),B185,"")</f>
        <v/>
      </c>
      <c r="R185" s="25" t="str">
        <f>IF(AND(D185=0,E185&lt;&gt;0),B185,"")</f>
        <v/>
      </c>
      <c r="S185" s="26">
        <f t="shared" si="14"/>
        <v>41061</v>
      </c>
      <c r="T185" s="27">
        <f>SUMIFS(S:S,O:O,O185,E:E,"")</f>
        <v>0</v>
      </c>
      <c r="U185" s="27">
        <f>SUMIFS(S:S,O:O,O185,D:D,"")</f>
        <v>0</v>
      </c>
      <c r="V185" s="28" t="str">
        <f t="shared" si="18"/>
        <v>Avant</v>
      </c>
      <c r="W185" s="28" t="str">
        <f t="shared" si="19"/>
        <v>Après</v>
      </c>
      <c r="X185" s="29">
        <f t="shared" si="20"/>
        <v>0</v>
      </c>
      <c r="Y185" s="42">
        <f>IFERROR(P185+D185*0.03,"")</f>
        <v>1.802480420004326E+16</v>
      </c>
    </row>
    <row r="186" spans="1:25">
      <c r="A186" s="13" t="s">
        <v>40</v>
      </c>
      <c r="B186" s="14" t="s">
        <v>23</v>
      </c>
      <c r="C186" s="15">
        <v>3605051106403</v>
      </c>
      <c r="D186" s="16"/>
      <c r="E186" s="17">
        <v>210000</v>
      </c>
      <c r="F186" s="18"/>
      <c r="G186" s="19"/>
      <c r="H186" s="20">
        <f t="shared" si="15"/>
        <v>0</v>
      </c>
      <c r="I186" s="21">
        <f>SUMIFS(E:E,C:C,C186)</f>
        <v>504000</v>
      </c>
      <c r="J186" s="21">
        <f>SUMIFS(D:D,C:C,C186)</f>
        <v>504000</v>
      </c>
      <c r="K186" s="20" t="str">
        <f>IF(H186=2,"Délais OK &amp; Qté OK",IF(AND(H186=1,E186&lt;&gt;""),"Délais OK &amp; Qté NO",IF(AND(H186=1,E186="",M186&gt;=2),"Délais NO &amp; Qté OK",IF(AND(E186&lt;&gt;"",J186=D186),"Livraison sans demande","Délais NO &amp; Qté NO"))))</f>
        <v>Délais NO &amp; Qté NO</v>
      </c>
      <c r="L186" s="22" t="str">
        <f>IF(AND(K186="Délais NO &amp; Qté OK",X186&gt;30,D186&lt;&gt;""),"Verificar",IF(AND(K186="Délais NO &amp; Qté OK",X186&lt;=30,D186&lt;&gt;""),"Entrée faite "&amp;X186&amp;" jours "&amp;V186,IF(AND(X186&lt;30,K186="Délais NO &amp; Qté NO",D186=""),"Demande faite "&amp;X186&amp;" jours "&amp;W187,"")))</f>
        <v>Demande faite 4 jours Avant</v>
      </c>
      <c r="M186" s="22">
        <f t="shared" si="16"/>
        <v>2</v>
      </c>
      <c r="N186" s="23">
        <v>1</v>
      </c>
      <c r="O186" s="12" t="str">
        <f>CONCATENATE(C186,D186,E186)</f>
        <v>3605051106403210000</v>
      </c>
      <c r="P186" s="42" t="str">
        <f t="shared" si="17"/>
        <v>1106403210000</v>
      </c>
      <c r="Q186" s="24" t="str">
        <f>IF(AND(D186&lt;&gt;0,E186=0),B186,"")</f>
        <v/>
      </c>
      <c r="R186" s="25" t="str">
        <f>IF(AND(D186=0,E186&lt;&gt;0),B186,"")</f>
        <v>07/06/2012</v>
      </c>
      <c r="S186" s="26">
        <f t="shared" si="14"/>
        <v>41067</v>
      </c>
      <c r="T186" s="27">
        <f>SUMIFS(S:S,O:O,O186,E:E,"")</f>
        <v>41071</v>
      </c>
      <c r="U186" s="27">
        <f>SUMIFS(S:S,O:O,O186,D:D,"")</f>
        <v>41067</v>
      </c>
      <c r="V186" s="28" t="str">
        <f t="shared" si="18"/>
        <v>Avant</v>
      </c>
      <c r="W186" s="28" t="str">
        <f t="shared" si="19"/>
        <v>Après</v>
      </c>
      <c r="X186" s="29">
        <f t="shared" si="20"/>
        <v>4</v>
      </c>
      <c r="Y186" s="42">
        <f>IFERROR(P186+D186*0.03,"")</f>
        <v>1106403210000</v>
      </c>
    </row>
    <row r="187" spans="1:25">
      <c r="A187" s="13" t="s">
        <v>40</v>
      </c>
      <c r="B187" s="14" t="s">
        <v>23</v>
      </c>
      <c r="C187" s="15">
        <v>3605051107103</v>
      </c>
      <c r="D187" s="16"/>
      <c r="E187" s="17">
        <v>37400</v>
      </c>
      <c r="F187" s="18"/>
      <c r="G187" s="19"/>
      <c r="H187" s="20">
        <f t="shared" si="15"/>
        <v>0</v>
      </c>
      <c r="I187" s="21">
        <f>SUMIFS(E:E,C:C,C187)</f>
        <v>37400</v>
      </c>
      <c r="J187" s="21">
        <f>SUMIFS(D:D,C:C,C187)</f>
        <v>0</v>
      </c>
      <c r="K187" s="20" t="str">
        <f>IF(H187=2,"Délais OK &amp; Qté OK",IF(AND(H187=1,E187&lt;&gt;""),"Délais OK &amp; Qté NO",IF(AND(H187=1,E187="",M187&gt;=2),"Délais NO &amp; Qté OK",IF(AND(E187&lt;&gt;"",J187=D187),"Livraison sans demande","Délais NO &amp; Qté NO"))))</f>
        <v>Livraison sans demande</v>
      </c>
      <c r="L187" s="22" t="str">
        <f>IF(AND(K187="Délais NO &amp; Qté OK",X187&gt;30,D187&lt;&gt;""),"Verificar",IF(AND(K187="Délais NO &amp; Qté OK",X187&lt;=30,D187&lt;&gt;""),"Entrée faite "&amp;X187&amp;" jours "&amp;V187,IF(AND(X187&lt;30,K187="Délais NO &amp; Qté NO",D187=""),"Demande faite "&amp;X187&amp;" jours "&amp;W188,"")))</f>
        <v/>
      </c>
      <c r="M187" s="22">
        <f t="shared" si="16"/>
        <v>1</v>
      </c>
      <c r="N187" s="23">
        <v>1</v>
      </c>
      <c r="O187" s="12" t="str">
        <f>CONCATENATE(C187,D187,E187)</f>
        <v>360505110710337400</v>
      </c>
      <c r="P187" s="42" t="str">
        <f t="shared" si="17"/>
        <v>110710337400</v>
      </c>
      <c r="Q187" s="24" t="str">
        <f>IF(AND(D187&lt;&gt;0,E187=0),B187,"")</f>
        <v/>
      </c>
      <c r="R187" s="25" t="str">
        <f>IF(AND(D187=0,E187&lt;&gt;0),B187,"")</f>
        <v>07/06/2012</v>
      </c>
      <c r="S187" s="26">
        <f t="shared" si="14"/>
        <v>41067</v>
      </c>
      <c r="T187" s="27">
        <f>SUMIFS(S:S,O:O,O187,E:E,"")</f>
        <v>0</v>
      </c>
      <c r="U187" s="27">
        <f>SUMIFS(S:S,O:O,O187,D:D,"")</f>
        <v>41067</v>
      </c>
      <c r="V187" s="28" t="str">
        <f t="shared" si="18"/>
        <v>Après</v>
      </c>
      <c r="W187" s="28" t="str">
        <f t="shared" si="19"/>
        <v>Avant</v>
      </c>
      <c r="X187" s="29">
        <f t="shared" si="20"/>
        <v>41067</v>
      </c>
      <c r="Y187" s="42">
        <f>IFERROR(P187+D187*0.03,"")</f>
        <v>110710337400</v>
      </c>
    </row>
    <row r="188" spans="1:25">
      <c r="A188" s="13" t="s">
        <v>40</v>
      </c>
      <c r="B188" s="14" t="s">
        <v>23</v>
      </c>
      <c r="C188" s="15">
        <v>3605051267630</v>
      </c>
      <c r="D188" s="16"/>
      <c r="E188" s="17">
        <v>7700</v>
      </c>
      <c r="F188" s="18"/>
      <c r="G188" s="19"/>
      <c r="H188" s="20">
        <f t="shared" si="15"/>
        <v>0</v>
      </c>
      <c r="I188" s="21">
        <f>SUMIFS(E:E,C:C,C188)</f>
        <v>132000</v>
      </c>
      <c r="J188" s="21">
        <f>SUMIFS(D:D,C:C,C188)</f>
        <v>124300</v>
      </c>
      <c r="K188" s="20" t="str">
        <f>IF(H188=2,"Délais OK &amp; Qté OK",IF(AND(H188=1,E188&lt;&gt;""),"Délais OK &amp; Qté NO",IF(AND(H188=1,E188="",M188&gt;=2),"Délais NO &amp; Qté OK",IF(AND(E188&lt;&gt;"",J188=D188),"Livraison sans demande","Délais NO &amp; Qté NO"))))</f>
        <v>Délais NO &amp; Qté NO</v>
      </c>
      <c r="L188" s="22" t="str">
        <f>IF(AND(K188="Délais NO &amp; Qté OK",X188&gt;30,D188&lt;&gt;""),"Verificar",IF(AND(K188="Délais NO &amp; Qté OK",X188&lt;=30,D188&lt;&gt;""),"Entrée faite "&amp;X188&amp;" jours "&amp;V188,IF(AND(X188&lt;30,K188="Délais NO &amp; Qté NO",D188=""),"Demande faite "&amp;X188&amp;" jours "&amp;W189,"")))</f>
        <v/>
      </c>
      <c r="M188" s="22">
        <f t="shared" si="16"/>
        <v>1</v>
      </c>
      <c r="N188" s="23">
        <v>1</v>
      </c>
      <c r="O188" s="12" t="str">
        <f>CONCATENATE(C188,D188,E188)</f>
        <v>36050512676307700</v>
      </c>
      <c r="P188" s="42" t="str">
        <f t="shared" si="17"/>
        <v>12676307700</v>
      </c>
      <c r="Q188" s="24" t="str">
        <f>IF(AND(D188&lt;&gt;0,E188=0),B188,"")</f>
        <v/>
      </c>
      <c r="R188" s="25" t="str">
        <f>IF(AND(D188=0,E188&lt;&gt;0),B188,"")</f>
        <v>07/06/2012</v>
      </c>
      <c r="S188" s="26">
        <f t="shared" si="14"/>
        <v>41067</v>
      </c>
      <c r="T188" s="27">
        <f>SUMIFS(S:S,O:O,O188,E:E,"")</f>
        <v>0</v>
      </c>
      <c r="U188" s="27">
        <f>SUMIFS(S:S,O:O,O188,D:D,"")</f>
        <v>41067</v>
      </c>
      <c r="V188" s="28" t="str">
        <f t="shared" si="18"/>
        <v>Après</v>
      </c>
      <c r="W188" s="28" t="str">
        <f t="shared" si="19"/>
        <v>Avant</v>
      </c>
      <c r="X188" s="29">
        <f t="shared" si="20"/>
        <v>41067</v>
      </c>
      <c r="Y188" s="42">
        <f>IFERROR(P188+D188*0.03,"")</f>
        <v>12676307700</v>
      </c>
    </row>
    <row r="189" spans="1:25">
      <c r="A189" s="13" t="s">
        <v>40</v>
      </c>
      <c r="B189" s="14" t="s">
        <v>30</v>
      </c>
      <c r="C189" s="15">
        <v>3605051106403</v>
      </c>
      <c r="D189" s="16">
        <v>210000</v>
      </c>
      <c r="E189" s="17"/>
      <c r="F189" s="18"/>
      <c r="G189" s="19">
        <v>1</v>
      </c>
      <c r="H189" s="20">
        <f t="shared" si="15"/>
        <v>1</v>
      </c>
      <c r="I189" s="21">
        <f>SUMIFS(E:E,C:C,C189)</f>
        <v>504000</v>
      </c>
      <c r="J189" s="21">
        <f>SUMIFS(D:D,C:C,C189)</f>
        <v>504000</v>
      </c>
      <c r="K189" s="20" t="str">
        <f>IF(H189=2,"Délais OK &amp; Qté OK",IF(AND(H189=1,E189&lt;&gt;""),"Délais OK &amp; Qté NO",IF(AND(H189=1,E189="",M189&gt;=2),"Délais NO &amp; Qté OK",IF(AND(E189&lt;&gt;"",J189=D189),"Livraison sans demande","Délais NO &amp; Qté NO"))))</f>
        <v>Délais NO &amp; Qté OK</v>
      </c>
      <c r="L189" s="22" t="str">
        <f>IF(AND(K189="Délais NO &amp; Qté OK",X189&gt;30,D189&lt;&gt;""),"Verificar",IF(AND(K189="Délais NO &amp; Qté OK",X189&lt;=30,D189&lt;&gt;""),"Entrée faite "&amp;X189&amp;" jours "&amp;V189,IF(AND(X189&lt;30,K189="Délais NO &amp; Qté NO",D189=""),"Demande faite "&amp;X189&amp;" jours "&amp;W190,"")))</f>
        <v>Entrée faite 4 jours Avant</v>
      </c>
      <c r="M189" s="22">
        <f t="shared" si="16"/>
        <v>2</v>
      </c>
      <c r="N189" s="23">
        <v>1</v>
      </c>
      <c r="O189" s="12" t="str">
        <f>CONCATENATE(C189,D189,E189)</f>
        <v>3605051106403210000</v>
      </c>
      <c r="P189" s="42" t="str">
        <f t="shared" si="17"/>
        <v>1106403210000</v>
      </c>
      <c r="Q189" s="24" t="str">
        <f>IF(AND(D189&lt;&gt;0,E189=0),B189,"")</f>
        <v>11/06/2012</v>
      </c>
      <c r="R189" s="25" t="str">
        <f>IF(AND(D189=0,E189&lt;&gt;0),B189,"")</f>
        <v/>
      </c>
      <c r="S189" s="26">
        <f t="shared" si="14"/>
        <v>41071</v>
      </c>
      <c r="T189" s="27">
        <f>SUMIFS(S:S,O:O,O189,E:E,"")</f>
        <v>41071</v>
      </c>
      <c r="U189" s="27">
        <f>SUMIFS(S:S,O:O,O189,D:D,"")</f>
        <v>41067</v>
      </c>
      <c r="V189" s="28" t="str">
        <f t="shared" si="18"/>
        <v>Avant</v>
      </c>
      <c r="W189" s="28" t="str">
        <f t="shared" si="19"/>
        <v>Après</v>
      </c>
      <c r="X189" s="29">
        <f t="shared" si="20"/>
        <v>4</v>
      </c>
      <c r="Y189" s="42">
        <f>IFERROR(P189+D189*0.03,"")</f>
        <v>1106403216300</v>
      </c>
    </row>
    <row r="190" spans="1:25">
      <c r="A190" s="13" t="s">
        <v>40</v>
      </c>
      <c r="B190" s="14" t="s">
        <v>17</v>
      </c>
      <c r="C190" s="15">
        <v>3605051013800</v>
      </c>
      <c r="D190" s="16"/>
      <c r="E190" s="17">
        <v>5400</v>
      </c>
      <c r="F190" s="18"/>
      <c r="G190" s="19"/>
      <c r="H190" s="20">
        <f t="shared" si="15"/>
        <v>0</v>
      </c>
      <c r="I190" s="21">
        <f>SUMIFS(E:E,C:C,C190)</f>
        <v>5400</v>
      </c>
      <c r="J190" s="21">
        <f>SUMIFS(D:D,C:C,C190)</f>
        <v>10800</v>
      </c>
      <c r="K190" s="20" t="str">
        <f>IF(H190=2,"Délais OK &amp; Qté OK",IF(AND(H190=1,E190&lt;&gt;""),"Délais OK &amp; Qté NO",IF(AND(H190=1,E190="",M190&gt;=2),"Délais NO &amp; Qté OK",IF(AND(E190&lt;&gt;"",J190=D190),"Livraison sans demande","Délais NO &amp; Qté NO"))))</f>
        <v>Délais NO &amp; Qté NO</v>
      </c>
      <c r="L190" s="22" t="str">
        <f>IF(AND(K190="Délais NO &amp; Qté OK",X190&gt;30,D190&lt;&gt;""),"Verificar",IF(AND(K190="Délais NO &amp; Qté OK",X190&lt;=30,D190&lt;&gt;""),"Entrée faite "&amp;X190&amp;" jours "&amp;V190,IF(AND(X190&lt;30,K190="Délais NO &amp; Qté NO",D190=""),"Demande faite "&amp;X190&amp;" jours "&amp;W191,"")))</f>
        <v/>
      </c>
      <c r="M190" s="22">
        <f t="shared" si="16"/>
        <v>1</v>
      </c>
      <c r="N190" s="23">
        <v>1</v>
      </c>
      <c r="O190" s="12" t="str">
        <f>CONCATENATE(C190,D190,E190)</f>
        <v>36050510138005400</v>
      </c>
      <c r="P190" s="42" t="str">
        <f t="shared" si="17"/>
        <v>10138005400</v>
      </c>
      <c r="Q190" s="24" t="str">
        <f>IF(AND(D190&lt;&gt;0,E190=0),B190,"")</f>
        <v/>
      </c>
      <c r="R190" s="25" t="str">
        <f>IF(AND(D190=0,E190&lt;&gt;0),B190,"")</f>
        <v>19/06/2012</v>
      </c>
      <c r="S190" s="26">
        <f t="shared" si="14"/>
        <v>41079</v>
      </c>
      <c r="T190" s="27">
        <f>SUMIFS(S:S,O:O,O190,E:E,"")</f>
        <v>0</v>
      </c>
      <c r="U190" s="27">
        <f>SUMIFS(S:S,O:O,O190,D:D,"")</f>
        <v>41079</v>
      </c>
      <c r="V190" s="28" t="str">
        <f t="shared" si="18"/>
        <v>Après</v>
      </c>
      <c r="W190" s="28" t="str">
        <f t="shared" si="19"/>
        <v>Avant</v>
      </c>
      <c r="X190" s="29">
        <f t="shared" si="20"/>
        <v>41079</v>
      </c>
      <c r="Y190" s="42">
        <f>IFERROR(P190+D190*0.03,"")</f>
        <v>10138005400</v>
      </c>
    </row>
    <row r="191" spans="1:25">
      <c r="A191" s="13" t="s">
        <v>40</v>
      </c>
      <c r="B191" s="14" t="s">
        <v>17</v>
      </c>
      <c r="C191" s="15">
        <v>3605051019086</v>
      </c>
      <c r="D191" s="16"/>
      <c r="E191" s="17">
        <v>67200</v>
      </c>
      <c r="F191" s="18"/>
      <c r="G191" s="19"/>
      <c r="H191" s="20">
        <f t="shared" si="15"/>
        <v>0</v>
      </c>
      <c r="I191" s="21">
        <f>SUMIFS(E:E,C:C,C191)</f>
        <v>67200</v>
      </c>
      <c r="J191" s="21">
        <f>SUMIFS(D:D,C:C,C191)</f>
        <v>0</v>
      </c>
      <c r="K191" s="20" t="str">
        <f>IF(H191=2,"Délais OK &amp; Qté OK",IF(AND(H191=1,E191&lt;&gt;""),"Délais OK &amp; Qté NO",IF(AND(H191=1,E191="",M191&gt;=2),"Délais NO &amp; Qté OK",IF(AND(E191&lt;&gt;"",J191=D191),"Livraison sans demande","Délais NO &amp; Qté NO"))))</f>
        <v>Livraison sans demande</v>
      </c>
      <c r="L191" s="22" t="str">
        <f>IF(AND(K191="Délais NO &amp; Qté OK",X191&gt;30,D191&lt;&gt;""),"Verificar",IF(AND(K191="Délais NO &amp; Qté OK",X191&lt;=30,D191&lt;&gt;""),"Entrée faite "&amp;X191&amp;" jours "&amp;V191,IF(AND(X191&lt;30,K191="Délais NO &amp; Qté NO",D191=""),"Demande faite "&amp;X191&amp;" jours "&amp;W192,"")))</f>
        <v/>
      </c>
      <c r="M191" s="22">
        <f t="shared" si="16"/>
        <v>1</v>
      </c>
      <c r="N191" s="23">
        <v>1</v>
      </c>
      <c r="O191" s="12" t="str">
        <f>CONCATENATE(C191,D191,E191)</f>
        <v>360505101908667200</v>
      </c>
      <c r="P191" s="42" t="str">
        <f t="shared" si="17"/>
        <v>101908667200</v>
      </c>
      <c r="Q191" s="24" t="str">
        <f>IF(AND(D191&lt;&gt;0,E191=0),B191,"")</f>
        <v/>
      </c>
      <c r="R191" s="25" t="str">
        <f>IF(AND(D191=0,E191&lt;&gt;0),B191,"")</f>
        <v>19/06/2012</v>
      </c>
      <c r="S191" s="26">
        <f t="shared" si="14"/>
        <v>41079</v>
      </c>
      <c r="T191" s="27">
        <f>SUMIFS(S:S,O:O,O191,E:E,"")</f>
        <v>0</v>
      </c>
      <c r="U191" s="27">
        <f>SUMIFS(S:S,O:O,O191,D:D,"")</f>
        <v>41079</v>
      </c>
      <c r="V191" s="28" t="str">
        <f t="shared" si="18"/>
        <v>Après</v>
      </c>
      <c r="W191" s="28" t="str">
        <f t="shared" si="19"/>
        <v>Avant</v>
      </c>
      <c r="X191" s="29">
        <f t="shared" si="20"/>
        <v>41079</v>
      </c>
      <c r="Y191" s="42">
        <f>IFERROR(P191+D191*0.03,"")</f>
        <v>101908667200</v>
      </c>
    </row>
    <row r="192" spans="1:25">
      <c r="A192" s="13" t="s">
        <v>40</v>
      </c>
      <c r="B192" s="14" t="s">
        <v>17</v>
      </c>
      <c r="C192" s="15">
        <v>3605051782096</v>
      </c>
      <c r="D192" s="16"/>
      <c r="E192" s="17">
        <v>18000</v>
      </c>
      <c r="F192" s="18"/>
      <c r="G192" s="19"/>
      <c r="H192" s="20">
        <f t="shared" si="15"/>
        <v>0</v>
      </c>
      <c r="I192" s="21">
        <f>SUMIFS(E:E,C:C,C192)</f>
        <v>18000</v>
      </c>
      <c r="J192" s="21">
        <f>SUMIFS(D:D,C:C,C192)</f>
        <v>24000</v>
      </c>
      <c r="K192" s="20" t="str">
        <f>IF(H192=2,"Délais OK &amp; Qté OK",IF(AND(H192=1,E192&lt;&gt;""),"Délais OK &amp; Qté NO",IF(AND(H192=1,E192="",M192&gt;=2),"Délais NO &amp; Qté OK",IF(AND(E192&lt;&gt;"",J192=D192),"Livraison sans demande","Délais NO &amp; Qté NO"))))</f>
        <v>Délais NO &amp; Qté NO</v>
      </c>
      <c r="L192" s="22" t="str">
        <f>IF(AND(K192="Délais NO &amp; Qté OK",X192&gt;30,D192&lt;&gt;""),"Verificar",IF(AND(K192="Délais NO &amp; Qté OK",X192&lt;=30,D192&lt;&gt;""),"Entrée faite "&amp;X192&amp;" jours "&amp;V192,IF(AND(X192&lt;30,K192="Délais NO &amp; Qté NO",D192=""),"Demande faite "&amp;X192&amp;" jours "&amp;W193,"")))</f>
        <v/>
      </c>
      <c r="M192" s="22">
        <f t="shared" si="16"/>
        <v>1</v>
      </c>
      <c r="N192" s="23">
        <v>1</v>
      </c>
      <c r="O192" s="12" t="str">
        <f>CONCATENATE(C192,D192,E192)</f>
        <v>360505178209618000</v>
      </c>
      <c r="P192" s="42" t="str">
        <f t="shared" si="17"/>
        <v>178209618000</v>
      </c>
      <c r="Q192" s="24" t="str">
        <f>IF(AND(D192&lt;&gt;0,E192=0),B192,"")</f>
        <v/>
      </c>
      <c r="R192" s="25" t="str">
        <f>IF(AND(D192=0,E192&lt;&gt;0),B192,"")</f>
        <v>19/06/2012</v>
      </c>
      <c r="S192" s="26">
        <f t="shared" si="14"/>
        <v>41079</v>
      </c>
      <c r="T192" s="27">
        <f>SUMIFS(S:S,O:O,O192,E:E,"")</f>
        <v>0</v>
      </c>
      <c r="U192" s="27">
        <f>SUMIFS(S:S,O:O,O192,D:D,"")</f>
        <v>41079</v>
      </c>
      <c r="V192" s="28" t="str">
        <f t="shared" si="18"/>
        <v>Après</v>
      </c>
      <c r="W192" s="28" t="str">
        <f t="shared" si="19"/>
        <v>Avant</v>
      </c>
      <c r="X192" s="29">
        <f t="shared" si="20"/>
        <v>41079</v>
      </c>
      <c r="Y192" s="42">
        <f>IFERROR(P192+D192*0.03,"")</f>
        <v>178209618000</v>
      </c>
    </row>
    <row r="193" spans="1:25">
      <c r="A193" s="13" t="s">
        <v>40</v>
      </c>
      <c r="B193" s="14" t="s">
        <v>29</v>
      </c>
      <c r="C193" s="15">
        <v>3605051782096</v>
      </c>
      <c r="D193" s="16">
        <v>24000</v>
      </c>
      <c r="E193" s="17"/>
      <c r="F193" s="18"/>
      <c r="G193" s="19">
        <v>1</v>
      </c>
      <c r="H193" s="20">
        <f t="shared" si="15"/>
        <v>1</v>
      </c>
      <c r="I193" s="21">
        <f>SUMIFS(E:E,C:C,C193)</f>
        <v>18000</v>
      </c>
      <c r="J193" s="21">
        <f>SUMIFS(D:D,C:C,C193)</f>
        <v>24000</v>
      </c>
      <c r="K193" s="20" t="str">
        <f>IF(H193=2,"Délais OK &amp; Qté OK",IF(AND(H193=1,E193&lt;&gt;""),"Délais OK &amp; Qté NO",IF(AND(H193=1,E193="",M193&gt;=2),"Délais NO &amp; Qté OK",IF(AND(E193&lt;&gt;"",J193=D193),"Livraison sans demande","Délais NO &amp; Qté NO"))))</f>
        <v>Délais NO &amp; Qté NO</v>
      </c>
      <c r="L193" s="22" t="str">
        <f>IF(AND(K193="Délais NO &amp; Qté OK",X193&gt;30,D193&lt;&gt;""),"Verificar",IF(AND(K193="Délais NO &amp; Qté OK",X193&lt;=30,D193&lt;&gt;""),"Entrée faite "&amp;X193&amp;" jours "&amp;V193,IF(AND(X193&lt;30,K193="Délais NO &amp; Qté NO",D193=""),"Demande faite "&amp;X193&amp;" jours "&amp;W194,"")))</f>
        <v/>
      </c>
      <c r="M193" s="22">
        <f t="shared" si="16"/>
        <v>1</v>
      </c>
      <c r="N193" s="23">
        <v>1</v>
      </c>
      <c r="O193" s="12" t="str">
        <f>CONCATENATE(C193,D193,E193)</f>
        <v>360505178209624000</v>
      </c>
      <c r="P193" s="42" t="str">
        <f t="shared" si="17"/>
        <v>178209624000</v>
      </c>
      <c r="Q193" s="24" t="str">
        <f>IF(AND(D193&lt;&gt;0,E193=0),B193,"")</f>
        <v>20/06/2012</v>
      </c>
      <c r="R193" s="25" t="str">
        <f>IF(AND(D193=0,E193&lt;&gt;0),B193,"")</f>
        <v/>
      </c>
      <c r="S193" s="26">
        <f t="shared" si="14"/>
        <v>41080</v>
      </c>
      <c r="T193" s="27">
        <f>SUMIFS(S:S,O:O,O193,E:E,"")</f>
        <v>41080</v>
      </c>
      <c r="U193" s="27">
        <f>SUMIFS(S:S,O:O,O193,D:D,"")</f>
        <v>0</v>
      </c>
      <c r="V193" s="28" t="str">
        <f t="shared" si="18"/>
        <v>Avant</v>
      </c>
      <c r="W193" s="28" t="str">
        <f t="shared" si="19"/>
        <v>Après</v>
      </c>
      <c r="X193" s="29">
        <f t="shared" si="20"/>
        <v>41080</v>
      </c>
      <c r="Y193" s="42">
        <f>IFERROR(P193+D193*0.03,"")</f>
        <v>178209624720</v>
      </c>
    </row>
    <row r="194" spans="1:25">
      <c r="A194" s="13" t="s">
        <v>40</v>
      </c>
      <c r="B194" s="14" t="s">
        <v>32</v>
      </c>
      <c r="C194" s="15">
        <v>3605051013800</v>
      </c>
      <c r="D194" s="16">
        <v>10800</v>
      </c>
      <c r="E194" s="17"/>
      <c r="F194" s="18"/>
      <c r="G194" s="19">
        <v>1</v>
      </c>
      <c r="H194" s="20">
        <f t="shared" si="15"/>
        <v>1</v>
      </c>
      <c r="I194" s="21">
        <f>SUMIFS(E:E,C:C,C194)</f>
        <v>5400</v>
      </c>
      <c r="J194" s="21">
        <f>SUMIFS(D:D,C:C,C194)</f>
        <v>10800</v>
      </c>
      <c r="K194" s="20" t="str">
        <f>IF(H194=2,"Délais OK &amp; Qté OK",IF(AND(H194=1,E194&lt;&gt;""),"Délais OK &amp; Qté NO",IF(AND(H194=1,E194="",M194&gt;=2),"Délais NO &amp; Qté OK",IF(AND(E194&lt;&gt;"",J194=D194),"Livraison sans demande","Délais NO &amp; Qté NO"))))</f>
        <v>Délais NO &amp; Qté NO</v>
      </c>
      <c r="L194" s="22" t="str">
        <f>IF(AND(K194="Délais NO &amp; Qté OK",X194&gt;30,D194&lt;&gt;""),"Verificar",IF(AND(K194="Délais NO &amp; Qté OK",X194&lt;=30,D194&lt;&gt;""),"Entrée faite "&amp;X194&amp;" jours "&amp;V194,IF(AND(X194&lt;30,K194="Délais NO &amp; Qté NO",D194=""),"Demande faite "&amp;X194&amp;" jours "&amp;W195,"")))</f>
        <v/>
      </c>
      <c r="M194" s="22">
        <f t="shared" si="16"/>
        <v>1</v>
      </c>
      <c r="N194" s="23">
        <v>1</v>
      </c>
      <c r="O194" s="12" t="str">
        <f>CONCATENATE(C194,D194,E194)</f>
        <v>360505101380010800</v>
      </c>
      <c r="P194" s="42" t="str">
        <f t="shared" si="17"/>
        <v>101380010800</v>
      </c>
      <c r="Q194" s="24" t="str">
        <f>IF(AND(D194&lt;&gt;0,E194=0),B194,"")</f>
        <v>21/06/2012</v>
      </c>
      <c r="R194" s="25" t="str">
        <f>IF(AND(D194=0,E194&lt;&gt;0),B194,"")</f>
        <v/>
      </c>
      <c r="S194" s="26">
        <f t="shared" ref="S194:S257" si="21">B194*1</f>
        <v>41081</v>
      </c>
      <c r="T194" s="27">
        <f>SUMIFS(S:S,O:O,O194,E:E,"")</f>
        <v>41081</v>
      </c>
      <c r="U194" s="27">
        <f>SUMIFS(S:S,O:O,O194,D:D,"")</f>
        <v>0</v>
      </c>
      <c r="V194" s="28" t="str">
        <f t="shared" si="18"/>
        <v>Avant</v>
      </c>
      <c r="W194" s="28" t="str">
        <f t="shared" si="19"/>
        <v>Après</v>
      </c>
      <c r="X194" s="29">
        <f t="shared" si="20"/>
        <v>41081</v>
      </c>
      <c r="Y194" s="42">
        <f>IFERROR(P194+D194*0.03,"")</f>
        <v>101380011124</v>
      </c>
    </row>
    <row r="195" spans="1:25">
      <c r="A195" s="13" t="s">
        <v>40</v>
      </c>
      <c r="B195" s="14" t="s">
        <v>22</v>
      </c>
      <c r="C195" s="15">
        <v>3605050593990</v>
      </c>
      <c r="D195" s="16">
        <v>9380</v>
      </c>
      <c r="E195" s="17"/>
      <c r="F195" s="18"/>
      <c r="G195" s="19">
        <v>1</v>
      </c>
      <c r="H195" s="20">
        <f t="shared" ref="H195:H258" si="22">SUM(F195:G195)</f>
        <v>1</v>
      </c>
      <c r="I195" s="21">
        <f>SUMIFS(E:E,C:C,C195)</f>
        <v>0</v>
      </c>
      <c r="J195" s="21">
        <f>SUMIFS(D:D,C:C,C195)</f>
        <v>9380</v>
      </c>
      <c r="K195" s="20" t="str">
        <f>IF(H195=2,"Délais OK &amp; Qté OK",IF(AND(H195=1,E195&lt;&gt;""),"Délais OK &amp; Qté NO",IF(AND(H195=1,E195="",M195&gt;=2),"Délais NO &amp; Qté OK",IF(AND(E195&lt;&gt;"",J195=D195),"Livraison sans demande","Délais NO &amp; Qté NO"))))</f>
        <v>Délais NO &amp; Qté NO</v>
      </c>
      <c r="L195" s="22" t="str">
        <f>IF(AND(K195="Délais NO &amp; Qté OK",X195&gt;30,D195&lt;&gt;""),"Verificar",IF(AND(K195="Délais NO &amp; Qté OK",X195&lt;=30,D195&lt;&gt;""),"Entrée faite "&amp;X195&amp;" jours "&amp;V195,IF(AND(X195&lt;30,K195="Délais NO &amp; Qté NO",D195=""),"Demande faite "&amp;X195&amp;" jours "&amp;W196,"")))</f>
        <v/>
      </c>
      <c r="M195" s="22">
        <f t="shared" ref="M195:M258" si="23">SUMIFS(N:N,O:O,O195)</f>
        <v>1</v>
      </c>
      <c r="N195" s="23">
        <v>1</v>
      </c>
      <c r="O195" s="12" t="str">
        <f>CONCATENATE(C195,D195,E195)</f>
        <v>36050505939909380</v>
      </c>
      <c r="P195" s="42" t="str">
        <f t="shared" ref="P195:P258" si="24">RIGHT(O195,LEN(O195)-6)</f>
        <v>05939909380</v>
      </c>
      <c r="Q195" s="24" t="str">
        <f>IF(AND(D195&lt;&gt;0,E195=0),B195,"")</f>
        <v>28/06/2012</v>
      </c>
      <c r="R195" s="25" t="str">
        <f>IF(AND(D195=0,E195&lt;&gt;0),B195,"")</f>
        <v/>
      </c>
      <c r="S195" s="26">
        <f t="shared" si="21"/>
        <v>41088</v>
      </c>
      <c r="T195" s="27">
        <f>SUMIFS(S:S,O:O,O195,E:E,"")</f>
        <v>41088</v>
      </c>
      <c r="U195" s="27">
        <f>SUMIFS(S:S,O:O,O195,D:D,"")</f>
        <v>0</v>
      </c>
      <c r="V195" s="28" t="str">
        <f t="shared" ref="V195:V258" si="25">IF(T195&lt;U195,"Après","Avant")</f>
        <v>Avant</v>
      </c>
      <c r="W195" s="28" t="str">
        <f t="shared" ref="W195:W258" si="26">IF(V195="Après","Avant","Après")</f>
        <v>Après</v>
      </c>
      <c r="X195" s="29">
        <f t="shared" ref="X195:X258" si="27">ABS(T195-U195)</f>
        <v>41088</v>
      </c>
      <c r="Y195" s="42">
        <f>IFERROR(P195+D195*0.03,"")</f>
        <v>5939909661.3999996</v>
      </c>
    </row>
    <row r="196" spans="1:25">
      <c r="A196" s="13" t="s">
        <v>40</v>
      </c>
      <c r="B196" s="14" t="s">
        <v>22</v>
      </c>
      <c r="C196" s="15">
        <v>3605050976625</v>
      </c>
      <c r="D196" s="16">
        <v>8040</v>
      </c>
      <c r="E196" s="17"/>
      <c r="F196" s="18"/>
      <c r="G196" s="19">
        <v>1</v>
      </c>
      <c r="H196" s="20">
        <f t="shared" si="22"/>
        <v>1</v>
      </c>
      <c r="I196" s="21">
        <f>SUMIFS(E:E,C:C,C196)</f>
        <v>0</v>
      </c>
      <c r="J196" s="21">
        <f>SUMIFS(D:D,C:C,C196)</f>
        <v>8040</v>
      </c>
      <c r="K196" s="20" t="str">
        <f>IF(H196=2,"Délais OK &amp; Qté OK",IF(AND(H196=1,E196&lt;&gt;""),"Délais OK &amp; Qté NO",IF(AND(H196=1,E196="",M196&gt;=2),"Délais NO &amp; Qté OK",IF(AND(E196&lt;&gt;"",J196=D196),"Livraison sans demande","Délais NO &amp; Qté NO"))))</f>
        <v>Délais NO &amp; Qté NO</v>
      </c>
      <c r="L196" s="22" t="str">
        <f>IF(AND(K196="Délais NO &amp; Qté OK",X196&gt;30,D196&lt;&gt;""),"Verificar",IF(AND(K196="Délais NO &amp; Qté OK",X196&lt;=30,D196&lt;&gt;""),"Entrée faite "&amp;X196&amp;" jours "&amp;V196,IF(AND(X196&lt;30,K196="Délais NO &amp; Qté NO",D196=""),"Demande faite "&amp;X196&amp;" jours "&amp;W197,"")))</f>
        <v/>
      </c>
      <c r="M196" s="22">
        <f t="shared" si="23"/>
        <v>1</v>
      </c>
      <c r="N196" s="23">
        <v>1</v>
      </c>
      <c r="O196" s="12" t="str">
        <f>CONCATENATE(C196,D196,E196)</f>
        <v>36050509766258040</v>
      </c>
      <c r="P196" s="42" t="str">
        <f t="shared" si="24"/>
        <v>09766258040</v>
      </c>
      <c r="Q196" s="24" t="str">
        <f>IF(AND(D196&lt;&gt;0,E196=0),B196,"")</f>
        <v>28/06/2012</v>
      </c>
      <c r="R196" s="25" t="str">
        <f>IF(AND(D196=0,E196&lt;&gt;0),B196,"")</f>
        <v/>
      </c>
      <c r="S196" s="26">
        <f t="shared" si="21"/>
        <v>41088</v>
      </c>
      <c r="T196" s="27">
        <f>SUMIFS(S:S,O:O,O196,E:E,"")</f>
        <v>41088</v>
      </c>
      <c r="U196" s="27">
        <f>SUMIFS(S:S,O:O,O196,D:D,"")</f>
        <v>0</v>
      </c>
      <c r="V196" s="28" t="str">
        <f t="shared" si="25"/>
        <v>Avant</v>
      </c>
      <c r="W196" s="28" t="str">
        <f t="shared" si="26"/>
        <v>Après</v>
      </c>
      <c r="X196" s="29">
        <f t="shared" si="27"/>
        <v>41088</v>
      </c>
      <c r="Y196" s="42">
        <f>IFERROR(P196+D196*0.03,"")</f>
        <v>9766258281.2000008</v>
      </c>
    </row>
    <row r="197" spans="1:25">
      <c r="A197" s="13" t="s">
        <v>41</v>
      </c>
      <c r="B197" s="14" t="s">
        <v>27</v>
      </c>
      <c r="C197" s="15">
        <v>3605052665787</v>
      </c>
      <c r="D197" s="16">
        <v>15533</v>
      </c>
      <c r="E197" s="17"/>
      <c r="F197" s="18"/>
      <c r="G197" s="19">
        <v>1</v>
      </c>
      <c r="H197" s="20">
        <f t="shared" si="22"/>
        <v>1</v>
      </c>
      <c r="I197" s="21">
        <f>SUMIFS(E:E,C:C,C197)</f>
        <v>0</v>
      </c>
      <c r="J197" s="21">
        <f>SUMIFS(D:D,C:C,C197)</f>
        <v>15533</v>
      </c>
      <c r="K197" s="20" t="str">
        <f>IF(H197=2,"Délais OK &amp; Qté OK",IF(AND(H197=1,E197&lt;&gt;""),"Délais OK &amp; Qté NO",IF(AND(H197=1,E197="",M197&gt;=2),"Délais NO &amp; Qté OK",IF(AND(E197&lt;&gt;"",J197=D197),"Livraison sans demande","Délais NO &amp; Qté NO"))))</f>
        <v>Délais NO &amp; Qté NO</v>
      </c>
      <c r="L197" s="22" t="str">
        <f>IF(AND(K197="Délais NO &amp; Qté OK",X197&gt;30,D197&lt;&gt;""),"Verificar",IF(AND(K197="Délais NO &amp; Qté OK",X197&lt;=30,D197&lt;&gt;""),"Entrée faite "&amp;X197&amp;" jours "&amp;V197,IF(AND(X197&lt;30,K197="Délais NO &amp; Qté NO",D197=""),"Demande faite "&amp;X197&amp;" jours "&amp;W198,"")))</f>
        <v/>
      </c>
      <c r="M197" s="22">
        <f t="shared" si="23"/>
        <v>1</v>
      </c>
      <c r="N197" s="23">
        <v>1</v>
      </c>
      <c r="O197" s="12" t="str">
        <f>CONCATENATE(C197,D197,E197)</f>
        <v>360505266578715533</v>
      </c>
      <c r="P197" s="42" t="str">
        <f t="shared" si="24"/>
        <v>266578715533</v>
      </c>
      <c r="Q197" s="24" t="str">
        <f>IF(AND(D197&lt;&gt;0,E197=0),B197,"")</f>
        <v>27/06/2012</v>
      </c>
      <c r="R197" s="25" t="str">
        <f>IF(AND(D197=0,E197&lt;&gt;0),B197,"")</f>
        <v/>
      </c>
      <c r="S197" s="26">
        <f t="shared" si="21"/>
        <v>41087</v>
      </c>
      <c r="T197" s="27">
        <f>SUMIFS(S:S,O:O,O197,E:E,"")</f>
        <v>41087</v>
      </c>
      <c r="U197" s="27">
        <f>SUMIFS(S:S,O:O,O197,D:D,"")</f>
        <v>0</v>
      </c>
      <c r="V197" s="28" t="str">
        <f t="shared" si="25"/>
        <v>Avant</v>
      </c>
      <c r="W197" s="28" t="str">
        <f t="shared" si="26"/>
        <v>Après</v>
      </c>
      <c r="X197" s="29">
        <f t="shared" si="27"/>
        <v>41087</v>
      </c>
      <c r="Y197" s="42">
        <f>IFERROR(P197+D197*0.03,"")</f>
        <v>266578715998.98999</v>
      </c>
    </row>
    <row r="198" spans="1:25">
      <c r="A198" s="13" t="s">
        <v>37</v>
      </c>
      <c r="B198" s="14" t="s">
        <v>13</v>
      </c>
      <c r="C198" s="15">
        <v>3605050155013</v>
      </c>
      <c r="D198" s="16">
        <v>7200</v>
      </c>
      <c r="E198" s="17">
        <v>3600</v>
      </c>
      <c r="F198" s="18"/>
      <c r="G198" s="19">
        <v>1</v>
      </c>
      <c r="H198" s="20">
        <f t="shared" si="22"/>
        <v>1</v>
      </c>
      <c r="I198" s="21">
        <f>SUMIFS(E:E,C:C,C198)</f>
        <v>11520</v>
      </c>
      <c r="J198" s="21">
        <f>SUMIFS(D:D,C:C,C198)</f>
        <v>15120</v>
      </c>
      <c r="K198" s="20" t="str">
        <f>IF(H198=2,"Délais OK &amp; Qté OK",IF(AND(H198=1,E198&lt;&gt;""),"Délais OK &amp; Qté NO",IF(AND(H198=1,E198="",M198&gt;=2),"Délais NO &amp; Qté OK",IF(AND(E198&lt;&gt;"",J198=D198),"Livraison sans demande","Délais NO &amp; Qté NO"))))</f>
        <v>Délais OK &amp; Qté NO</v>
      </c>
      <c r="L198" s="22" t="str">
        <f>IF(AND(K198="Délais NO &amp; Qté OK",X198&gt;30,D198&lt;&gt;""),"Verificar",IF(AND(K198="Délais NO &amp; Qté OK",X198&lt;=30,D198&lt;&gt;""),"Entrée faite "&amp;X198&amp;" jours "&amp;V198,IF(AND(X198&lt;30,K198="Délais NO &amp; Qté NO",D198=""),"Demande faite "&amp;X198&amp;" jours "&amp;W199,"")))</f>
        <v/>
      </c>
      <c r="M198" s="22">
        <f t="shared" si="23"/>
        <v>1</v>
      </c>
      <c r="N198" s="23">
        <v>1</v>
      </c>
      <c r="O198" s="12" t="str">
        <f>CONCATENATE(C198,D198,E198)</f>
        <v>360505015501372003600</v>
      </c>
      <c r="P198" s="42" t="str">
        <f t="shared" si="24"/>
        <v>015501372003600</v>
      </c>
      <c r="Q198" s="24" t="str">
        <f>IF(AND(D198&lt;&gt;0,E198=0),B198,"")</f>
        <v/>
      </c>
      <c r="R198" s="25" t="str">
        <f>IF(AND(D198=0,E198&lt;&gt;0),B198,"")</f>
        <v/>
      </c>
      <c r="S198" s="26">
        <f t="shared" si="21"/>
        <v>41061</v>
      </c>
      <c r="T198" s="27">
        <f>SUMIFS(S:S,O:O,O198,E:E,"")</f>
        <v>0</v>
      </c>
      <c r="U198" s="27">
        <f>SUMIFS(S:S,O:O,O198,D:D,"")</f>
        <v>0</v>
      </c>
      <c r="V198" s="28" t="str">
        <f t="shared" si="25"/>
        <v>Avant</v>
      </c>
      <c r="W198" s="28" t="str">
        <f t="shared" si="26"/>
        <v>Après</v>
      </c>
      <c r="X198" s="29">
        <f t="shared" si="27"/>
        <v>0</v>
      </c>
      <c r="Y198" s="42">
        <f>IFERROR(P198+D198*0.03,"")</f>
        <v>15501372003816</v>
      </c>
    </row>
    <row r="199" spans="1:25">
      <c r="A199" s="13" t="s">
        <v>37</v>
      </c>
      <c r="B199" s="14" t="s">
        <v>13</v>
      </c>
      <c r="C199" s="15">
        <v>3605050511123</v>
      </c>
      <c r="D199" s="16">
        <v>15840</v>
      </c>
      <c r="E199" s="17">
        <v>7920</v>
      </c>
      <c r="F199" s="18"/>
      <c r="G199" s="19">
        <v>1</v>
      </c>
      <c r="H199" s="20">
        <f t="shared" si="22"/>
        <v>1</v>
      </c>
      <c r="I199" s="21">
        <f>SUMIFS(E:E,C:C,C199)</f>
        <v>23040</v>
      </c>
      <c r="J199" s="21">
        <f>SUMIFS(D:D,C:C,C199)</f>
        <v>30960</v>
      </c>
      <c r="K199" s="20" t="str">
        <f>IF(H199=2,"Délais OK &amp; Qté OK",IF(AND(H199=1,E199&lt;&gt;""),"Délais OK &amp; Qté NO",IF(AND(H199=1,E199="",M199&gt;=2),"Délais NO &amp; Qté OK",IF(AND(E199&lt;&gt;"",J199=D199),"Livraison sans demande","Délais NO &amp; Qté NO"))))</f>
        <v>Délais OK &amp; Qté NO</v>
      </c>
      <c r="L199" s="22" t="str">
        <f>IF(AND(K199="Délais NO &amp; Qté OK",X199&gt;30,D199&lt;&gt;""),"Verificar",IF(AND(K199="Délais NO &amp; Qté OK",X199&lt;=30,D199&lt;&gt;""),"Entrée faite "&amp;X199&amp;" jours "&amp;V199,IF(AND(X199&lt;30,K199="Délais NO &amp; Qté NO",D199=""),"Demande faite "&amp;X199&amp;" jours "&amp;W200,"")))</f>
        <v/>
      </c>
      <c r="M199" s="22">
        <f t="shared" si="23"/>
        <v>1</v>
      </c>
      <c r="N199" s="23">
        <v>1</v>
      </c>
      <c r="O199" s="12" t="str">
        <f>CONCATENATE(C199,D199,E199)</f>
        <v>3605050511123158407920</v>
      </c>
      <c r="P199" s="42" t="str">
        <f t="shared" si="24"/>
        <v>0511123158407920</v>
      </c>
      <c r="Q199" s="24" t="str">
        <f>IF(AND(D199&lt;&gt;0,E199=0),B199,"")</f>
        <v/>
      </c>
      <c r="R199" s="25" t="str">
        <f>IF(AND(D199=0,E199&lt;&gt;0),B199,"")</f>
        <v/>
      </c>
      <c r="S199" s="26">
        <f t="shared" si="21"/>
        <v>41061</v>
      </c>
      <c r="T199" s="27">
        <f>SUMIFS(S:S,O:O,O199,E:E,"")</f>
        <v>0</v>
      </c>
      <c r="U199" s="27">
        <f>SUMIFS(S:S,O:O,O199,D:D,"")</f>
        <v>0</v>
      </c>
      <c r="V199" s="28" t="str">
        <f t="shared" si="25"/>
        <v>Avant</v>
      </c>
      <c r="W199" s="28" t="str">
        <f t="shared" si="26"/>
        <v>Après</v>
      </c>
      <c r="X199" s="29">
        <f t="shared" si="27"/>
        <v>0</v>
      </c>
      <c r="Y199" s="42">
        <f>IFERROR(P199+D199*0.03,"")</f>
        <v>511123158408395.19</v>
      </c>
    </row>
    <row r="200" spans="1:25">
      <c r="A200" s="13" t="s">
        <v>37</v>
      </c>
      <c r="B200" s="14" t="s">
        <v>13</v>
      </c>
      <c r="C200" s="15">
        <v>3605051120515</v>
      </c>
      <c r="D200" s="16">
        <v>50400</v>
      </c>
      <c r="E200" s="17">
        <v>25200</v>
      </c>
      <c r="F200" s="18"/>
      <c r="G200" s="19">
        <v>1</v>
      </c>
      <c r="H200" s="20">
        <f t="shared" si="22"/>
        <v>1</v>
      </c>
      <c r="I200" s="21">
        <f>SUMIFS(E:E,C:C,C200)</f>
        <v>61200</v>
      </c>
      <c r="J200" s="21">
        <f>SUMIFS(D:D,C:C,C200)</f>
        <v>86400</v>
      </c>
      <c r="K200" s="20" t="str">
        <f>IF(H200=2,"Délais OK &amp; Qté OK",IF(AND(H200=1,E200&lt;&gt;""),"Délais OK &amp; Qté NO",IF(AND(H200=1,E200="",M200&gt;=2),"Délais NO &amp; Qté OK",IF(AND(E200&lt;&gt;"",J200=D200),"Livraison sans demande","Délais NO &amp; Qté NO"))))</f>
        <v>Délais OK &amp; Qté NO</v>
      </c>
      <c r="L200" s="22" t="str">
        <f>IF(AND(K200="Délais NO &amp; Qté OK",X200&gt;30,D200&lt;&gt;""),"Verificar",IF(AND(K200="Délais NO &amp; Qté OK",X200&lt;=30,D200&lt;&gt;""),"Entrée faite "&amp;X200&amp;" jours "&amp;V200,IF(AND(X200&lt;30,K200="Délais NO &amp; Qté NO",D200=""),"Demande faite "&amp;X200&amp;" jours "&amp;W201,"")))</f>
        <v/>
      </c>
      <c r="M200" s="22">
        <f t="shared" si="23"/>
        <v>1</v>
      </c>
      <c r="N200" s="23">
        <v>1</v>
      </c>
      <c r="O200" s="12" t="str">
        <f>CONCATENATE(C200,D200,E200)</f>
        <v>36050511205155040025200</v>
      </c>
      <c r="P200" s="42" t="str">
        <f t="shared" si="24"/>
        <v>11205155040025200</v>
      </c>
      <c r="Q200" s="24" t="str">
        <f>IF(AND(D200&lt;&gt;0,E200=0),B200,"")</f>
        <v/>
      </c>
      <c r="R200" s="25" t="str">
        <f>IF(AND(D200=0,E200&lt;&gt;0),B200,"")</f>
        <v/>
      </c>
      <c r="S200" s="26">
        <f t="shared" si="21"/>
        <v>41061</v>
      </c>
      <c r="T200" s="27">
        <f>SUMIFS(S:S,O:O,O200,E:E,"")</f>
        <v>0</v>
      </c>
      <c r="U200" s="27">
        <f>SUMIFS(S:S,O:O,O200,D:D,"")</f>
        <v>0</v>
      </c>
      <c r="V200" s="28" t="str">
        <f t="shared" si="25"/>
        <v>Avant</v>
      </c>
      <c r="W200" s="28" t="str">
        <f t="shared" si="26"/>
        <v>Après</v>
      </c>
      <c r="X200" s="29">
        <f t="shared" si="27"/>
        <v>0</v>
      </c>
      <c r="Y200" s="42">
        <f>IFERROR(P200+D200*0.03,"")</f>
        <v>1.1205155040026712E+16</v>
      </c>
    </row>
    <row r="201" spans="1:25">
      <c r="A201" s="13" t="s">
        <v>37</v>
      </c>
      <c r="B201" s="14" t="s">
        <v>13</v>
      </c>
      <c r="C201" s="15">
        <v>3605051120584</v>
      </c>
      <c r="D201" s="16">
        <v>21600</v>
      </c>
      <c r="E201" s="17">
        <v>10800</v>
      </c>
      <c r="F201" s="18"/>
      <c r="G201" s="19">
        <v>1</v>
      </c>
      <c r="H201" s="20">
        <f t="shared" si="22"/>
        <v>1</v>
      </c>
      <c r="I201" s="21">
        <f>SUMIFS(E:E,C:C,C201)</f>
        <v>35200</v>
      </c>
      <c r="J201" s="21">
        <f>SUMIFS(D:D,C:C,C201)</f>
        <v>34200</v>
      </c>
      <c r="K201" s="20" t="str">
        <f>IF(H201=2,"Délais OK &amp; Qté OK",IF(AND(H201=1,E201&lt;&gt;""),"Délais OK &amp; Qté NO",IF(AND(H201=1,E201="",M201&gt;=2),"Délais NO &amp; Qté OK",IF(AND(E201&lt;&gt;"",J201=D201),"Livraison sans demande","Délais NO &amp; Qté NO"))))</f>
        <v>Délais OK &amp; Qté NO</v>
      </c>
      <c r="L201" s="22" t="str">
        <f>IF(AND(K201="Délais NO &amp; Qté OK",X201&gt;30,D201&lt;&gt;""),"Verificar",IF(AND(K201="Délais NO &amp; Qté OK",X201&lt;=30,D201&lt;&gt;""),"Entrée faite "&amp;X201&amp;" jours "&amp;V201,IF(AND(X201&lt;30,K201="Délais NO &amp; Qté NO",D201=""),"Demande faite "&amp;X201&amp;" jours "&amp;W202,"")))</f>
        <v/>
      </c>
      <c r="M201" s="22">
        <f t="shared" si="23"/>
        <v>1</v>
      </c>
      <c r="N201" s="23">
        <v>1</v>
      </c>
      <c r="O201" s="12" t="str">
        <f>CONCATENATE(C201,D201,E201)</f>
        <v>36050511205842160010800</v>
      </c>
      <c r="P201" s="42" t="str">
        <f t="shared" si="24"/>
        <v>11205842160010800</v>
      </c>
      <c r="Q201" s="24" t="str">
        <f>IF(AND(D201&lt;&gt;0,E201=0),B201,"")</f>
        <v/>
      </c>
      <c r="R201" s="25" t="str">
        <f>IF(AND(D201=0,E201&lt;&gt;0),B201,"")</f>
        <v/>
      </c>
      <c r="S201" s="26">
        <f t="shared" si="21"/>
        <v>41061</v>
      </c>
      <c r="T201" s="27">
        <f>SUMIFS(S:S,O:O,O201,E:E,"")</f>
        <v>0</v>
      </c>
      <c r="U201" s="27">
        <f>SUMIFS(S:S,O:O,O201,D:D,"")</f>
        <v>0</v>
      </c>
      <c r="V201" s="28" t="str">
        <f t="shared" si="25"/>
        <v>Avant</v>
      </c>
      <c r="W201" s="28" t="str">
        <f t="shared" si="26"/>
        <v>Après</v>
      </c>
      <c r="X201" s="29">
        <f t="shared" si="27"/>
        <v>0</v>
      </c>
      <c r="Y201" s="42">
        <f>IFERROR(P201+D201*0.03,"")</f>
        <v>1.1205842160011448E+16</v>
      </c>
    </row>
    <row r="202" spans="1:25">
      <c r="A202" s="13" t="s">
        <v>37</v>
      </c>
      <c r="B202" s="14" t="s">
        <v>13</v>
      </c>
      <c r="C202" s="15">
        <v>3605051739953</v>
      </c>
      <c r="D202" s="16">
        <v>1440</v>
      </c>
      <c r="E202" s="17">
        <v>1440</v>
      </c>
      <c r="F202" s="18">
        <v>1</v>
      </c>
      <c r="G202" s="19">
        <v>1</v>
      </c>
      <c r="H202" s="20">
        <f t="shared" si="22"/>
        <v>2</v>
      </c>
      <c r="I202" s="21">
        <f>SUMIFS(E:E,C:C,C202)</f>
        <v>7200</v>
      </c>
      <c r="J202" s="21">
        <f>SUMIFS(D:D,C:C,C202)</f>
        <v>7200</v>
      </c>
      <c r="K202" s="20" t="str">
        <f>IF(H202=2,"Délais OK &amp; Qté OK",IF(AND(H202=1,E202&lt;&gt;""),"Délais OK &amp; Qté NO",IF(AND(H202=1,E202="",M202&gt;=2),"Délais NO &amp; Qté OK",IF(AND(E202&lt;&gt;"",J202=D202),"Livraison sans demande","Délais NO &amp; Qté NO"))))</f>
        <v>Délais OK &amp; Qté OK</v>
      </c>
      <c r="L202" s="22" t="str">
        <f>IF(AND(K202="Délais NO &amp; Qté OK",X202&gt;30,D202&lt;&gt;""),"Verificar",IF(AND(K202="Délais NO &amp; Qté OK",X202&lt;=30,D202&lt;&gt;""),"Entrée faite "&amp;X202&amp;" jours "&amp;V202,IF(AND(X202&lt;30,K202="Délais NO &amp; Qté NO",D202=""),"Demande faite "&amp;X202&amp;" jours "&amp;W203,"")))</f>
        <v/>
      </c>
      <c r="M202" s="22">
        <f t="shared" si="23"/>
        <v>1</v>
      </c>
      <c r="N202" s="23">
        <v>1</v>
      </c>
      <c r="O202" s="12" t="str">
        <f>CONCATENATE(C202,D202,E202)</f>
        <v>360505173995314401440</v>
      </c>
      <c r="P202" s="42" t="str">
        <f t="shared" si="24"/>
        <v>173995314401440</v>
      </c>
      <c r="Q202" s="24" t="str">
        <f>IF(AND(D202&lt;&gt;0,E202=0),B202,"")</f>
        <v/>
      </c>
      <c r="R202" s="25" t="str">
        <f>IF(AND(D202=0,E202&lt;&gt;0),B202,"")</f>
        <v/>
      </c>
      <c r="S202" s="26">
        <f t="shared" si="21"/>
        <v>41061</v>
      </c>
      <c r="T202" s="27">
        <f>SUMIFS(S:S,O:O,O202,E:E,"")</f>
        <v>0</v>
      </c>
      <c r="U202" s="27">
        <f>SUMIFS(S:S,O:O,O202,D:D,"")</f>
        <v>0</v>
      </c>
      <c r="V202" s="28" t="str">
        <f t="shared" si="25"/>
        <v>Avant</v>
      </c>
      <c r="W202" s="28" t="str">
        <f t="shared" si="26"/>
        <v>Après</v>
      </c>
      <c r="X202" s="29">
        <f t="shared" si="27"/>
        <v>0</v>
      </c>
      <c r="Y202" s="42">
        <f>IFERROR(P202+D202*0.03,"")</f>
        <v>173995314401483.19</v>
      </c>
    </row>
    <row r="203" spans="1:25">
      <c r="A203" s="13" t="s">
        <v>37</v>
      </c>
      <c r="B203" s="14" t="s">
        <v>13</v>
      </c>
      <c r="C203" s="15">
        <v>3605051740225</v>
      </c>
      <c r="D203" s="16">
        <v>18720</v>
      </c>
      <c r="E203" s="17">
        <v>9360</v>
      </c>
      <c r="F203" s="18"/>
      <c r="G203" s="19">
        <v>1</v>
      </c>
      <c r="H203" s="20">
        <f t="shared" si="22"/>
        <v>1</v>
      </c>
      <c r="I203" s="21">
        <f>SUMIFS(E:E,C:C,C203)</f>
        <v>13680</v>
      </c>
      <c r="J203" s="21">
        <f>SUMIFS(D:D,C:C,C203)</f>
        <v>23040</v>
      </c>
      <c r="K203" s="20" t="str">
        <f>IF(H203=2,"Délais OK &amp; Qté OK",IF(AND(H203=1,E203&lt;&gt;""),"Délais OK &amp; Qté NO",IF(AND(H203=1,E203="",M203&gt;=2),"Délais NO &amp; Qté OK",IF(AND(E203&lt;&gt;"",J203=D203),"Livraison sans demande","Délais NO &amp; Qté NO"))))</f>
        <v>Délais OK &amp; Qté NO</v>
      </c>
      <c r="L203" s="22" t="str">
        <f>IF(AND(K203="Délais NO &amp; Qté OK",X203&gt;30,D203&lt;&gt;""),"Verificar",IF(AND(K203="Délais NO &amp; Qté OK",X203&lt;=30,D203&lt;&gt;""),"Entrée faite "&amp;X203&amp;" jours "&amp;V203,IF(AND(X203&lt;30,K203="Délais NO &amp; Qté NO",D203=""),"Demande faite "&amp;X203&amp;" jours "&amp;W204,"")))</f>
        <v/>
      </c>
      <c r="M203" s="22">
        <f t="shared" si="23"/>
        <v>1</v>
      </c>
      <c r="N203" s="23">
        <v>1</v>
      </c>
      <c r="O203" s="12" t="str">
        <f>CONCATENATE(C203,D203,E203)</f>
        <v>3605051740225187209360</v>
      </c>
      <c r="P203" s="42" t="str">
        <f t="shared" si="24"/>
        <v>1740225187209360</v>
      </c>
      <c r="Q203" s="24" t="str">
        <f>IF(AND(D203&lt;&gt;0,E203=0),B203,"")</f>
        <v/>
      </c>
      <c r="R203" s="25" t="str">
        <f>IF(AND(D203=0,E203&lt;&gt;0),B203,"")</f>
        <v/>
      </c>
      <c r="S203" s="26">
        <f t="shared" si="21"/>
        <v>41061</v>
      </c>
      <c r="T203" s="27">
        <f>SUMIFS(S:S,O:O,O203,E:E,"")</f>
        <v>0</v>
      </c>
      <c r="U203" s="27">
        <f>SUMIFS(S:S,O:O,O203,D:D,"")</f>
        <v>0</v>
      </c>
      <c r="V203" s="28" t="str">
        <f t="shared" si="25"/>
        <v>Avant</v>
      </c>
      <c r="W203" s="28" t="str">
        <f t="shared" si="26"/>
        <v>Après</v>
      </c>
      <c r="X203" s="29">
        <f t="shared" si="27"/>
        <v>0</v>
      </c>
      <c r="Y203" s="42">
        <f>IFERROR(P203+D203*0.03,"")</f>
        <v>1740225187209921.5</v>
      </c>
    </row>
    <row r="204" spans="1:25">
      <c r="A204" s="13" t="s">
        <v>37</v>
      </c>
      <c r="B204" s="14" t="s">
        <v>13</v>
      </c>
      <c r="C204" s="15">
        <v>3605051782195</v>
      </c>
      <c r="D204" s="16">
        <v>28800</v>
      </c>
      <c r="E204" s="17">
        <v>14400</v>
      </c>
      <c r="F204" s="18"/>
      <c r="G204" s="19">
        <v>1</v>
      </c>
      <c r="H204" s="20">
        <f t="shared" si="22"/>
        <v>1</v>
      </c>
      <c r="I204" s="21">
        <f>SUMIFS(E:E,C:C,C204)</f>
        <v>25200</v>
      </c>
      <c r="J204" s="21">
        <f>SUMIFS(D:D,C:C,C204)</f>
        <v>39600</v>
      </c>
      <c r="K204" s="20" t="str">
        <f>IF(H204=2,"Délais OK &amp; Qté OK",IF(AND(H204=1,E204&lt;&gt;""),"Délais OK &amp; Qté NO",IF(AND(H204=1,E204="",M204&gt;=2),"Délais NO &amp; Qté OK",IF(AND(E204&lt;&gt;"",J204=D204),"Livraison sans demande","Délais NO &amp; Qté NO"))))</f>
        <v>Délais OK &amp; Qté NO</v>
      </c>
      <c r="L204" s="22" t="str">
        <f>IF(AND(K204="Délais NO &amp; Qté OK",X204&gt;30,D204&lt;&gt;""),"Verificar",IF(AND(K204="Délais NO &amp; Qté OK",X204&lt;=30,D204&lt;&gt;""),"Entrée faite "&amp;X204&amp;" jours "&amp;V204,IF(AND(X204&lt;30,K204="Délais NO &amp; Qté NO",D204=""),"Demande faite "&amp;X204&amp;" jours "&amp;W205,"")))</f>
        <v/>
      </c>
      <c r="M204" s="22">
        <f t="shared" si="23"/>
        <v>1</v>
      </c>
      <c r="N204" s="23">
        <v>1</v>
      </c>
      <c r="O204" s="12" t="str">
        <f>CONCATENATE(C204,D204,E204)</f>
        <v>36050517821952880014400</v>
      </c>
      <c r="P204" s="42" t="str">
        <f t="shared" si="24"/>
        <v>17821952880014400</v>
      </c>
      <c r="Q204" s="24" t="str">
        <f>IF(AND(D204&lt;&gt;0,E204=0),B204,"")</f>
        <v/>
      </c>
      <c r="R204" s="25" t="str">
        <f>IF(AND(D204=0,E204&lt;&gt;0),B204,"")</f>
        <v/>
      </c>
      <c r="S204" s="26">
        <f t="shared" si="21"/>
        <v>41061</v>
      </c>
      <c r="T204" s="27">
        <f>SUMIFS(S:S,O:O,O204,E:E,"")</f>
        <v>0</v>
      </c>
      <c r="U204" s="27">
        <f>SUMIFS(S:S,O:O,O204,D:D,"")</f>
        <v>0</v>
      </c>
      <c r="V204" s="28" t="str">
        <f t="shared" si="25"/>
        <v>Avant</v>
      </c>
      <c r="W204" s="28" t="str">
        <f t="shared" si="26"/>
        <v>Après</v>
      </c>
      <c r="X204" s="29">
        <f t="shared" si="27"/>
        <v>0</v>
      </c>
      <c r="Y204" s="42">
        <f>IFERROR(P204+D204*0.03,"")</f>
        <v>1.7821952880015264E+16</v>
      </c>
    </row>
    <row r="205" spans="1:25">
      <c r="A205" s="13" t="s">
        <v>37</v>
      </c>
      <c r="B205" s="14" t="s">
        <v>13</v>
      </c>
      <c r="C205" s="15">
        <v>3605051984902</v>
      </c>
      <c r="D205" s="16"/>
      <c r="E205" s="17">
        <v>11520</v>
      </c>
      <c r="F205" s="18"/>
      <c r="G205" s="19"/>
      <c r="H205" s="20">
        <f t="shared" si="22"/>
        <v>0</v>
      </c>
      <c r="I205" s="21">
        <f>SUMIFS(E:E,C:C,C205)</f>
        <v>11520</v>
      </c>
      <c r="J205" s="21">
        <f>SUMIFS(D:D,C:C,C205)</f>
        <v>23040</v>
      </c>
      <c r="K205" s="20" t="str">
        <f>IF(H205=2,"Délais OK &amp; Qté OK",IF(AND(H205=1,E205&lt;&gt;""),"Délais OK &amp; Qté NO",IF(AND(H205=1,E205="",M205&gt;=2),"Délais NO &amp; Qté OK",IF(AND(E205&lt;&gt;"",J205=D205),"Livraison sans demande","Délais NO &amp; Qté NO"))))</f>
        <v>Délais NO &amp; Qté NO</v>
      </c>
      <c r="L205" s="22" t="str">
        <f>IF(AND(K205="Délais NO &amp; Qté OK",X205&gt;30,D205&lt;&gt;""),"Verificar",IF(AND(K205="Délais NO &amp; Qté OK",X205&lt;=30,D205&lt;&gt;""),"Entrée faite "&amp;X205&amp;" jours "&amp;V205,IF(AND(X205&lt;30,K205="Délais NO &amp; Qté NO",D205=""),"Demande faite "&amp;X205&amp;" jours "&amp;W206,"")))</f>
        <v/>
      </c>
      <c r="M205" s="22">
        <f t="shared" si="23"/>
        <v>3</v>
      </c>
      <c r="N205" s="23">
        <v>1</v>
      </c>
      <c r="O205" s="12" t="str">
        <f>CONCATENATE(C205,D205,E205)</f>
        <v>360505198490211520</v>
      </c>
      <c r="P205" s="42" t="str">
        <f t="shared" si="24"/>
        <v>198490211520</v>
      </c>
      <c r="Q205" s="24" t="str">
        <f>IF(AND(D205&lt;&gt;0,E205=0),B205,"")</f>
        <v/>
      </c>
      <c r="R205" s="25" t="str">
        <f>IF(AND(D205=0,E205&lt;&gt;0),B205,"")</f>
        <v>01/06/2012</v>
      </c>
      <c r="S205" s="26">
        <f t="shared" si="21"/>
        <v>41061</v>
      </c>
      <c r="T205" s="27">
        <f>SUMIFS(S:S,O:O,O205,E:E,"")</f>
        <v>82173</v>
      </c>
      <c r="U205" s="27">
        <f>SUMIFS(S:S,O:O,O205,D:D,"")</f>
        <v>41061</v>
      </c>
      <c r="V205" s="28" t="str">
        <f t="shared" si="25"/>
        <v>Avant</v>
      </c>
      <c r="W205" s="28" t="str">
        <f t="shared" si="26"/>
        <v>Après</v>
      </c>
      <c r="X205" s="29">
        <f t="shared" si="27"/>
        <v>41112</v>
      </c>
      <c r="Y205" s="42">
        <f>IFERROR(P205+D205*0.03,"")</f>
        <v>198490211520</v>
      </c>
    </row>
    <row r="206" spans="1:25">
      <c r="A206" s="13" t="s">
        <v>37</v>
      </c>
      <c r="B206" s="14" t="s">
        <v>13</v>
      </c>
      <c r="C206" s="15">
        <v>3605052088494</v>
      </c>
      <c r="D206" s="16">
        <v>4320</v>
      </c>
      <c r="E206" s="17">
        <v>2160</v>
      </c>
      <c r="F206" s="18"/>
      <c r="G206" s="19">
        <v>1</v>
      </c>
      <c r="H206" s="20">
        <f t="shared" si="22"/>
        <v>1</v>
      </c>
      <c r="I206" s="21">
        <f>SUMIFS(E:E,C:C,C206)</f>
        <v>10080</v>
      </c>
      <c r="J206" s="21">
        <f>SUMIFS(D:D,C:C,C206)</f>
        <v>12240</v>
      </c>
      <c r="K206" s="20" t="str">
        <f>IF(H206=2,"Délais OK &amp; Qté OK",IF(AND(H206=1,E206&lt;&gt;""),"Délais OK &amp; Qté NO",IF(AND(H206=1,E206="",M206&gt;=2),"Délais NO &amp; Qté OK",IF(AND(E206&lt;&gt;"",J206=D206),"Livraison sans demande","Délais NO &amp; Qté NO"))))</f>
        <v>Délais OK &amp; Qté NO</v>
      </c>
      <c r="L206" s="22" t="str">
        <f>IF(AND(K206="Délais NO &amp; Qté OK",X206&gt;30,D206&lt;&gt;""),"Verificar",IF(AND(K206="Délais NO &amp; Qté OK",X206&lt;=30,D206&lt;&gt;""),"Entrée faite "&amp;X206&amp;" jours "&amp;V206,IF(AND(X206&lt;30,K206="Délais NO &amp; Qté NO",D206=""),"Demande faite "&amp;X206&amp;" jours "&amp;W207,"")))</f>
        <v/>
      </c>
      <c r="M206" s="22">
        <f t="shared" si="23"/>
        <v>1</v>
      </c>
      <c r="N206" s="23">
        <v>1</v>
      </c>
      <c r="O206" s="12" t="str">
        <f>CONCATENATE(C206,D206,E206)</f>
        <v>360505208849443202160</v>
      </c>
      <c r="P206" s="42" t="str">
        <f t="shared" si="24"/>
        <v>208849443202160</v>
      </c>
      <c r="Q206" s="24" t="str">
        <f>IF(AND(D206&lt;&gt;0,E206=0),B206,"")</f>
        <v/>
      </c>
      <c r="R206" s="25" t="str">
        <f>IF(AND(D206=0,E206&lt;&gt;0),B206,"")</f>
        <v/>
      </c>
      <c r="S206" s="26">
        <f t="shared" si="21"/>
        <v>41061</v>
      </c>
      <c r="T206" s="27">
        <f>SUMIFS(S:S,O:O,O206,E:E,"")</f>
        <v>0</v>
      </c>
      <c r="U206" s="27">
        <f>SUMIFS(S:S,O:O,O206,D:D,"")</f>
        <v>0</v>
      </c>
      <c r="V206" s="28" t="str">
        <f t="shared" si="25"/>
        <v>Avant</v>
      </c>
      <c r="W206" s="28" t="str">
        <f t="shared" si="26"/>
        <v>Après</v>
      </c>
      <c r="X206" s="29">
        <f t="shared" si="27"/>
        <v>0</v>
      </c>
      <c r="Y206" s="42">
        <f>IFERROR(P206+D206*0.03,"")</f>
        <v>208849443202289.59</v>
      </c>
    </row>
    <row r="207" spans="1:25">
      <c r="A207" s="13" t="s">
        <v>37</v>
      </c>
      <c r="B207" s="14" t="s">
        <v>13</v>
      </c>
      <c r="C207" s="15">
        <v>3605052123805</v>
      </c>
      <c r="D207" s="16"/>
      <c r="E207" s="17">
        <v>7128</v>
      </c>
      <c r="F207" s="18"/>
      <c r="G207" s="19"/>
      <c r="H207" s="20">
        <f t="shared" si="22"/>
        <v>0</v>
      </c>
      <c r="I207" s="21">
        <f>SUMIFS(E:E,C:C,C207)</f>
        <v>7128</v>
      </c>
      <c r="J207" s="21">
        <f>SUMIFS(D:D,C:C,C207)</f>
        <v>11520</v>
      </c>
      <c r="K207" s="20" t="str">
        <f>IF(H207=2,"Délais OK &amp; Qté OK",IF(AND(H207=1,E207&lt;&gt;""),"Délais OK &amp; Qté NO",IF(AND(H207=1,E207="",M207&gt;=2),"Délais NO &amp; Qté OK",IF(AND(E207&lt;&gt;"",J207=D207),"Livraison sans demande","Délais NO &amp; Qté NO"))))</f>
        <v>Délais NO &amp; Qté NO</v>
      </c>
      <c r="L207" s="22" t="str">
        <f>IF(AND(K207="Délais NO &amp; Qté OK",X207&gt;30,D207&lt;&gt;""),"Verificar",IF(AND(K207="Délais NO &amp; Qté OK",X207&lt;=30,D207&lt;&gt;""),"Entrée faite "&amp;X207&amp;" jours "&amp;V207,IF(AND(X207&lt;30,K207="Délais NO &amp; Qté NO",D207=""),"Demande faite "&amp;X207&amp;" jours "&amp;W208,"")))</f>
        <v/>
      </c>
      <c r="M207" s="22">
        <f t="shared" si="23"/>
        <v>1</v>
      </c>
      <c r="N207" s="23">
        <v>1</v>
      </c>
      <c r="O207" s="12" t="str">
        <f>CONCATENATE(C207,D207,E207)</f>
        <v>36050521238057128</v>
      </c>
      <c r="P207" s="42" t="str">
        <f t="shared" si="24"/>
        <v>21238057128</v>
      </c>
      <c r="Q207" s="24" t="str">
        <f>IF(AND(D207&lt;&gt;0,E207=0),B207,"")</f>
        <v/>
      </c>
      <c r="R207" s="25" t="str">
        <f>IF(AND(D207=0,E207&lt;&gt;0),B207,"")</f>
        <v>01/06/2012</v>
      </c>
      <c r="S207" s="26">
        <f t="shared" si="21"/>
        <v>41061</v>
      </c>
      <c r="T207" s="27">
        <f>SUMIFS(S:S,O:O,O207,E:E,"")</f>
        <v>0</v>
      </c>
      <c r="U207" s="27">
        <f>SUMIFS(S:S,O:O,O207,D:D,"")</f>
        <v>41061</v>
      </c>
      <c r="V207" s="28" t="str">
        <f t="shared" si="25"/>
        <v>Après</v>
      </c>
      <c r="W207" s="28" t="str">
        <f t="shared" si="26"/>
        <v>Avant</v>
      </c>
      <c r="X207" s="29">
        <f t="shared" si="27"/>
        <v>41061</v>
      </c>
      <c r="Y207" s="42">
        <f>IFERROR(P207+D207*0.03,"")</f>
        <v>21238057128</v>
      </c>
    </row>
    <row r="208" spans="1:25">
      <c r="A208" s="13" t="s">
        <v>37</v>
      </c>
      <c r="B208" s="14" t="s">
        <v>13</v>
      </c>
      <c r="C208" s="15">
        <v>3605052183595</v>
      </c>
      <c r="D208" s="16">
        <v>36000</v>
      </c>
      <c r="E208" s="17">
        <v>18000</v>
      </c>
      <c r="F208" s="18"/>
      <c r="G208" s="19">
        <v>1</v>
      </c>
      <c r="H208" s="20">
        <f t="shared" si="22"/>
        <v>1</v>
      </c>
      <c r="I208" s="21">
        <f>SUMIFS(E:E,C:C,C208)</f>
        <v>41400</v>
      </c>
      <c r="J208" s="21">
        <f>SUMIFS(D:D,C:C,C208)</f>
        <v>55800</v>
      </c>
      <c r="K208" s="20" t="str">
        <f>IF(H208=2,"Délais OK &amp; Qté OK",IF(AND(H208=1,E208&lt;&gt;""),"Délais OK &amp; Qté NO",IF(AND(H208=1,E208="",M208&gt;=2),"Délais NO &amp; Qté OK",IF(AND(E208&lt;&gt;"",J208=D208),"Livraison sans demande","Délais NO &amp; Qté NO"))))</f>
        <v>Délais OK &amp; Qté NO</v>
      </c>
      <c r="L208" s="22" t="str">
        <f>IF(AND(K208="Délais NO &amp; Qté OK",X208&gt;30,D208&lt;&gt;""),"Verificar",IF(AND(K208="Délais NO &amp; Qté OK",X208&lt;=30,D208&lt;&gt;""),"Entrée faite "&amp;X208&amp;" jours "&amp;V208,IF(AND(X208&lt;30,K208="Délais NO &amp; Qté NO",D208=""),"Demande faite "&amp;X208&amp;" jours "&amp;W209,"")))</f>
        <v/>
      </c>
      <c r="M208" s="22">
        <f t="shared" si="23"/>
        <v>1</v>
      </c>
      <c r="N208" s="23">
        <v>1</v>
      </c>
      <c r="O208" s="12" t="str">
        <f>CONCATENATE(C208,D208,E208)</f>
        <v>36050521835953600018000</v>
      </c>
      <c r="P208" s="42" t="str">
        <f t="shared" si="24"/>
        <v>21835953600018000</v>
      </c>
      <c r="Q208" s="24" t="str">
        <f>IF(AND(D208&lt;&gt;0,E208=0),B208,"")</f>
        <v/>
      </c>
      <c r="R208" s="25" t="str">
        <f>IF(AND(D208=0,E208&lt;&gt;0),B208,"")</f>
        <v/>
      </c>
      <c r="S208" s="26">
        <f t="shared" si="21"/>
        <v>41061</v>
      </c>
      <c r="T208" s="27">
        <f>SUMIFS(S:S,O:O,O208,E:E,"")</f>
        <v>0</v>
      </c>
      <c r="U208" s="27">
        <f>SUMIFS(S:S,O:O,O208,D:D,"")</f>
        <v>0</v>
      </c>
      <c r="V208" s="28" t="str">
        <f t="shared" si="25"/>
        <v>Avant</v>
      </c>
      <c r="W208" s="28" t="str">
        <f t="shared" si="26"/>
        <v>Après</v>
      </c>
      <c r="X208" s="29">
        <f t="shared" si="27"/>
        <v>0</v>
      </c>
      <c r="Y208" s="42">
        <f>IFERROR(P208+D208*0.03,"")</f>
        <v>2.183595360001908E+16</v>
      </c>
    </row>
    <row r="209" spans="1:25">
      <c r="A209" s="13" t="s">
        <v>37</v>
      </c>
      <c r="B209" s="14" t="s">
        <v>13</v>
      </c>
      <c r="C209" s="15">
        <v>3605052360453</v>
      </c>
      <c r="D209" s="16"/>
      <c r="E209" s="17">
        <v>7392</v>
      </c>
      <c r="F209" s="18"/>
      <c r="G209" s="19"/>
      <c r="H209" s="20">
        <f t="shared" si="22"/>
        <v>0</v>
      </c>
      <c r="I209" s="21">
        <f>SUMIFS(E:E,C:C,C209)</f>
        <v>29568</v>
      </c>
      <c r="J209" s="21">
        <f>SUMIFS(D:D,C:C,C209)</f>
        <v>35072</v>
      </c>
      <c r="K209" s="20" t="str">
        <f>IF(H209=2,"Délais OK &amp; Qté OK",IF(AND(H209=1,E209&lt;&gt;""),"Délais OK &amp; Qté NO",IF(AND(H209=1,E209="",M209&gt;=2),"Délais NO &amp; Qté OK",IF(AND(E209&lt;&gt;"",J209=D209),"Livraison sans demande","Délais NO &amp; Qté NO"))))</f>
        <v>Délais NO &amp; Qté NO</v>
      </c>
      <c r="L209" s="22" t="str">
        <f>IF(AND(K209="Délais NO &amp; Qté OK",X209&gt;30,D209&lt;&gt;""),"Verificar",IF(AND(K209="Délais NO &amp; Qté OK",X209&lt;=30,D209&lt;&gt;""),"Entrée faite "&amp;X209&amp;" jours "&amp;V209,IF(AND(X209&lt;30,K209="Délais NO &amp; Qté NO",D209=""),"Demande faite "&amp;X209&amp;" jours "&amp;W210,"")))</f>
        <v/>
      </c>
      <c r="M209" s="22">
        <f t="shared" si="23"/>
        <v>1</v>
      </c>
      <c r="N209" s="23">
        <v>1</v>
      </c>
      <c r="O209" s="12" t="str">
        <f>CONCATENATE(C209,D209,E209)</f>
        <v>36050523604537392</v>
      </c>
      <c r="P209" s="42" t="str">
        <f t="shared" si="24"/>
        <v>23604537392</v>
      </c>
      <c r="Q209" s="24" t="str">
        <f>IF(AND(D209&lt;&gt;0,E209=0),B209,"")</f>
        <v/>
      </c>
      <c r="R209" s="25" t="str">
        <f>IF(AND(D209=0,E209&lt;&gt;0),B209,"")</f>
        <v>01/06/2012</v>
      </c>
      <c r="S209" s="26">
        <f t="shared" si="21"/>
        <v>41061</v>
      </c>
      <c r="T209" s="27">
        <f>SUMIFS(S:S,O:O,O209,E:E,"")</f>
        <v>0</v>
      </c>
      <c r="U209" s="27">
        <f>SUMIFS(S:S,O:O,O209,D:D,"")</f>
        <v>41061</v>
      </c>
      <c r="V209" s="28" t="str">
        <f t="shared" si="25"/>
        <v>Après</v>
      </c>
      <c r="W209" s="28" t="str">
        <f t="shared" si="26"/>
        <v>Avant</v>
      </c>
      <c r="X209" s="29">
        <f t="shared" si="27"/>
        <v>41061</v>
      </c>
      <c r="Y209" s="42">
        <f>IFERROR(P209+D209*0.03,"")</f>
        <v>23604537392</v>
      </c>
    </row>
    <row r="210" spans="1:25">
      <c r="A210" s="13" t="s">
        <v>37</v>
      </c>
      <c r="B210" s="14" t="s">
        <v>13</v>
      </c>
      <c r="C210" s="15">
        <v>3605052452202</v>
      </c>
      <c r="D210" s="16"/>
      <c r="E210" s="17">
        <v>71456</v>
      </c>
      <c r="F210" s="18"/>
      <c r="G210" s="19"/>
      <c r="H210" s="20">
        <f t="shared" si="22"/>
        <v>0</v>
      </c>
      <c r="I210" s="21">
        <f>SUMIFS(E:E,C:C,C210)</f>
        <v>71456</v>
      </c>
      <c r="J210" s="21">
        <f>SUMIFS(D:D,C:C,C210)</f>
        <v>66032</v>
      </c>
      <c r="K210" s="20" t="str">
        <f>IF(H210=2,"Délais OK &amp; Qté OK",IF(AND(H210=1,E210&lt;&gt;""),"Délais OK &amp; Qté NO",IF(AND(H210=1,E210="",M210&gt;=2),"Délais NO &amp; Qté OK",IF(AND(E210&lt;&gt;"",J210=D210),"Livraison sans demande","Délais NO &amp; Qté NO"))))</f>
        <v>Délais NO &amp; Qté NO</v>
      </c>
      <c r="L210" s="22" t="str">
        <f>IF(AND(K210="Délais NO &amp; Qté OK",X210&gt;30,D210&lt;&gt;""),"Verificar",IF(AND(K210="Délais NO &amp; Qté OK",X210&lt;=30,D210&lt;&gt;""),"Entrée faite "&amp;X210&amp;" jours "&amp;V210,IF(AND(X210&lt;30,K210="Délais NO &amp; Qté NO",D210=""),"Demande faite "&amp;X210&amp;" jours "&amp;W211,"")))</f>
        <v/>
      </c>
      <c r="M210" s="22">
        <f t="shared" si="23"/>
        <v>1</v>
      </c>
      <c r="N210" s="23">
        <v>1</v>
      </c>
      <c r="O210" s="12" t="str">
        <f>CONCATENATE(C210,D210,E210)</f>
        <v>360505245220271456</v>
      </c>
      <c r="P210" s="42" t="str">
        <f t="shared" si="24"/>
        <v>245220271456</v>
      </c>
      <c r="Q210" s="24" t="str">
        <f>IF(AND(D210&lt;&gt;0,E210=0),B210,"")</f>
        <v/>
      </c>
      <c r="R210" s="25" t="str">
        <f>IF(AND(D210=0,E210&lt;&gt;0),B210,"")</f>
        <v>01/06/2012</v>
      </c>
      <c r="S210" s="26">
        <f t="shared" si="21"/>
        <v>41061</v>
      </c>
      <c r="T210" s="27">
        <f>SUMIFS(S:S,O:O,O210,E:E,"")</f>
        <v>0</v>
      </c>
      <c r="U210" s="27">
        <f>SUMIFS(S:S,O:O,O210,D:D,"")</f>
        <v>41061</v>
      </c>
      <c r="V210" s="28" t="str">
        <f t="shared" si="25"/>
        <v>Après</v>
      </c>
      <c r="W210" s="28" t="str">
        <f t="shared" si="26"/>
        <v>Avant</v>
      </c>
      <c r="X210" s="29">
        <f t="shared" si="27"/>
        <v>41061</v>
      </c>
      <c r="Y210" s="42">
        <f>IFERROR(P210+D210*0.03,"")</f>
        <v>245220271456</v>
      </c>
    </row>
    <row r="211" spans="1:25">
      <c r="A211" s="13" t="s">
        <v>37</v>
      </c>
      <c r="B211" s="14" t="s">
        <v>13</v>
      </c>
      <c r="C211" s="15">
        <v>3605052492291</v>
      </c>
      <c r="D211" s="16">
        <v>16673</v>
      </c>
      <c r="E211" s="17">
        <v>17472</v>
      </c>
      <c r="F211" s="18"/>
      <c r="G211" s="19">
        <v>1</v>
      </c>
      <c r="H211" s="20">
        <f t="shared" si="22"/>
        <v>1</v>
      </c>
      <c r="I211" s="21">
        <f>SUMIFS(E:E,C:C,C211)</f>
        <v>19968</v>
      </c>
      <c r="J211" s="21">
        <f>SUMIFS(D:D,C:C,C211)</f>
        <v>19169</v>
      </c>
      <c r="K211" s="20" t="str">
        <f>IF(H211=2,"Délais OK &amp; Qté OK",IF(AND(H211=1,E211&lt;&gt;""),"Délais OK &amp; Qté NO",IF(AND(H211=1,E211="",M211&gt;=2),"Délais NO &amp; Qté OK",IF(AND(E211&lt;&gt;"",J211=D211),"Livraison sans demande","Délais NO &amp; Qté NO"))))</f>
        <v>Délais OK &amp; Qté NO</v>
      </c>
      <c r="L211" s="22" t="str">
        <f>IF(AND(K211="Délais NO &amp; Qté OK",X211&gt;30,D211&lt;&gt;""),"Verificar",IF(AND(K211="Délais NO &amp; Qté OK",X211&lt;=30,D211&lt;&gt;""),"Entrée faite "&amp;X211&amp;" jours "&amp;V211,IF(AND(X211&lt;30,K211="Délais NO &amp; Qté NO",D211=""),"Demande faite "&amp;X211&amp;" jours "&amp;W212,"")))</f>
        <v/>
      </c>
      <c r="M211" s="22">
        <f t="shared" si="23"/>
        <v>1</v>
      </c>
      <c r="N211" s="23">
        <v>1</v>
      </c>
      <c r="O211" s="12" t="str">
        <f>CONCATENATE(C211,D211,E211)</f>
        <v>36050524922911667317472</v>
      </c>
      <c r="P211" s="42" t="str">
        <f t="shared" si="24"/>
        <v>24922911667317472</v>
      </c>
      <c r="Q211" s="24" t="str">
        <f>IF(AND(D211&lt;&gt;0,E211=0),B211,"")</f>
        <v/>
      </c>
      <c r="R211" s="25" t="str">
        <f>IF(AND(D211=0,E211&lt;&gt;0),B211,"")</f>
        <v/>
      </c>
      <c r="S211" s="26">
        <f t="shared" si="21"/>
        <v>41061</v>
      </c>
      <c r="T211" s="27">
        <f>SUMIFS(S:S,O:O,O211,E:E,"")</f>
        <v>0</v>
      </c>
      <c r="U211" s="27">
        <f>SUMIFS(S:S,O:O,O211,D:D,"")</f>
        <v>0</v>
      </c>
      <c r="V211" s="28" t="str">
        <f t="shared" si="25"/>
        <v>Avant</v>
      </c>
      <c r="W211" s="28" t="str">
        <f t="shared" si="26"/>
        <v>Après</v>
      </c>
      <c r="X211" s="29">
        <f t="shared" si="27"/>
        <v>0</v>
      </c>
      <c r="Y211" s="42">
        <f>IFERROR(P211+D211*0.03,"")</f>
        <v>2.49229116673179E+16</v>
      </c>
    </row>
    <row r="212" spans="1:25">
      <c r="A212" s="13" t="s">
        <v>37</v>
      </c>
      <c r="B212" s="14" t="s">
        <v>14</v>
      </c>
      <c r="C212" s="15">
        <v>3605052780015</v>
      </c>
      <c r="D212" s="16">
        <v>18600</v>
      </c>
      <c r="E212" s="17">
        <v>5400</v>
      </c>
      <c r="F212" s="18"/>
      <c r="G212" s="19">
        <v>1</v>
      </c>
      <c r="H212" s="20">
        <f t="shared" si="22"/>
        <v>1</v>
      </c>
      <c r="I212" s="21">
        <f>SUMIFS(E:E,C:C,C212)</f>
        <v>59400</v>
      </c>
      <c r="J212" s="21">
        <f>SUMIFS(D:D,C:C,C212)</f>
        <v>90717</v>
      </c>
      <c r="K212" s="20" t="str">
        <f>IF(H212=2,"Délais OK &amp; Qté OK",IF(AND(H212=1,E212&lt;&gt;""),"Délais OK &amp; Qté NO",IF(AND(H212=1,E212="",M212&gt;=2),"Délais NO &amp; Qté OK",IF(AND(E212&lt;&gt;"",J212=D212),"Livraison sans demande","Délais NO &amp; Qté NO"))))</f>
        <v>Délais OK &amp; Qté NO</v>
      </c>
      <c r="L212" s="22" t="str">
        <f>IF(AND(K212="Délais NO &amp; Qté OK",X212&gt;30,D212&lt;&gt;""),"Verificar",IF(AND(K212="Délais NO &amp; Qté OK",X212&lt;=30,D212&lt;&gt;""),"Entrée faite "&amp;X212&amp;" jours "&amp;V212,IF(AND(X212&lt;30,K212="Délais NO &amp; Qté NO",D212=""),"Demande faite "&amp;X212&amp;" jours "&amp;W213,"")))</f>
        <v/>
      </c>
      <c r="M212" s="22">
        <f t="shared" si="23"/>
        <v>1</v>
      </c>
      <c r="N212" s="23">
        <v>1</v>
      </c>
      <c r="O212" s="12" t="str">
        <f>CONCATENATE(C212,D212,E212)</f>
        <v>3605052780015186005400</v>
      </c>
      <c r="P212" s="42" t="str">
        <f t="shared" si="24"/>
        <v>2780015186005400</v>
      </c>
      <c r="Q212" s="24" t="str">
        <f>IF(AND(D212&lt;&gt;0,E212=0),B212,"")</f>
        <v/>
      </c>
      <c r="R212" s="25" t="str">
        <f>IF(AND(D212=0,E212&lt;&gt;0),B212,"")</f>
        <v/>
      </c>
      <c r="S212" s="26">
        <f t="shared" si="21"/>
        <v>41064</v>
      </c>
      <c r="T212" s="27">
        <f>SUMIFS(S:S,O:O,O212,E:E,"")</f>
        <v>0</v>
      </c>
      <c r="U212" s="27">
        <f>SUMIFS(S:S,O:O,O212,D:D,"")</f>
        <v>0</v>
      </c>
      <c r="V212" s="28" t="str">
        <f t="shared" si="25"/>
        <v>Avant</v>
      </c>
      <c r="W212" s="28" t="str">
        <f t="shared" si="26"/>
        <v>Après</v>
      </c>
      <c r="X212" s="29">
        <f t="shared" si="27"/>
        <v>0</v>
      </c>
      <c r="Y212" s="42">
        <f>IFERROR(P212+D212*0.03,"")</f>
        <v>2780015186005958</v>
      </c>
    </row>
    <row r="213" spans="1:25">
      <c r="A213" s="13" t="s">
        <v>37</v>
      </c>
      <c r="B213" s="14" t="s">
        <v>15</v>
      </c>
      <c r="C213" s="15">
        <v>3605050721577</v>
      </c>
      <c r="D213" s="16">
        <v>5760</v>
      </c>
      <c r="E213" s="17">
        <v>5760</v>
      </c>
      <c r="F213" s="18">
        <v>1</v>
      </c>
      <c r="G213" s="19">
        <v>1</v>
      </c>
      <c r="H213" s="20">
        <f t="shared" si="22"/>
        <v>2</v>
      </c>
      <c r="I213" s="21">
        <f>SUMIFS(E:E,C:C,C213)</f>
        <v>11520</v>
      </c>
      <c r="J213" s="21">
        <f>SUMIFS(D:D,C:C,C213)</f>
        <v>11520</v>
      </c>
      <c r="K213" s="20" t="str">
        <f>IF(H213=2,"Délais OK &amp; Qté OK",IF(AND(H213=1,E213&lt;&gt;""),"Délais OK &amp; Qté NO",IF(AND(H213=1,E213="",M213&gt;=2),"Délais NO &amp; Qté OK",IF(AND(E213&lt;&gt;"",J213=D213),"Livraison sans demande","Délais NO &amp; Qté NO"))))</f>
        <v>Délais OK &amp; Qté OK</v>
      </c>
      <c r="L213" s="22" t="str">
        <f>IF(AND(K213="Délais NO &amp; Qté OK",X213&gt;30,D213&lt;&gt;""),"Verificar",IF(AND(K213="Délais NO &amp; Qté OK",X213&lt;=30,D213&lt;&gt;""),"Entrée faite "&amp;X213&amp;" jours "&amp;V213,IF(AND(X213&lt;30,K213="Délais NO &amp; Qté NO",D213=""),"Demande faite "&amp;X213&amp;" jours "&amp;W214,"")))</f>
        <v/>
      </c>
      <c r="M213" s="22">
        <f t="shared" si="23"/>
        <v>2</v>
      </c>
      <c r="N213" s="23">
        <v>1</v>
      </c>
      <c r="O213" s="12" t="str">
        <f>CONCATENATE(C213,D213,E213)</f>
        <v>360505072157757605760</v>
      </c>
      <c r="P213" s="42" t="str">
        <f t="shared" si="24"/>
        <v>072157757605760</v>
      </c>
      <c r="Q213" s="24" t="str">
        <f>IF(AND(D213&lt;&gt;0,E213=0),B213,"")</f>
        <v/>
      </c>
      <c r="R213" s="25" t="str">
        <f>IF(AND(D213=0,E213&lt;&gt;0),B213,"")</f>
        <v/>
      </c>
      <c r="S213" s="26">
        <f t="shared" si="21"/>
        <v>41065</v>
      </c>
      <c r="T213" s="27">
        <f>SUMIFS(S:S,O:O,O213,E:E,"")</f>
        <v>0</v>
      </c>
      <c r="U213" s="27">
        <f>SUMIFS(S:S,O:O,O213,D:D,"")</f>
        <v>0</v>
      </c>
      <c r="V213" s="28" t="str">
        <f t="shared" si="25"/>
        <v>Avant</v>
      </c>
      <c r="W213" s="28" t="str">
        <f t="shared" si="26"/>
        <v>Après</v>
      </c>
      <c r="X213" s="29">
        <f t="shared" si="27"/>
        <v>0</v>
      </c>
      <c r="Y213" s="42">
        <f>IFERROR(P213+D213*0.03,"")</f>
        <v>72157757605932.797</v>
      </c>
    </row>
    <row r="214" spans="1:25">
      <c r="A214" s="13" t="s">
        <v>37</v>
      </c>
      <c r="B214" s="14" t="s">
        <v>15</v>
      </c>
      <c r="C214" s="15">
        <v>3605051120560</v>
      </c>
      <c r="D214" s="16">
        <v>16200</v>
      </c>
      <c r="E214" s="17">
        <v>16200</v>
      </c>
      <c r="F214" s="18">
        <v>1</v>
      </c>
      <c r="G214" s="19">
        <v>1</v>
      </c>
      <c r="H214" s="20">
        <f t="shared" si="22"/>
        <v>2</v>
      </c>
      <c r="I214" s="21">
        <f>SUMIFS(E:E,C:C,C214)</f>
        <v>16200</v>
      </c>
      <c r="J214" s="21">
        <f>SUMIFS(D:D,C:C,C214)</f>
        <v>16200</v>
      </c>
      <c r="K214" s="20" t="str">
        <f>IF(H214=2,"Délais OK &amp; Qté OK",IF(AND(H214=1,E214&lt;&gt;""),"Délais OK &amp; Qté NO",IF(AND(H214=1,E214="",M214&gt;=2),"Délais NO &amp; Qté OK",IF(AND(E214&lt;&gt;"",J214=D214),"Livraison sans demande","Délais NO &amp; Qté NO"))))</f>
        <v>Délais OK &amp; Qté OK</v>
      </c>
      <c r="L214" s="22" t="str">
        <f>IF(AND(K214="Délais NO &amp; Qté OK",X214&gt;30,D214&lt;&gt;""),"Verificar",IF(AND(K214="Délais NO &amp; Qté OK",X214&lt;=30,D214&lt;&gt;""),"Entrée faite "&amp;X214&amp;" jours "&amp;V214,IF(AND(X214&lt;30,K214="Délais NO &amp; Qté NO",D214=""),"Demande faite "&amp;X214&amp;" jours "&amp;W215,"")))</f>
        <v/>
      </c>
      <c r="M214" s="22">
        <f t="shared" si="23"/>
        <v>1</v>
      </c>
      <c r="N214" s="23">
        <v>1</v>
      </c>
      <c r="O214" s="12" t="str">
        <f>CONCATENATE(C214,D214,E214)</f>
        <v>36050511205601620016200</v>
      </c>
      <c r="P214" s="42" t="str">
        <f t="shared" si="24"/>
        <v>11205601620016200</v>
      </c>
      <c r="Q214" s="24" t="str">
        <f>IF(AND(D214&lt;&gt;0,E214=0),B214,"")</f>
        <v/>
      </c>
      <c r="R214" s="25" t="str">
        <f>IF(AND(D214=0,E214&lt;&gt;0),B214,"")</f>
        <v/>
      </c>
      <c r="S214" s="26">
        <f t="shared" si="21"/>
        <v>41065</v>
      </c>
      <c r="T214" s="27">
        <f>SUMIFS(S:S,O:O,O214,E:E,"")</f>
        <v>0</v>
      </c>
      <c r="U214" s="27">
        <f>SUMIFS(S:S,O:O,O214,D:D,"")</f>
        <v>0</v>
      </c>
      <c r="V214" s="28" t="str">
        <f t="shared" si="25"/>
        <v>Avant</v>
      </c>
      <c r="W214" s="28" t="str">
        <f t="shared" si="26"/>
        <v>Après</v>
      </c>
      <c r="X214" s="29">
        <f t="shared" si="27"/>
        <v>0</v>
      </c>
      <c r="Y214" s="42">
        <f>IFERROR(P214+D214*0.03,"")</f>
        <v>1.1205601620016686E+16</v>
      </c>
    </row>
    <row r="215" spans="1:25">
      <c r="A215" s="13" t="s">
        <v>37</v>
      </c>
      <c r="B215" s="14" t="s">
        <v>15</v>
      </c>
      <c r="C215" s="15">
        <v>3605051974842</v>
      </c>
      <c r="D215" s="16">
        <v>28080</v>
      </c>
      <c r="E215" s="17">
        <v>28080</v>
      </c>
      <c r="F215" s="18">
        <v>1</v>
      </c>
      <c r="G215" s="19">
        <v>1</v>
      </c>
      <c r="H215" s="20">
        <f t="shared" si="22"/>
        <v>2</v>
      </c>
      <c r="I215" s="21">
        <f>SUMIFS(E:E,C:C,C215)</f>
        <v>51120</v>
      </c>
      <c r="J215" s="21">
        <f>SUMIFS(D:D,C:C,C215)</f>
        <v>51120</v>
      </c>
      <c r="K215" s="20" t="str">
        <f>IF(H215=2,"Délais OK &amp; Qté OK",IF(AND(H215=1,E215&lt;&gt;""),"Délais OK &amp; Qté NO",IF(AND(H215=1,E215="",M215&gt;=2),"Délais NO &amp; Qté OK",IF(AND(E215&lt;&gt;"",J215=D215),"Livraison sans demande","Délais NO &amp; Qté NO"))))</f>
        <v>Délais OK &amp; Qté OK</v>
      </c>
      <c r="L215" s="22" t="str">
        <f>IF(AND(K215="Délais NO &amp; Qté OK",X215&gt;30,D215&lt;&gt;""),"Verificar",IF(AND(K215="Délais NO &amp; Qté OK",X215&lt;=30,D215&lt;&gt;""),"Entrée faite "&amp;X215&amp;" jours "&amp;V215,IF(AND(X215&lt;30,K215="Délais NO &amp; Qté NO",D215=""),"Demande faite "&amp;X215&amp;" jours "&amp;W216,"")))</f>
        <v/>
      </c>
      <c r="M215" s="22">
        <f t="shared" si="23"/>
        <v>1</v>
      </c>
      <c r="N215" s="23">
        <v>1</v>
      </c>
      <c r="O215" s="12" t="str">
        <f>CONCATENATE(C215,D215,E215)</f>
        <v>36050519748422808028080</v>
      </c>
      <c r="P215" s="42" t="str">
        <f t="shared" si="24"/>
        <v>19748422808028080</v>
      </c>
      <c r="Q215" s="24" t="str">
        <f>IF(AND(D215&lt;&gt;0,E215=0),B215,"")</f>
        <v/>
      </c>
      <c r="R215" s="25" t="str">
        <f>IF(AND(D215=0,E215&lt;&gt;0),B215,"")</f>
        <v/>
      </c>
      <c r="S215" s="26">
        <f t="shared" si="21"/>
        <v>41065</v>
      </c>
      <c r="T215" s="27">
        <f>SUMIFS(S:S,O:O,O215,E:E,"")</f>
        <v>0</v>
      </c>
      <c r="U215" s="27">
        <f>SUMIFS(S:S,O:O,O215,D:D,"")</f>
        <v>0</v>
      </c>
      <c r="V215" s="28" t="str">
        <f t="shared" si="25"/>
        <v>Avant</v>
      </c>
      <c r="W215" s="28" t="str">
        <f t="shared" si="26"/>
        <v>Après</v>
      </c>
      <c r="X215" s="29">
        <f t="shared" si="27"/>
        <v>0</v>
      </c>
      <c r="Y215" s="42">
        <f>IFERROR(P215+D215*0.03,"")</f>
        <v>1.9748422808028844E+16</v>
      </c>
    </row>
    <row r="216" spans="1:25">
      <c r="A216" s="13" t="s">
        <v>37</v>
      </c>
      <c r="B216" s="14" t="s">
        <v>15</v>
      </c>
      <c r="C216" s="15">
        <v>3605052030516</v>
      </c>
      <c r="D216" s="16">
        <v>27000</v>
      </c>
      <c r="E216" s="17">
        <v>27000</v>
      </c>
      <c r="F216" s="18">
        <v>1</v>
      </c>
      <c r="G216" s="19">
        <v>1</v>
      </c>
      <c r="H216" s="20">
        <f t="shared" si="22"/>
        <v>2</v>
      </c>
      <c r="I216" s="21">
        <f>SUMIFS(E:E,C:C,C216)</f>
        <v>27000</v>
      </c>
      <c r="J216" s="21">
        <f>SUMIFS(D:D,C:C,C216)</f>
        <v>54000</v>
      </c>
      <c r="K216" s="20" t="str">
        <f>IF(H216=2,"Délais OK &amp; Qté OK",IF(AND(H216=1,E216&lt;&gt;""),"Délais OK &amp; Qté NO",IF(AND(H216=1,E216="",M216&gt;=2),"Délais NO &amp; Qté OK",IF(AND(E216&lt;&gt;"",J216=D216),"Livraison sans demande","Délais NO &amp; Qté NO"))))</f>
        <v>Délais OK &amp; Qté OK</v>
      </c>
      <c r="L216" s="22" t="str">
        <f>IF(AND(K216="Délais NO &amp; Qté OK",X216&gt;30,D216&lt;&gt;""),"Verificar",IF(AND(K216="Délais NO &amp; Qté OK",X216&lt;=30,D216&lt;&gt;""),"Entrée faite "&amp;X216&amp;" jours "&amp;V216,IF(AND(X216&lt;30,K216="Délais NO &amp; Qté NO",D216=""),"Demande faite "&amp;X216&amp;" jours "&amp;W217,"")))</f>
        <v/>
      </c>
      <c r="M216" s="22">
        <f t="shared" si="23"/>
        <v>1</v>
      </c>
      <c r="N216" s="23">
        <v>1</v>
      </c>
      <c r="O216" s="12" t="str">
        <f>CONCATENATE(C216,D216,E216)</f>
        <v>36050520305162700027000</v>
      </c>
      <c r="P216" s="42" t="str">
        <f t="shared" si="24"/>
        <v>20305162700027000</v>
      </c>
      <c r="Q216" s="24" t="str">
        <f>IF(AND(D216&lt;&gt;0,E216=0),B216,"")</f>
        <v/>
      </c>
      <c r="R216" s="25" t="str">
        <f>IF(AND(D216=0,E216&lt;&gt;0),B216,"")</f>
        <v/>
      </c>
      <c r="S216" s="26">
        <f t="shared" si="21"/>
        <v>41065</v>
      </c>
      <c r="T216" s="27">
        <f>SUMIFS(S:S,O:O,O216,E:E,"")</f>
        <v>0</v>
      </c>
      <c r="U216" s="27">
        <f>SUMIFS(S:S,O:O,O216,D:D,"")</f>
        <v>0</v>
      </c>
      <c r="V216" s="28" t="str">
        <f t="shared" si="25"/>
        <v>Avant</v>
      </c>
      <c r="W216" s="28" t="str">
        <f t="shared" si="26"/>
        <v>Après</v>
      </c>
      <c r="X216" s="29">
        <f t="shared" si="27"/>
        <v>0</v>
      </c>
      <c r="Y216" s="42">
        <f>IFERROR(P216+D216*0.03,"")</f>
        <v>2.0305162700027808E+16</v>
      </c>
    </row>
    <row r="217" spans="1:25">
      <c r="A217" s="13" t="s">
        <v>37</v>
      </c>
      <c r="B217" s="14" t="s">
        <v>15</v>
      </c>
      <c r="C217" s="15">
        <v>3605052527900</v>
      </c>
      <c r="D217" s="16">
        <v>4320</v>
      </c>
      <c r="E217" s="17">
        <v>4320</v>
      </c>
      <c r="F217" s="18">
        <v>1</v>
      </c>
      <c r="G217" s="19">
        <v>1</v>
      </c>
      <c r="H217" s="20">
        <f t="shared" si="22"/>
        <v>2</v>
      </c>
      <c r="I217" s="21">
        <f>SUMIFS(E:E,C:C,C217)</f>
        <v>7920</v>
      </c>
      <c r="J217" s="21">
        <f>SUMIFS(D:D,C:C,C217)</f>
        <v>7920</v>
      </c>
      <c r="K217" s="20" t="str">
        <f>IF(H217=2,"Délais OK &amp; Qté OK",IF(AND(H217=1,E217&lt;&gt;""),"Délais OK &amp; Qté NO",IF(AND(H217=1,E217="",M217&gt;=2),"Délais NO &amp; Qté OK",IF(AND(E217&lt;&gt;"",J217=D217),"Livraison sans demande","Délais NO &amp; Qté NO"))))</f>
        <v>Délais OK &amp; Qté OK</v>
      </c>
      <c r="L217" s="22" t="str">
        <f>IF(AND(K217="Délais NO &amp; Qté OK",X217&gt;30,D217&lt;&gt;""),"Verificar",IF(AND(K217="Délais NO &amp; Qté OK",X217&lt;=30,D217&lt;&gt;""),"Entrée faite "&amp;X217&amp;" jours "&amp;V217,IF(AND(X217&lt;30,K217="Délais NO &amp; Qté NO",D217=""),"Demande faite "&amp;X217&amp;" jours "&amp;W218,"")))</f>
        <v/>
      </c>
      <c r="M217" s="22">
        <f t="shared" si="23"/>
        <v>1</v>
      </c>
      <c r="N217" s="23">
        <v>1</v>
      </c>
      <c r="O217" s="12" t="str">
        <f>CONCATENATE(C217,D217,E217)</f>
        <v>360505252790043204320</v>
      </c>
      <c r="P217" s="42" t="str">
        <f t="shared" si="24"/>
        <v>252790043204320</v>
      </c>
      <c r="Q217" s="24" t="str">
        <f>IF(AND(D217&lt;&gt;0,E217=0),B217,"")</f>
        <v/>
      </c>
      <c r="R217" s="25" t="str">
        <f>IF(AND(D217=0,E217&lt;&gt;0),B217,"")</f>
        <v/>
      </c>
      <c r="S217" s="26">
        <f t="shared" si="21"/>
        <v>41065</v>
      </c>
      <c r="T217" s="27">
        <f>SUMIFS(S:S,O:O,O217,E:E,"")</f>
        <v>0</v>
      </c>
      <c r="U217" s="27">
        <f>SUMIFS(S:S,O:O,O217,D:D,"")</f>
        <v>0</v>
      </c>
      <c r="V217" s="28" t="str">
        <f t="shared" si="25"/>
        <v>Avant</v>
      </c>
      <c r="W217" s="28" t="str">
        <f t="shared" si="26"/>
        <v>Après</v>
      </c>
      <c r="X217" s="29">
        <f t="shared" si="27"/>
        <v>0</v>
      </c>
      <c r="Y217" s="42">
        <f>IFERROR(P217+D217*0.03,"")</f>
        <v>252790043204449.59</v>
      </c>
    </row>
    <row r="218" spans="1:25">
      <c r="A218" s="13" t="s">
        <v>37</v>
      </c>
      <c r="B218" s="14" t="s">
        <v>16</v>
      </c>
      <c r="C218" s="15">
        <v>3605050598353</v>
      </c>
      <c r="D218" s="16">
        <v>2160</v>
      </c>
      <c r="E218" s="17"/>
      <c r="F218" s="18"/>
      <c r="G218" s="19">
        <v>1</v>
      </c>
      <c r="H218" s="20">
        <f t="shared" si="22"/>
        <v>1</v>
      </c>
      <c r="I218" s="21">
        <f>SUMIFS(E:E,C:C,C218)</f>
        <v>2160</v>
      </c>
      <c r="J218" s="21">
        <f>SUMIFS(D:D,C:C,C218)</f>
        <v>2160</v>
      </c>
      <c r="K218" s="20" t="str">
        <f>IF(H218=2,"Délais OK &amp; Qté OK",IF(AND(H218=1,E218&lt;&gt;""),"Délais OK &amp; Qté NO",IF(AND(H218=1,E218="",M218&gt;=2),"Délais NO &amp; Qté OK",IF(AND(E218&lt;&gt;"",J218=D218),"Livraison sans demande","Délais NO &amp; Qté NO"))))</f>
        <v>Délais NO &amp; Qté OK</v>
      </c>
      <c r="L218" s="22" t="str">
        <f>IF(AND(K218="Délais NO &amp; Qté OK",X218&gt;30,D218&lt;&gt;""),"Verificar",IF(AND(K218="Délais NO &amp; Qté OK",X218&lt;=30,D218&lt;&gt;""),"Entrée faite "&amp;X218&amp;" jours "&amp;V218,IF(AND(X218&lt;30,K218="Délais NO &amp; Qté NO",D218=""),"Demande faite "&amp;X218&amp;" jours "&amp;W219,"")))</f>
        <v>Entrée faite 1 jours Après</v>
      </c>
      <c r="M218" s="22">
        <f t="shared" si="23"/>
        <v>2</v>
      </c>
      <c r="N218" s="23">
        <v>1</v>
      </c>
      <c r="O218" s="12" t="str">
        <f>CONCATENATE(C218,D218,E218)</f>
        <v>36050505983532160</v>
      </c>
      <c r="P218" s="42" t="str">
        <f t="shared" si="24"/>
        <v>05983532160</v>
      </c>
      <c r="Q218" s="24" t="str">
        <f>IF(AND(D218&lt;&gt;0,E218=0),B218,"")</f>
        <v>06/06/2012</v>
      </c>
      <c r="R218" s="25" t="str">
        <f>IF(AND(D218=0,E218&lt;&gt;0),B218,"")</f>
        <v/>
      </c>
      <c r="S218" s="26">
        <f t="shared" si="21"/>
        <v>41066</v>
      </c>
      <c r="T218" s="27">
        <f>SUMIFS(S:S,O:O,O218,E:E,"")</f>
        <v>41066</v>
      </c>
      <c r="U218" s="27">
        <f>SUMIFS(S:S,O:O,O218,D:D,"")</f>
        <v>41067</v>
      </c>
      <c r="V218" s="28" t="str">
        <f t="shared" si="25"/>
        <v>Après</v>
      </c>
      <c r="W218" s="28" t="str">
        <f t="shared" si="26"/>
        <v>Avant</v>
      </c>
      <c r="X218" s="29">
        <f t="shared" si="27"/>
        <v>1</v>
      </c>
      <c r="Y218" s="42">
        <f>IFERROR(P218+D218*0.03,"")</f>
        <v>5983532224.8000002</v>
      </c>
    </row>
    <row r="219" spans="1:25">
      <c r="A219" s="13" t="s">
        <v>37</v>
      </c>
      <c r="B219" s="14" t="s">
        <v>16</v>
      </c>
      <c r="C219" s="15">
        <v>3605051107219</v>
      </c>
      <c r="D219" s="16">
        <v>8640</v>
      </c>
      <c r="E219" s="17"/>
      <c r="F219" s="18"/>
      <c r="G219" s="19">
        <v>1</v>
      </c>
      <c r="H219" s="20">
        <f t="shared" si="22"/>
        <v>1</v>
      </c>
      <c r="I219" s="21">
        <f>SUMIFS(E:E,C:C,C219)</f>
        <v>12240</v>
      </c>
      <c r="J219" s="21">
        <f>SUMIFS(D:D,C:C,C219)</f>
        <v>12240</v>
      </c>
      <c r="K219" s="20" t="str">
        <f>IF(H219=2,"Délais OK &amp; Qté OK",IF(AND(H219=1,E219&lt;&gt;""),"Délais OK &amp; Qté NO",IF(AND(H219=1,E219="",M219&gt;=2),"Délais NO &amp; Qté OK",IF(AND(E219&lt;&gt;"",J219=D219),"Livraison sans demande","Délais NO &amp; Qté NO"))))</f>
        <v>Délais NO &amp; Qté OK</v>
      </c>
      <c r="L219" s="22" t="str">
        <f>IF(AND(K219="Délais NO &amp; Qté OK",X219&gt;30,D219&lt;&gt;""),"Verificar",IF(AND(K219="Délais NO &amp; Qté OK",X219&lt;=30,D219&lt;&gt;""),"Entrée faite "&amp;X219&amp;" jours "&amp;V219,IF(AND(X219&lt;30,K219="Délais NO &amp; Qté NO",D219=""),"Demande faite "&amp;X219&amp;" jours "&amp;W220,"")))</f>
        <v>Entrée faite 1 jours Après</v>
      </c>
      <c r="M219" s="22">
        <f t="shared" si="23"/>
        <v>2</v>
      </c>
      <c r="N219" s="23">
        <v>1</v>
      </c>
      <c r="O219" s="12" t="str">
        <f>CONCATENATE(C219,D219,E219)</f>
        <v>36050511072198640</v>
      </c>
      <c r="P219" s="42" t="str">
        <f t="shared" si="24"/>
        <v>11072198640</v>
      </c>
      <c r="Q219" s="24" t="str">
        <f>IF(AND(D219&lt;&gt;0,E219=0),B219,"")</f>
        <v>06/06/2012</v>
      </c>
      <c r="R219" s="25" t="str">
        <f>IF(AND(D219=0,E219&lt;&gt;0),B219,"")</f>
        <v/>
      </c>
      <c r="S219" s="26">
        <f t="shared" si="21"/>
        <v>41066</v>
      </c>
      <c r="T219" s="27">
        <f>SUMIFS(S:S,O:O,O219,E:E,"")</f>
        <v>41066</v>
      </c>
      <c r="U219" s="27">
        <f>SUMIFS(S:S,O:O,O219,D:D,"")</f>
        <v>41067</v>
      </c>
      <c r="V219" s="28" t="str">
        <f t="shared" si="25"/>
        <v>Après</v>
      </c>
      <c r="W219" s="28" t="str">
        <f t="shared" si="26"/>
        <v>Avant</v>
      </c>
      <c r="X219" s="29">
        <f t="shared" si="27"/>
        <v>1</v>
      </c>
      <c r="Y219" s="42">
        <f>IFERROR(P219+D219*0.03,"")</f>
        <v>11072198899.200001</v>
      </c>
    </row>
    <row r="220" spans="1:25">
      <c r="A220" s="13" t="s">
        <v>37</v>
      </c>
      <c r="B220" s="14" t="s">
        <v>16</v>
      </c>
      <c r="C220" s="15">
        <v>3605051107301</v>
      </c>
      <c r="D220" s="16">
        <v>6480</v>
      </c>
      <c r="E220" s="17"/>
      <c r="F220" s="18"/>
      <c r="G220" s="19">
        <v>1</v>
      </c>
      <c r="H220" s="20">
        <f t="shared" si="22"/>
        <v>1</v>
      </c>
      <c r="I220" s="21">
        <f>SUMIFS(E:E,C:C,C220)</f>
        <v>20160</v>
      </c>
      <c r="J220" s="21">
        <f>SUMIFS(D:D,C:C,C220)</f>
        <v>15840</v>
      </c>
      <c r="K220" s="20" t="str">
        <f>IF(H220=2,"Délais OK &amp; Qté OK",IF(AND(H220=1,E220&lt;&gt;""),"Délais OK &amp; Qté NO",IF(AND(H220=1,E220="",M220&gt;=2),"Délais NO &amp; Qté OK",IF(AND(E220&lt;&gt;"",J220=D220),"Livraison sans demande","Délais NO &amp; Qté NO"))))</f>
        <v>Délais NO &amp; Qté OK</v>
      </c>
      <c r="L220" s="22" t="str">
        <f>IF(AND(K220="Délais NO &amp; Qté OK",X220&gt;30,D220&lt;&gt;""),"Verificar",IF(AND(K220="Délais NO &amp; Qté OK",X220&lt;=30,D220&lt;&gt;""),"Entrée faite "&amp;X220&amp;" jours "&amp;V220,IF(AND(X220&lt;30,K220="Délais NO &amp; Qté NO",D220=""),"Demande faite "&amp;X220&amp;" jours "&amp;W221,"")))</f>
        <v>Entrée faite 1 jours Après</v>
      </c>
      <c r="M220" s="22">
        <f t="shared" si="23"/>
        <v>2</v>
      </c>
      <c r="N220" s="23">
        <v>1</v>
      </c>
      <c r="O220" s="12" t="str">
        <f>CONCATENATE(C220,D220,E220)</f>
        <v>36050511073016480</v>
      </c>
      <c r="P220" s="42" t="str">
        <f t="shared" si="24"/>
        <v>11073016480</v>
      </c>
      <c r="Q220" s="24" t="str">
        <f>IF(AND(D220&lt;&gt;0,E220=0),B220,"")</f>
        <v>06/06/2012</v>
      </c>
      <c r="R220" s="25" t="str">
        <f>IF(AND(D220=0,E220&lt;&gt;0),B220,"")</f>
        <v/>
      </c>
      <c r="S220" s="26">
        <f t="shared" si="21"/>
        <v>41066</v>
      </c>
      <c r="T220" s="27">
        <f>SUMIFS(S:S,O:O,O220,E:E,"")</f>
        <v>41066</v>
      </c>
      <c r="U220" s="27">
        <f>SUMIFS(S:S,O:O,O220,D:D,"")</f>
        <v>41067</v>
      </c>
      <c r="V220" s="28" t="str">
        <f t="shared" si="25"/>
        <v>Après</v>
      </c>
      <c r="W220" s="28" t="str">
        <f t="shared" si="26"/>
        <v>Avant</v>
      </c>
      <c r="X220" s="29">
        <f t="shared" si="27"/>
        <v>1</v>
      </c>
      <c r="Y220" s="42">
        <f>IFERROR(P220+D220*0.03,"")</f>
        <v>11073016674.4</v>
      </c>
    </row>
    <row r="221" spans="1:25">
      <c r="A221" s="13" t="s">
        <v>37</v>
      </c>
      <c r="B221" s="14" t="s">
        <v>16</v>
      </c>
      <c r="C221" s="15">
        <v>3605051120584</v>
      </c>
      <c r="D221" s="16">
        <v>9000</v>
      </c>
      <c r="E221" s="17"/>
      <c r="F221" s="18"/>
      <c r="G221" s="19">
        <v>1</v>
      </c>
      <c r="H221" s="20">
        <f t="shared" si="22"/>
        <v>1</v>
      </c>
      <c r="I221" s="21">
        <f>SUMIFS(E:E,C:C,C221)</f>
        <v>35200</v>
      </c>
      <c r="J221" s="21">
        <f>SUMIFS(D:D,C:C,C221)</f>
        <v>34200</v>
      </c>
      <c r="K221" s="20" t="str">
        <f>IF(H221=2,"Délais OK &amp; Qté OK",IF(AND(H221=1,E221&lt;&gt;""),"Délais OK &amp; Qté NO",IF(AND(H221=1,E221="",M221&gt;=2),"Délais NO &amp; Qté OK",IF(AND(E221&lt;&gt;"",J221=D221),"Livraison sans demande","Délais NO &amp; Qté NO"))))</f>
        <v>Délais NO &amp; Qté OK</v>
      </c>
      <c r="L221" s="22" t="str">
        <f>IF(AND(K221="Délais NO &amp; Qté OK",X221&gt;30,D221&lt;&gt;""),"Verificar",IF(AND(K221="Délais NO &amp; Qté OK",X221&lt;=30,D221&lt;&gt;""),"Entrée faite "&amp;X221&amp;" jours "&amp;V221,IF(AND(X221&lt;30,K221="Délais NO &amp; Qté NO",D221=""),"Demande faite "&amp;X221&amp;" jours "&amp;W222,"")))</f>
        <v>Entrée faite 1 jours Après</v>
      </c>
      <c r="M221" s="22">
        <f t="shared" si="23"/>
        <v>2</v>
      </c>
      <c r="N221" s="23">
        <v>1</v>
      </c>
      <c r="O221" s="12" t="str">
        <f>CONCATENATE(C221,D221,E221)</f>
        <v>36050511205849000</v>
      </c>
      <c r="P221" s="42" t="str">
        <f t="shared" si="24"/>
        <v>11205849000</v>
      </c>
      <c r="Q221" s="24" t="str">
        <f>IF(AND(D221&lt;&gt;0,E221=0),B221,"")</f>
        <v>06/06/2012</v>
      </c>
      <c r="R221" s="25" t="str">
        <f>IF(AND(D221=0,E221&lt;&gt;0),B221,"")</f>
        <v/>
      </c>
      <c r="S221" s="26">
        <f t="shared" si="21"/>
        <v>41066</v>
      </c>
      <c r="T221" s="27">
        <f>SUMIFS(S:S,O:O,O221,E:E,"")</f>
        <v>41066</v>
      </c>
      <c r="U221" s="27">
        <f>SUMIFS(S:S,O:O,O221,D:D,"")</f>
        <v>41067</v>
      </c>
      <c r="V221" s="28" t="str">
        <f t="shared" si="25"/>
        <v>Après</v>
      </c>
      <c r="W221" s="28" t="str">
        <f t="shared" si="26"/>
        <v>Avant</v>
      </c>
      <c r="X221" s="29">
        <f t="shared" si="27"/>
        <v>1</v>
      </c>
      <c r="Y221" s="42">
        <f>IFERROR(P221+D221*0.03,"")</f>
        <v>11205849270</v>
      </c>
    </row>
    <row r="222" spans="1:25">
      <c r="A222" s="13" t="s">
        <v>37</v>
      </c>
      <c r="B222" s="14" t="s">
        <v>16</v>
      </c>
      <c r="C222" s="15">
        <v>3605051120591</v>
      </c>
      <c r="D222" s="16">
        <v>9000</v>
      </c>
      <c r="E222" s="17"/>
      <c r="F222" s="18"/>
      <c r="G222" s="19">
        <v>1</v>
      </c>
      <c r="H222" s="20">
        <f t="shared" si="22"/>
        <v>1</v>
      </c>
      <c r="I222" s="21">
        <f>SUMIFS(E:E,C:C,C222)</f>
        <v>9000</v>
      </c>
      <c r="J222" s="21">
        <f>SUMIFS(D:D,C:C,C222)</f>
        <v>9000</v>
      </c>
      <c r="K222" s="20" t="str">
        <f>IF(H222=2,"Délais OK &amp; Qté OK",IF(AND(H222=1,E222&lt;&gt;""),"Délais OK &amp; Qté NO",IF(AND(H222=1,E222="",M222&gt;=2),"Délais NO &amp; Qté OK",IF(AND(E222&lt;&gt;"",J222=D222),"Livraison sans demande","Délais NO &amp; Qté NO"))))</f>
        <v>Délais NO &amp; Qté OK</v>
      </c>
      <c r="L222" s="22" t="str">
        <f>IF(AND(K222="Délais NO &amp; Qté OK",X222&gt;30,D222&lt;&gt;""),"Verificar",IF(AND(K222="Délais NO &amp; Qté OK",X222&lt;=30,D222&lt;&gt;""),"Entrée faite "&amp;X222&amp;" jours "&amp;V222,IF(AND(X222&lt;30,K222="Délais NO &amp; Qté NO",D222=""),"Demande faite "&amp;X222&amp;" jours "&amp;W223,"")))</f>
        <v>Entrée faite 1 jours Après</v>
      </c>
      <c r="M222" s="22">
        <f t="shared" si="23"/>
        <v>2</v>
      </c>
      <c r="N222" s="23">
        <v>1</v>
      </c>
      <c r="O222" s="12" t="str">
        <f>CONCATENATE(C222,D222,E222)</f>
        <v>36050511205919000</v>
      </c>
      <c r="P222" s="42" t="str">
        <f t="shared" si="24"/>
        <v>11205919000</v>
      </c>
      <c r="Q222" s="24" t="str">
        <f>IF(AND(D222&lt;&gt;0,E222=0),B222,"")</f>
        <v>06/06/2012</v>
      </c>
      <c r="R222" s="25" t="str">
        <f>IF(AND(D222=0,E222&lt;&gt;0),B222,"")</f>
        <v/>
      </c>
      <c r="S222" s="26">
        <f t="shared" si="21"/>
        <v>41066</v>
      </c>
      <c r="T222" s="27">
        <f>SUMIFS(S:S,O:O,O222,E:E,"")</f>
        <v>41066</v>
      </c>
      <c r="U222" s="27">
        <f>SUMIFS(S:S,O:O,O222,D:D,"")</f>
        <v>41067</v>
      </c>
      <c r="V222" s="28" t="str">
        <f t="shared" si="25"/>
        <v>Après</v>
      </c>
      <c r="W222" s="28" t="str">
        <f t="shared" si="26"/>
        <v>Avant</v>
      </c>
      <c r="X222" s="29">
        <f t="shared" si="27"/>
        <v>1</v>
      </c>
      <c r="Y222" s="42">
        <f>IFERROR(P222+D222*0.03,"")</f>
        <v>11205919270</v>
      </c>
    </row>
    <row r="223" spans="1:25">
      <c r="A223" s="13" t="s">
        <v>37</v>
      </c>
      <c r="B223" s="14" t="s">
        <v>16</v>
      </c>
      <c r="C223" s="15">
        <v>3605051120645</v>
      </c>
      <c r="D223" s="16">
        <v>9000</v>
      </c>
      <c r="E223" s="17"/>
      <c r="F223" s="18"/>
      <c r="G223" s="19">
        <v>1</v>
      </c>
      <c r="H223" s="20">
        <f t="shared" si="22"/>
        <v>1</v>
      </c>
      <c r="I223" s="21">
        <f>SUMIFS(E:E,C:C,C223)</f>
        <v>9000</v>
      </c>
      <c r="J223" s="21">
        <f>SUMIFS(D:D,C:C,C223)</f>
        <v>9000</v>
      </c>
      <c r="K223" s="20" t="str">
        <f>IF(H223=2,"Délais OK &amp; Qté OK",IF(AND(H223=1,E223&lt;&gt;""),"Délais OK &amp; Qté NO",IF(AND(H223=1,E223="",M223&gt;=2),"Délais NO &amp; Qté OK",IF(AND(E223&lt;&gt;"",J223=D223),"Livraison sans demande","Délais NO &amp; Qté NO"))))</f>
        <v>Délais NO &amp; Qté OK</v>
      </c>
      <c r="L223" s="22" t="str">
        <f>IF(AND(K223="Délais NO &amp; Qté OK",X223&gt;30,D223&lt;&gt;""),"Verificar",IF(AND(K223="Délais NO &amp; Qté OK",X223&lt;=30,D223&lt;&gt;""),"Entrée faite "&amp;X223&amp;" jours "&amp;V223,IF(AND(X223&lt;30,K223="Délais NO &amp; Qté NO",D223=""),"Demande faite "&amp;X223&amp;" jours "&amp;W224,"")))</f>
        <v>Entrée faite 1 jours Après</v>
      </c>
      <c r="M223" s="22">
        <f t="shared" si="23"/>
        <v>2</v>
      </c>
      <c r="N223" s="23">
        <v>1</v>
      </c>
      <c r="O223" s="12" t="str">
        <f>CONCATENATE(C223,D223,E223)</f>
        <v>36050511206459000</v>
      </c>
      <c r="P223" s="42" t="str">
        <f t="shared" si="24"/>
        <v>11206459000</v>
      </c>
      <c r="Q223" s="24" t="str">
        <f>IF(AND(D223&lt;&gt;0,E223=0),B223,"")</f>
        <v>06/06/2012</v>
      </c>
      <c r="R223" s="25" t="str">
        <f>IF(AND(D223=0,E223&lt;&gt;0),B223,"")</f>
        <v/>
      </c>
      <c r="S223" s="26">
        <f t="shared" si="21"/>
        <v>41066</v>
      </c>
      <c r="T223" s="27">
        <f>SUMIFS(S:S,O:O,O223,E:E,"")</f>
        <v>41066</v>
      </c>
      <c r="U223" s="27">
        <f>SUMIFS(S:S,O:O,O223,D:D,"")</f>
        <v>41067</v>
      </c>
      <c r="V223" s="28" t="str">
        <f t="shared" si="25"/>
        <v>Après</v>
      </c>
      <c r="W223" s="28" t="str">
        <f t="shared" si="26"/>
        <v>Avant</v>
      </c>
      <c r="X223" s="29">
        <f t="shared" si="27"/>
        <v>1</v>
      </c>
      <c r="Y223" s="42">
        <f>IFERROR(P223+D223*0.03,"")</f>
        <v>11206459270</v>
      </c>
    </row>
    <row r="224" spans="1:25">
      <c r="A224" s="13" t="s">
        <v>37</v>
      </c>
      <c r="B224" s="14" t="s">
        <v>16</v>
      </c>
      <c r="C224" s="15">
        <v>3605051378060</v>
      </c>
      <c r="D224" s="16">
        <v>9000</v>
      </c>
      <c r="E224" s="17"/>
      <c r="F224" s="18"/>
      <c r="G224" s="19">
        <v>1</v>
      </c>
      <c r="H224" s="20">
        <f t="shared" si="22"/>
        <v>1</v>
      </c>
      <c r="I224" s="21">
        <f>SUMIFS(E:E,C:C,C224)</f>
        <v>16200</v>
      </c>
      <c r="J224" s="21">
        <f>SUMIFS(D:D,C:C,C224)</f>
        <v>16200</v>
      </c>
      <c r="K224" s="20" t="str">
        <f>IF(H224=2,"Délais OK &amp; Qté OK",IF(AND(H224=1,E224&lt;&gt;""),"Délais OK &amp; Qté NO",IF(AND(H224=1,E224="",M224&gt;=2),"Délais NO &amp; Qté OK",IF(AND(E224&lt;&gt;"",J224=D224),"Livraison sans demande","Délais NO &amp; Qté NO"))))</f>
        <v>Délais NO &amp; Qté OK</v>
      </c>
      <c r="L224" s="22" t="str">
        <f>IF(AND(K224="Délais NO &amp; Qté OK",X224&gt;30,D224&lt;&gt;""),"Verificar",IF(AND(K224="Délais NO &amp; Qté OK",X224&lt;=30,D224&lt;&gt;""),"Entrée faite "&amp;X224&amp;" jours "&amp;V224,IF(AND(X224&lt;30,K224="Délais NO &amp; Qté NO",D224=""),"Demande faite "&amp;X224&amp;" jours "&amp;W225,"")))</f>
        <v>Entrée faite 1 jours Après</v>
      </c>
      <c r="M224" s="22">
        <f t="shared" si="23"/>
        <v>2</v>
      </c>
      <c r="N224" s="23">
        <v>1</v>
      </c>
      <c r="O224" s="12" t="str">
        <f>CONCATENATE(C224,D224,E224)</f>
        <v>36050513780609000</v>
      </c>
      <c r="P224" s="42" t="str">
        <f t="shared" si="24"/>
        <v>13780609000</v>
      </c>
      <c r="Q224" s="24" t="str">
        <f>IF(AND(D224&lt;&gt;0,E224=0),B224,"")</f>
        <v>06/06/2012</v>
      </c>
      <c r="R224" s="25" t="str">
        <f>IF(AND(D224=0,E224&lt;&gt;0),B224,"")</f>
        <v/>
      </c>
      <c r="S224" s="26">
        <f t="shared" si="21"/>
        <v>41066</v>
      </c>
      <c r="T224" s="27">
        <f>SUMIFS(S:S,O:O,O224,E:E,"")</f>
        <v>41066</v>
      </c>
      <c r="U224" s="27">
        <f>SUMIFS(S:S,O:O,O224,D:D,"")</f>
        <v>41067</v>
      </c>
      <c r="V224" s="28" t="str">
        <f t="shared" si="25"/>
        <v>Après</v>
      </c>
      <c r="W224" s="28" t="str">
        <f t="shared" si="26"/>
        <v>Avant</v>
      </c>
      <c r="X224" s="29">
        <f t="shared" si="27"/>
        <v>1</v>
      </c>
      <c r="Y224" s="42">
        <f>IFERROR(P224+D224*0.03,"")</f>
        <v>13780609270</v>
      </c>
    </row>
    <row r="225" spans="1:25">
      <c r="A225" s="13" t="s">
        <v>37</v>
      </c>
      <c r="B225" s="14" t="s">
        <v>16</v>
      </c>
      <c r="C225" s="15">
        <v>3605051740249</v>
      </c>
      <c r="D225" s="16">
        <v>3600</v>
      </c>
      <c r="E225" s="17"/>
      <c r="F225" s="18"/>
      <c r="G225" s="19">
        <v>1</v>
      </c>
      <c r="H225" s="20">
        <f t="shared" si="22"/>
        <v>1</v>
      </c>
      <c r="I225" s="21">
        <f>SUMIFS(E:E,C:C,C225)</f>
        <v>7920</v>
      </c>
      <c r="J225" s="21">
        <f>SUMIFS(D:D,C:C,C225)</f>
        <v>7920</v>
      </c>
      <c r="K225" s="20" t="str">
        <f>IF(H225=2,"Délais OK &amp; Qté OK",IF(AND(H225=1,E225&lt;&gt;""),"Délais OK &amp; Qté NO",IF(AND(H225=1,E225="",M225&gt;=2),"Délais NO &amp; Qté OK",IF(AND(E225&lt;&gt;"",J225=D225),"Livraison sans demande","Délais NO &amp; Qté NO"))))</f>
        <v>Délais NO &amp; Qté OK</v>
      </c>
      <c r="L225" s="22" t="str">
        <f>IF(AND(K225="Délais NO &amp; Qté OK",X225&gt;30,D225&lt;&gt;""),"Verificar",IF(AND(K225="Délais NO &amp; Qté OK",X225&lt;=30,D225&lt;&gt;""),"Entrée faite "&amp;X225&amp;" jours "&amp;V225,IF(AND(X225&lt;30,K225="Délais NO &amp; Qté NO",D225=""),"Demande faite "&amp;X225&amp;" jours "&amp;W226,"")))</f>
        <v>Entrée faite 1 jours Après</v>
      </c>
      <c r="M225" s="22">
        <f t="shared" si="23"/>
        <v>2</v>
      </c>
      <c r="N225" s="23">
        <v>1</v>
      </c>
      <c r="O225" s="12" t="str">
        <f>CONCATENATE(C225,D225,E225)</f>
        <v>36050517402493600</v>
      </c>
      <c r="P225" s="42" t="str">
        <f t="shared" si="24"/>
        <v>17402493600</v>
      </c>
      <c r="Q225" s="24" t="str">
        <f>IF(AND(D225&lt;&gt;0,E225=0),B225,"")</f>
        <v>06/06/2012</v>
      </c>
      <c r="R225" s="25" t="str">
        <f>IF(AND(D225=0,E225&lt;&gt;0),B225,"")</f>
        <v/>
      </c>
      <c r="S225" s="26">
        <f t="shared" si="21"/>
        <v>41066</v>
      </c>
      <c r="T225" s="27">
        <f>SUMIFS(S:S,O:O,O225,E:E,"")</f>
        <v>41066</v>
      </c>
      <c r="U225" s="27">
        <f>SUMIFS(S:S,O:O,O225,D:D,"")</f>
        <v>41067</v>
      </c>
      <c r="V225" s="28" t="str">
        <f t="shared" si="25"/>
        <v>Après</v>
      </c>
      <c r="W225" s="28" t="str">
        <f t="shared" si="26"/>
        <v>Avant</v>
      </c>
      <c r="X225" s="29">
        <f t="shared" si="27"/>
        <v>1</v>
      </c>
      <c r="Y225" s="42">
        <f>IFERROR(P225+D225*0.03,"")</f>
        <v>17402493708</v>
      </c>
    </row>
    <row r="226" spans="1:25">
      <c r="A226" s="13" t="s">
        <v>37</v>
      </c>
      <c r="B226" s="14" t="s">
        <v>16</v>
      </c>
      <c r="C226" s="15">
        <v>3605052030516</v>
      </c>
      <c r="D226" s="16">
        <v>27000</v>
      </c>
      <c r="E226" s="17"/>
      <c r="F226" s="18"/>
      <c r="G226" s="19">
        <v>1</v>
      </c>
      <c r="H226" s="20">
        <f t="shared" si="22"/>
        <v>1</v>
      </c>
      <c r="I226" s="21">
        <f>SUMIFS(E:E,C:C,C226)</f>
        <v>27000</v>
      </c>
      <c r="J226" s="21">
        <f>SUMIFS(D:D,C:C,C226)</f>
        <v>54000</v>
      </c>
      <c r="K226" s="20" t="str">
        <f>IF(H226=2,"Délais OK &amp; Qté OK",IF(AND(H226=1,E226&lt;&gt;""),"Délais OK &amp; Qté NO",IF(AND(H226=1,E226="",M226&gt;=2),"Délais NO &amp; Qté OK",IF(AND(E226&lt;&gt;"",J226=D226),"Livraison sans demande","Délais NO &amp; Qté NO"))))</f>
        <v>Délais NO &amp; Qté NO</v>
      </c>
      <c r="L226" s="22" t="str">
        <f>IF(AND(K226="Délais NO &amp; Qté OK",X226&gt;30,D226&lt;&gt;""),"Verificar",IF(AND(K226="Délais NO &amp; Qté OK",X226&lt;=30,D226&lt;&gt;""),"Entrée faite "&amp;X226&amp;" jours "&amp;V226,IF(AND(X226&lt;30,K226="Délais NO &amp; Qté NO",D226=""),"Demande faite "&amp;X226&amp;" jours "&amp;W227,"")))</f>
        <v/>
      </c>
      <c r="M226" s="22">
        <f t="shared" si="23"/>
        <v>1</v>
      </c>
      <c r="N226" s="23">
        <v>1</v>
      </c>
      <c r="O226" s="12" t="str">
        <f>CONCATENATE(C226,D226,E226)</f>
        <v>360505203051627000</v>
      </c>
      <c r="P226" s="42" t="str">
        <f t="shared" si="24"/>
        <v>203051627000</v>
      </c>
      <c r="Q226" s="24" t="str">
        <f>IF(AND(D226&lt;&gt;0,E226=0),B226,"")</f>
        <v>06/06/2012</v>
      </c>
      <c r="R226" s="25" t="str">
        <f>IF(AND(D226=0,E226&lt;&gt;0),B226,"")</f>
        <v/>
      </c>
      <c r="S226" s="26">
        <f t="shared" si="21"/>
        <v>41066</v>
      </c>
      <c r="T226" s="27">
        <f>SUMIFS(S:S,O:O,O226,E:E,"")</f>
        <v>41066</v>
      </c>
      <c r="U226" s="27">
        <f>SUMIFS(S:S,O:O,O226,D:D,"")</f>
        <v>0</v>
      </c>
      <c r="V226" s="28" t="str">
        <f t="shared" si="25"/>
        <v>Avant</v>
      </c>
      <c r="W226" s="28" t="str">
        <f t="shared" si="26"/>
        <v>Après</v>
      </c>
      <c r="X226" s="29">
        <f t="shared" si="27"/>
        <v>41066</v>
      </c>
      <c r="Y226" s="42">
        <f>IFERROR(P226+D226*0.03,"")</f>
        <v>203051627810</v>
      </c>
    </row>
    <row r="227" spans="1:25">
      <c r="A227" s="13" t="s">
        <v>37</v>
      </c>
      <c r="B227" s="14" t="s">
        <v>16</v>
      </c>
      <c r="C227" s="15">
        <v>3605052183588</v>
      </c>
      <c r="D227" s="16">
        <v>9000</v>
      </c>
      <c r="E227" s="17"/>
      <c r="F227" s="18"/>
      <c r="G227" s="19">
        <v>1</v>
      </c>
      <c r="H227" s="20">
        <f t="shared" si="22"/>
        <v>1</v>
      </c>
      <c r="I227" s="21">
        <f>SUMIFS(E:E,C:C,C227)</f>
        <v>9000</v>
      </c>
      <c r="J227" s="21">
        <f>SUMIFS(D:D,C:C,C227)</f>
        <v>9000</v>
      </c>
      <c r="K227" s="20" t="str">
        <f>IF(H227=2,"Délais OK &amp; Qté OK",IF(AND(H227=1,E227&lt;&gt;""),"Délais OK &amp; Qté NO",IF(AND(H227=1,E227="",M227&gt;=2),"Délais NO &amp; Qté OK",IF(AND(E227&lt;&gt;"",J227=D227),"Livraison sans demande","Délais NO &amp; Qté NO"))))</f>
        <v>Délais NO &amp; Qté OK</v>
      </c>
      <c r="L227" s="22" t="str">
        <f>IF(AND(K227="Délais NO &amp; Qté OK",X227&gt;30,D227&lt;&gt;""),"Verificar",IF(AND(K227="Délais NO &amp; Qté OK",X227&lt;=30,D227&lt;&gt;""),"Entrée faite "&amp;X227&amp;" jours "&amp;V227,IF(AND(X227&lt;30,K227="Délais NO &amp; Qté NO",D227=""),"Demande faite "&amp;X227&amp;" jours "&amp;W228,"")))</f>
        <v>Entrée faite 1 jours Après</v>
      </c>
      <c r="M227" s="22">
        <f t="shared" si="23"/>
        <v>2</v>
      </c>
      <c r="N227" s="23">
        <v>1</v>
      </c>
      <c r="O227" s="12" t="str">
        <f>CONCATENATE(C227,D227,E227)</f>
        <v>36050521835889000</v>
      </c>
      <c r="P227" s="42" t="str">
        <f t="shared" si="24"/>
        <v>21835889000</v>
      </c>
      <c r="Q227" s="24" t="str">
        <f>IF(AND(D227&lt;&gt;0,E227=0),B227,"")</f>
        <v>06/06/2012</v>
      </c>
      <c r="R227" s="25" t="str">
        <f>IF(AND(D227=0,E227&lt;&gt;0),B227,"")</f>
        <v/>
      </c>
      <c r="S227" s="26">
        <f t="shared" si="21"/>
        <v>41066</v>
      </c>
      <c r="T227" s="27">
        <f>SUMIFS(S:S,O:O,O227,E:E,"")</f>
        <v>41066</v>
      </c>
      <c r="U227" s="27">
        <f>SUMIFS(S:S,O:O,O227,D:D,"")</f>
        <v>41067</v>
      </c>
      <c r="V227" s="28" t="str">
        <f t="shared" si="25"/>
        <v>Après</v>
      </c>
      <c r="W227" s="28" t="str">
        <f t="shared" si="26"/>
        <v>Avant</v>
      </c>
      <c r="X227" s="29">
        <f t="shared" si="27"/>
        <v>1</v>
      </c>
      <c r="Y227" s="42">
        <f>IFERROR(P227+D227*0.03,"")</f>
        <v>21835889270</v>
      </c>
    </row>
    <row r="228" spans="1:25">
      <c r="A228" s="13" t="s">
        <v>37</v>
      </c>
      <c r="B228" s="14" t="s">
        <v>16</v>
      </c>
      <c r="C228" s="15">
        <v>3605052452400</v>
      </c>
      <c r="D228" s="16">
        <v>4320</v>
      </c>
      <c r="E228" s="17"/>
      <c r="F228" s="18"/>
      <c r="G228" s="19">
        <v>1</v>
      </c>
      <c r="H228" s="20">
        <f t="shared" si="22"/>
        <v>1</v>
      </c>
      <c r="I228" s="21">
        <f>SUMIFS(E:E,C:C,C228)</f>
        <v>6480</v>
      </c>
      <c r="J228" s="21">
        <f>SUMIFS(D:D,C:C,C228)</f>
        <v>6480</v>
      </c>
      <c r="K228" s="20" t="str">
        <f>IF(H228=2,"Délais OK &amp; Qté OK",IF(AND(H228=1,E228&lt;&gt;""),"Délais OK &amp; Qté NO",IF(AND(H228=1,E228="",M228&gt;=2),"Délais NO &amp; Qté OK",IF(AND(E228&lt;&gt;"",J228=D228),"Livraison sans demande","Délais NO &amp; Qté NO"))))</f>
        <v>Délais NO &amp; Qté OK</v>
      </c>
      <c r="L228" s="22" t="str">
        <f>IF(AND(K228="Délais NO &amp; Qté OK",X228&gt;30,D228&lt;&gt;""),"Verificar",IF(AND(K228="Délais NO &amp; Qté OK",X228&lt;=30,D228&lt;&gt;""),"Entrée faite "&amp;X228&amp;" jours "&amp;V228,IF(AND(X228&lt;30,K228="Délais NO &amp; Qté NO",D228=""),"Demande faite "&amp;X228&amp;" jours "&amp;W229,"")))</f>
        <v>Entrée faite 1 jours Après</v>
      </c>
      <c r="M228" s="22">
        <f t="shared" si="23"/>
        <v>2</v>
      </c>
      <c r="N228" s="23">
        <v>1</v>
      </c>
      <c r="O228" s="12" t="str">
        <f>CONCATENATE(C228,D228,E228)</f>
        <v>36050524524004320</v>
      </c>
      <c r="P228" s="42" t="str">
        <f t="shared" si="24"/>
        <v>24524004320</v>
      </c>
      <c r="Q228" s="24" t="str">
        <f>IF(AND(D228&lt;&gt;0,E228=0),B228,"")</f>
        <v>06/06/2012</v>
      </c>
      <c r="R228" s="25" t="str">
        <f>IF(AND(D228=0,E228&lt;&gt;0),B228,"")</f>
        <v/>
      </c>
      <c r="S228" s="26">
        <f t="shared" si="21"/>
        <v>41066</v>
      </c>
      <c r="T228" s="27">
        <f>SUMIFS(S:S,O:O,O228,E:E,"")</f>
        <v>41066</v>
      </c>
      <c r="U228" s="27">
        <f>SUMIFS(S:S,O:O,O228,D:D,"")</f>
        <v>41067</v>
      </c>
      <c r="V228" s="28" t="str">
        <f t="shared" si="25"/>
        <v>Après</v>
      </c>
      <c r="W228" s="28" t="str">
        <f t="shared" si="26"/>
        <v>Avant</v>
      </c>
      <c r="X228" s="29">
        <f t="shared" si="27"/>
        <v>1</v>
      </c>
      <c r="Y228" s="42">
        <f>IFERROR(P228+D228*0.03,"")</f>
        <v>24524004449.599998</v>
      </c>
    </row>
    <row r="229" spans="1:25">
      <c r="A229" s="13" t="s">
        <v>37</v>
      </c>
      <c r="B229" s="14" t="s">
        <v>23</v>
      </c>
      <c r="C229" s="15">
        <v>3605050598353</v>
      </c>
      <c r="D229" s="16"/>
      <c r="E229" s="17">
        <v>2160</v>
      </c>
      <c r="F229" s="18"/>
      <c r="G229" s="19"/>
      <c r="H229" s="20">
        <f t="shared" si="22"/>
        <v>0</v>
      </c>
      <c r="I229" s="21">
        <f>SUMIFS(E:E,C:C,C229)</f>
        <v>2160</v>
      </c>
      <c r="J229" s="21">
        <f>SUMIFS(D:D,C:C,C229)</f>
        <v>2160</v>
      </c>
      <c r="K229" s="20" t="str">
        <f>IF(H229=2,"Délais OK &amp; Qté OK",IF(AND(H229=1,E229&lt;&gt;""),"Délais OK &amp; Qté NO",IF(AND(H229=1,E229="",M229&gt;=2),"Délais NO &amp; Qté OK",IF(AND(E229&lt;&gt;"",J229=D229),"Livraison sans demande","Délais NO &amp; Qté NO"))))</f>
        <v>Délais NO &amp; Qté NO</v>
      </c>
      <c r="L229" s="22" t="str">
        <f>IF(AND(K229="Délais NO &amp; Qté OK",X229&gt;30,D229&lt;&gt;""),"Verificar",IF(AND(K229="Délais NO &amp; Qté OK",X229&lt;=30,D229&lt;&gt;""),"Entrée faite "&amp;X229&amp;" jours "&amp;V229,IF(AND(X229&lt;30,K229="Délais NO &amp; Qté NO",D229=""),"Demande faite "&amp;X229&amp;" jours "&amp;W230,"")))</f>
        <v>Demande faite 1 jours Avant</v>
      </c>
      <c r="M229" s="22">
        <f t="shared" si="23"/>
        <v>2</v>
      </c>
      <c r="N229" s="23">
        <v>1</v>
      </c>
      <c r="O229" s="12" t="str">
        <f>CONCATENATE(C229,D229,E229)</f>
        <v>36050505983532160</v>
      </c>
      <c r="P229" s="42" t="str">
        <f t="shared" si="24"/>
        <v>05983532160</v>
      </c>
      <c r="Q229" s="24" t="str">
        <f>IF(AND(D229&lt;&gt;0,E229=0),B229,"")</f>
        <v/>
      </c>
      <c r="R229" s="25" t="str">
        <f>IF(AND(D229=0,E229&lt;&gt;0),B229,"")</f>
        <v>07/06/2012</v>
      </c>
      <c r="S229" s="26">
        <f t="shared" si="21"/>
        <v>41067</v>
      </c>
      <c r="T229" s="27">
        <f>SUMIFS(S:S,O:O,O229,E:E,"")</f>
        <v>41066</v>
      </c>
      <c r="U229" s="27">
        <f>SUMIFS(S:S,O:O,O229,D:D,"")</f>
        <v>41067</v>
      </c>
      <c r="V229" s="28" t="str">
        <f t="shared" si="25"/>
        <v>Après</v>
      </c>
      <c r="W229" s="28" t="str">
        <f t="shared" si="26"/>
        <v>Avant</v>
      </c>
      <c r="X229" s="29">
        <f t="shared" si="27"/>
        <v>1</v>
      </c>
      <c r="Y229" s="42">
        <f>IFERROR(P229+D229*0.03,"")</f>
        <v>5983532160</v>
      </c>
    </row>
    <row r="230" spans="1:25">
      <c r="A230" s="13" t="s">
        <v>37</v>
      </c>
      <c r="B230" s="14" t="s">
        <v>23</v>
      </c>
      <c r="C230" s="15">
        <v>3605051107219</v>
      </c>
      <c r="D230" s="16"/>
      <c r="E230" s="17">
        <v>8640</v>
      </c>
      <c r="F230" s="18"/>
      <c r="G230" s="19"/>
      <c r="H230" s="20">
        <f t="shared" si="22"/>
        <v>0</v>
      </c>
      <c r="I230" s="21">
        <f>SUMIFS(E:E,C:C,C230)</f>
        <v>12240</v>
      </c>
      <c r="J230" s="21">
        <f>SUMIFS(D:D,C:C,C230)</f>
        <v>12240</v>
      </c>
      <c r="K230" s="20" t="str">
        <f>IF(H230=2,"Délais OK &amp; Qté OK",IF(AND(H230=1,E230&lt;&gt;""),"Délais OK &amp; Qté NO",IF(AND(H230=1,E230="",M230&gt;=2),"Délais NO &amp; Qté OK",IF(AND(E230&lt;&gt;"",J230=D230),"Livraison sans demande","Délais NO &amp; Qté NO"))))</f>
        <v>Délais NO &amp; Qté NO</v>
      </c>
      <c r="L230" s="22" t="str">
        <f>IF(AND(K230="Délais NO &amp; Qté OK",X230&gt;30,D230&lt;&gt;""),"Verificar",IF(AND(K230="Délais NO &amp; Qté OK",X230&lt;=30,D230&lt;&gt;""),"Entrée faite "&amp;X230&amp;" jours "&amp;V230,IF(AND(X230&lt;30,K230="Délais NO &amp; Qté NO",D230=""),"Demande faite "&amp;X230&amp;" jours "&amp;W231,"")))</f>
        <v>Demande faite 1 jours Avant</v>
      </c>
      <c r="M230" s="22">
        <f t="shared" si="23"/>
        <v>2</v>
      </c>
      <c r="N230" s="23">
        <v>1</v>
      </c>
      <c r="O230" s="12" t="str">
        <f>CONCATENATE(C230,D230,E230)</f>
        <v>36050511072198640</v>
      </c>
      <c r="P230" s="42" t="str">
        <f t="shared" si="24"/>
        <v>11072198640</v>
      </c>
      <c r="Q230" s="24" t="str">
        <f>IF(AND(D230&lt;&gt;0,E230=0),B230,"")</f>
        <v/>
      </c>
      <c r="R230" s="25" t="str">
        <f>IF(AND(D230=0,E230&lt;&gt;0),B230,"")</f>
        <v>07/06/2012</v>
      </c>
      <c r="S230" s="26">
        <f t="shared" si="21"/>
        <v>41067</v>
      </c>
      <c r="T230" s="27">
        <f>SUMIFS(S:S,O:O,O230,E:E,"")</f>
        <v>41066</v>
      </c>
      <c r="U230" s="27">
        <f>SUMIFS(S:S,O:O,O230,D:D,"")</f>
        <v>41067</v>
      </c>
      <c r="V230" s="28" t="str">
        <f t="shared" si="25"/>
        <v>Après</v>
      </c>
      <c r="W230" s="28" t="str">
        <f t="shared" si="26"/>
        <v>Avant</v>
      </c>
      <c r="X230" s="29">
        <f t="shared" si="27"/>
        <v>1</v>
      </c>
      <c r="Y230" s="42">
        <f>IFERROR(P230+D230*0.03,"")</f>
        <v>11072198640</v>
      </c>
    </row>
    <row r="231" spans="1:25">
      <c r="A231" s="13" t="s">
        <v>37</v>
      </c>
      <c r="B231" s="14" t="s">
        <v>23</v>
      </c>
      <c r="C231" s="15">
        <v>3605051107301</v>
      </c>
      <c r="D231" s="16"/>
      <c r="E231" s="17">
        <v>6480</v>
      </c>
      <c r="F231" s="18"/>
      <c r="G231" s="19"/>
      <c r="H231" s="20">
        <f t="shared" si="22"/>
        <v>0</v>
      </c>
      <c r="I231" s="21">
        <f>SUMIFS(E:E,C:C,C231)</f>
        <v>20160</v>
      </c>
      <c r="J231" s="21">
        <f>SUMIFS(D:D,C:C,C231)</f>
        <v>15840</v>
      </c>
      <c r="K231" s="20" t="str">
        <f>IF(H231=2,"Délais OK &amp; Qté OK",IF(AND(H231=1,E231&lt;&gt;""),"Délais OK &amp; Qté NO",IF(AND(H231=1,E231="",M231&gt;=2),"Délais NO &amp; Qté OK",IF(AND(E231&lt;&gt;"",J231=D231),"Livraison sans demande","Délais NO &amp; Qté NO"))))</f>
        <v>Délais NO &amp; Qté NO</v>
      </c>
      <c r="L231" s="22" t="str">
        <f>IF(AND(K231="Délais NO &amp; Qté OK",X231&gt;30,D231&lt;&gt;""),"Verificar",IF(AND(K231="Délais NO &amp; Qté OK",X231&lt;=30,D231&lt;&gt;""),"Entrée faite "&amp;X231&amp;" jours "&amp;V231,IF(AND(X231&lt;30,K231="Délais NO &amp; Qté NO",D231=""),"Demande faite "&amp;X231&amp;" jours "&amp;W232,"")))</f>
        <v>Demande faite 1 jours Avant</v>
      </c>
      <c r="M231" s="22">
        <f t="shared" si="23"/>
        <v>2</v>
      </c>
      <c r="N231" s="23">
        <v>1</v>
      </c>
      <c r="O231" s="12" t="str">
        <f>CONCATENATE(C231,D231,E231)</f>
        <v>36050511073016480</v>
      </c>
      <c r="P231" s="42" t="str">
        <f t="shared" si="24"/>
        <v>11073016480</v>
      </c>
      <c r="Q231" s="24" t="str">
        <f>IF(AND(D231&lt;&gt;0,E231=0),B231,"")</f>
        <v/>
      </c>
      <c r="R231" s="25" t="str">
        <f>IF(AND(D231=0,E231&lt;&gt;0),B231,"")</f>
        <v>07/06/2012</v>
      </c>
      <c r="S231" s="26">
        <f t="shared" si="21"/>
        <v>41067</v>
      </c>
      <c r="T231" s="27">
        <f>SUMIFS(S:S,O:O,O231,E:E,"")</f>
        <v>41066</v>
      </c>
      <c r="U231" s="27">
        <f>SUMIFS(S:S,O:O,O231,D:D,"")</f>
        <v>41067</v>
      </c>
      <c r="V231" s="28" t="str">
        <f t="shared" si="25"/>
        <v>Après</v>
      </c>
      <c r="W231" s="28" t="str">
        <f t="shared" si="26"/>
        <v>Avant</v>
      </c>
      <c r="X231" s="29">
        <f t="shared" si="27"/>
        <v>1</v>
      </c>
      <c r="Y231" s="42">
        <f>IFERROR(P231+D231*0.03,"")</f>
        <v>11073016480</v>
      </c>
    </row>
    <row r="232" spans="1:25">
      <c r="A232" s="13" t="s">
        <v>37</v>
      </c>
      <c r="B232" s="14" t="s">
        <v>23</v>
      </c>
      <c r="C232" s="15">
        <v>3605051120584</v>
      </c>
      <c r="D232" s="16"/>
      <c r="E232" s="17">
        <v>9000</v>
      </c>
      <c r="F232" s="18"/>
      <c r="G232" s="19"/>
      <c r="H232" s="20">
        <f t="shared" si="22"/>
        <v>0</v>
      </c>
      <c r="I232" s="21">
        <f>SUMIFS(E:E,C:C,C232)</f>
        <v>35200</v>
      </c>
      <c r="J232" s="21">
        <f>SUMIFS(D:D,C:C,C232)</f>
        <v>34200</v>
      </c>
      <c r="K232" s="20" t="str">
        <f>IF(H232=2,"Délais OK &amp; Qté OK",IF(AND(H232=1,E232&lt;&gt;""),"Délais OK &amp; Qté NO",IF(AND(H232=1,E232="",M232&gt;=2),"Délais NO &amp; Qté OK",IF(AND(E232&lt;&gt;"",J232=D232),"Livraison sans demande","Délais NO &amp; Qté NO"))))</f>
        <v>Délais NO &amp; Qté NO</v>
      </c>
      <c r="L232" s="22" t="str">
        <f>IF(AND(K232="Délais NO &amp; Qté OK",X232&gt;30,D232&lt;&gt;""),"Verificar",IF(AND(K232="Délais NO &amp; Qté OK",X232&lt;=30,D232&lt;&gt;""),"Entrée faite "&amp;X232&amp;" jours "&amp;V232,IF(AND(X232&lt;30,K232="Délais NO &amp; Qté NO",D232=""),"Demande faite "&amp;X232&amp;" jours "&amp;W233,"")))</f>
        <v>Demande faite 1 jours Avant</v>
      </c>
      <c r="M232" s="22">
        <f t="shared" si="23"/>
        <v>2</v>
      </c>
      <c r="N232" s="23">
        <v>1</v>
      </c>
      <c r="O232" s="12" t="str">
        <f>CONCATENATE(C232,D232,E232)</f>
        <v>36050511205849000</v>
      </c>
      <c r="P232" s="42" t="str">
        <f t="shared" si="24"/>
        <v>11205849000</v>
      </c>
      <c r="Q232" s="24" t="str">
        <f>IF(AND(D232&lt;&gt;0,E232=0),B232,"")</f>
        <v/>
      </c>
      <c r="R232" s="25" t="str">
        <f>IF(AND(D232=0,E232&lt;&gt;0),B232,"")</f>
        <v>07/06/2012</v>
      </c>
      <c r="S232" s="26">
        <f t="shared" si="21"/>
        <v>41067</v>
      </c>
      <c r="T232" s="27">
        <f>SUMIFS(S:S,O:O,O232,E:E,"")</f>
        <v>41066</v>
      </c>
      <c r="U232" s="27">
        <f>SUMIFS(S:S,O:O,O232,D:D,"")</f>
        <v>41067</v>
      </c>
      <c r="V232" s="28" t="str">
        <f t="shared" si="25"/>
        <v>Après</v>
      </c>
      <c r="W232" s="28" t="str">
        <f t="shared" si="26"/>
        <v>Avant</v>
      </c>
      <c r="X232" s="29">
        <f t="shared" si="27"/>
        <v>1</v>
      </c>
      <c r="Y232" s="42">
        <f>IFERROR(P232+D232*0.03,"")</f>
        <v>11205849000</v>
      </c>
    </row>
    <row r="233" spans="1:25">
      <c r="A233" s="13" t="s">
        <v>37</v>
      </c>
      <c r="B233" s="14" t="s">
        <v>23</v>
      </c>
      <c r="C233" s="15">
        <v>3605051120591</v>
      </c>
      <c r="D233" s="16"/>
      <c r="E233" s="17">
        <v>9000</v>
      </c>
      <c r="F233" s="18"/>
      <c r="G233" s="19"/>
      <c r="H233" s="20">
        <f t="shared" si="22"/>
        <v>0</v>
      </c>
      <c r="I233" s="21">
        <f>SUMIFS(E:E,C:C,C233)</f>
        <v>9000</v>
      </c>
      <c r="J233" s="21">
        <f>SUMIFS(D:D,C:C,C233)</f>
        <v>9000</v>
      </c>
      <c r="K233" s="20" t="str">
        <f>IF(H233=2,"Délais OK &amp; Qté OK",IF(AND(H233=1,E233&lt;&gt;""),"Délais OK &amp; Qté NO",IF(AND(H233=1,E233="",M233&gt;=2),"Délais NO &amp; Qté OK",IF(AND(E233&lt;&gt;"",J233=D233),"Livraison sans demande","Délais NO &amp; Qté NO"))))</f>
        <v>Délais NO &amp; Qté NO</v>
      </c>
      <c r="L233" s="22" t="str">
        <f>IF(AND(K233="Délais NO &amp; Qté OK",X233&gt;30,D233&lt;&gt;""),"Verificar",IF(AND(K233="Délais NO &amp; Qté OK",X233&lt;=30,D233&lt;&gt;""),"Entrée faite "&amp;X233&amp;" jours "&amp;V233,IF(AND(X233&lt;30,K233="Délais NO &amp; Qté NO",D233=""),"Demande faite "&amp;X233&amp;" jours "&amp;W234,"")))</f>
        <v>Demande faite 1 jours Avant</v>
      </c>
      <c r="M233" s="22">
        <f t="shared" si="23"/>
        <v>2</v>
      </c>
      <c r="N233" s="23">
        <v>1</v>
      </c>
      <c r="O233" s="12" t="str">
        <f>CONCATENATE(C233,D233,E233)</f>
        <v>36050511205919000</v>
      </c>
      <c r="P233" s="42" t="str">
        <f t="shared" si="24"/>
        <v>11205919000</v>
      </c>
      <c r="Q233" s="24" t="str">
        <f>IF(AND(D233&lt;&gt;0,E233=0),B233,"")</f>
        <v/>
      </c>
      <c r="R233" s="25" t="str">
        <f>IF(AND(D233=0,E233&lt;&gt;0),B233,"")</f>
        <v>07/06/2012</v>
      </c>
      <c r="S233" s="26">
        <f t="shared" si="21"/>
        <v>41067</v>
      </c>
      <c r="T233" s="27">
        <f>SUMIFS(S:S,O:O,O233,E:E,"")</f>
        <v>41066</v>
      </c>
      <c r="U233" s="27">
        <f>SUMIFS(S:S,O:O,O233,D:D,"")</f>
        <v>41067</v>
      </c>
      <c r="V233" s="28" t="str">
        <f t="shared" si="25"/>
        <v>Après</v>
      </c>
      <c r="W233" s="28" t="str">
        <f t="shared" si="26"/>
        <v>Avant</v>
      </c>
      <c r="X233" s="29">
        <f t="shared" si="27"/>
        <v>1</v>
      </c>
      <c r="Y233" s="42">
        <f>IFERROR(P233+D233*0.03,"")</f>
        <v>11205919000</v>
      </c>
    </row>
    <row r="234" spans="1:25">
      <c r="A234" s="13" t="s">
        <v>37</v>
      </c>
      <c r="B234" s="14" t="s">
        <v>23</v>
      </c>
      <c r="C234" s="15">
        <v>3605051120645</v>
      </c>
      <c r="D234" s="16"/>
      <c r="E234" s="17">
        <v>9000</v>
      </c>
      <c r="F234" s="18"/>
      <c r="G234" s="19"/>
      <c r="H234" s="20">
        <f t="shared" si="22"/>
        <v>0</v>
      </c>
      <c r="I234" s="21">
        <f>SUMIFS(E:E,C:C,C234)</f>
        <v>9000</v>
      </c>
      <c r="J234" s="21">
        <f>SUMIFS(D:D,C:C,C234)</f>
        <v>9000</v>
      </c>
      <c r="K234" s="20" t="str">
        <f>IF(H234=2,"Délais OK &amp; Qté OK",IF(AND(H234=1,E234&lt;&gt;""),"Délais OK &amp; Qté NO",IF(AND(H234=1,E234="",M234&gt;=2),"Délais NO &amp; Qté OK",IF(AND(E234&lt;&gt;"",J234=D234),"Livraison sans demande","Délais NO &amp; Qté NO"))))</f>
        <v>Délais NO &amp; Qté NO</v>
      </c>
      <c r="L234" s="22" t="str">
        <f>IF(AND(K234="Délais NO &amp; Qté OK",X234&gt;30,D234&lt;&gt;""),"Verificar",IF(AND(K234="Délais NO &amp; Qté OK",X234&lt;=30,D234&lt;&gt;""),"Entrée faite "&amp;X234&amp;" jours "&amp;V234,IF(AND(X234&lt;30,K234="Délais NO &amp; Qté NO",D234=""),"Demande faite "&amp;X234&amp;" jours "&amp;W235,"")))</f>
        <v>Demande faite 1 jours Avant</v>
      </c>
      <c r="M234" s="22">
        <f t="shared" si="23"/>
        <v>2</v>
      </c>
      <c r="N234" s="23">
        <v>1</v>
      </c>
      <c r="O234" s="12" t="str">
        <f>CONCATENATE(C234,D234,E234)</f>
        <v>36050511206459000</v>
      </c>
      <c r="P234" s="42" t="str">
        <f t="shared" si="24"/>
        <v>11206459000</v>
      </c>
      <c r="Q234" s="24" t="str">
        <f>IF(AND(D234&lt;&gt;0,E234=0),B234,"")</f>
        <v/>
      </c>
      <c r="R234" s="25" t="str">
        <f>IF(AND(D234=0,E234&lt;&gt;0),B234,"")</f>
        <v>07/06/2012</v>
      </c>
      <c r="S234" s="26">
        <f t="shared" si="21"/>
        <v>41067</v>
      </c>
      <c r="T234" s="27">
        <f>SUMIFS(S:S,O:O,O234,E:E,"")</f>
        <v>41066</v>
      </c>
      <c r="U234" s="27">
        <f>SUMIFS(S:S,O:O,O234,D:D,"")</f>
        <v>41067</v>
      </c>
      <c r="V234" s="28" t="str">
        <f t="shared" si="25"/>
        <v>Après</v>
      </c>
      <c r="W234" s="28" t="str">
        <f t="shared" si="26"/>
        <v>Avant</v>
      </c>
      <c r="X234" s="29">
        <f t="shared" si="27"/>
        <v>1</v>
      </c>
      <c r="Y234" s="42">
        <f>IFERROR(P234+D234*0.03,"")</f>
        <v>11206459000</v>
      </c>
    </row>
    <row r="235" spans="1:25">
      <c r="A235" s="13" t="s">
        <v>37</v>
      </c>
      <c r="B235" s="14" t="s">
        <v>23</v>
      </c>
      <c r="C235" s="15">
        <v>3605051378060</v>
      </c>
      <c r="D235" s="16"/>
      <c r="E235" s="17">
        <v>9000</v>
      </c>
      <c r="F235" s="18"/>
      <c r="G235" s="19"/>
      <c r="H235" s="20">
        <f t="shared" si="22"/>
        <v>0</v>
      </c>
      <c r="I235" s="21">
        <f>SUMIFS(E:E,C:C,C235)</f>
        <v>16200</v>
      </c>
      <c r="J235" s="21">
        <f>SUMIFS(D:D,C:C,C235)</f>
        <v>16200</v>
      </c>
      <c r="K235" s="20" t="str">
        <f>IF(H235=2,"Délais OK &amp; Qté OK",IF(AND(H235=1,E235&lt;&gt;""),"Délais OK &amp; Qté NO",IF(AND(H235=1,E235="",M235&gt;=2),"Délais NO &amp; Qté OK",IF(AND(E235&lt;&gt;"",J235=D235),"Livraison sans demande","Délais NO &amp; Qté NO"))))</f>
        <v>Délais NO &amp; Qté NO</v>
      </c>
      <c r="L235" s="22" t="str">
        <f>IF(AND(K235="Délais NO &amp; Qté OK",X235&gt;30,D235&lt;&gt;""),"Verificar",IF(AND(K235="Délais NO &amp; Qté OK",X235&lt;=30,D235&lt;&gt;""),"Entrée faite "&amp;X235&amp;" jours "&amp;V235,IF(AND(X235&lt;30,K235="Délais NO &amp; Qté NO",D235=""),"Demande faite "&amp;X235&amp;" jours "&amp;W236,"")))</f>
        <v>Demande faite 1 jours Avant</v>
      </c>
      <c r="M235" s="22">
        <f t="shared" si="23"/>
        <v>2</v>
      </c>
      <c r="N235" s="23">
        <v>1</v>
      </c>
      <c r="O235" s="12" t="str">
        <f>CONCATENATE(C235,D235,E235)</f>
        <v>36050513780609000</v>
      </c>
      <c r="P235" s="42" t="str">
        <f t="shared" si="24"/>
        <v>13780609000</v>
      </c>
      <c r="Q235" s="24" t="str">
        <f>IF(AND(D235&lt;&gt;0,E235=0),B235,"")</f>
        <v/>
      </c>
      <c r="R235" s="25" t="str">
        <f>IF(AND(D235=0,E235&lt;&gt;0),B235,"")</f>
        <v>07/06/2012</v>
      </c>
      <c r="S235" s="26">
        <f t="shared" si="21"/>
        <v>41067</v>
      </c>
      <c r="T235" s="27">
        <f>SUMIFS(S:S,O:O,O235,E:E,"")</f>
        <v>41066</v>
      </c>
      <c r="U235" s="27">
        <f>SUMIFS(S:S,O:O,O235,D:D,"")</f>
        <v>41067</v>
      </c>
      <c r="V235" s="28" t="str">
        <f t="shared" si="25"/>
        <v>Après</v>
      </c>
      <c r="W235" s="28" t="str">
        <f t="shared" si="26"/>
        <v>Avant</v>
      </c>
      <c r="X235" s="29">
        <f t="shared" si="27"/>
        <v>1</v>
      </c>
      <c r="Y235" s="42">
        <f>IFERROR(P235+D235*0.03,"")</f>
        <v>13780609000</v>
      </c>
    </row>
    <row r="236" spans="1:25">
      <c r="A236" s="13" t="s">
        <v>37</v>
      </c>
      <c r="B236" s="14" t="s">
        <v>23</v>
      </c>
      <c r="C236" s="15">
        <v>3605051740249</v>
      </c>
      <c r="D236" s="16"/>
      <c r="E236" s="17">
        <v>3600</v>
      </c>
      <c r="F236" s="18"/>
      <c r="G236" s="19"/>
      <c r="H236" s="20">
        <f t="shared" si="22"/>
        <v>0</v>
      </c>
      <c r="I236" s="21">
        <f>SUMIFS(E:E,C:C,C236)</f>
        <v>7920</v>
      </c>
      <c r="J236" s="21">
        <f>SUMIFS(D:D,C:C,C236)</f>
        <v>7920</v>
      </c>
      <c r="K236" s="20" t="str">
        <f>IF(H236=2,"Délais OK &amp; Qté OK",IF(AND(H236=1,E236&lt;&gt;""),"Délais OK &amp; Qté NO",IF(AND(H236=1,E236="",M236&gt;=2),"Délais NO &amp; Qté OK",IF(AND(E236&lt;&gt;"",J236=D236),"Livraison sans demande","Délais NO &amp; Qté NO"))))</f>
        <v>Délais NO &amp; Qté NO</v>
      </c>
      <c r="L236" s="22" t="str">
        <f>IF(AND(K236="Délais NO &amp; Qté OK",X236&gt;30,D236&lt;&gt;""),"Verificar",IF(AND(K236="Délais NO &amp; Qté OK",X236&lt;=30,D236&lt;&gt;""),"Entrée faite "&amp;X236&amp;" jours "&amp;V236,IF(AND(X236&lt;30,K236="Délais NO &amp; Qté NO",D236=""),"Demande faite "&amp;X236&amp;" jours "&amp;W237,"")))</f>
        <v>Demande faite 1 jours Avant</v>
      </c>
      <c r="M236" s="22">
        <f t="shared" si="23"/>
        <v>2</v>
      </c>
      <c r="N236" s="23">
        <v>1</v>
      </c>
      <c r="O236" s="12" t="str">
        <f>CONCATENATE(C236,D236,E236)</f>
        <v>36050517402493600</v>
      </c>
      <c r="P236" s="42" t="str">
        <f t="shared" si="24"/>
        <v>17402493600</v>
      </c>
      <c r="Q236" s="24" t="str">
        <f>IF(AND(D236&lt;&gt;0,E236=0),B236,"")</f>
        <v/>
      </c>
      <c r="R236" s="25" t="str">
        <f>IF(AND(D236=0,E236&lt;&gt;0),B236,"")</f>
        <v>07/06/2012</v>
      </c>
      <c r="S236" s="26">
        <f t="shared" si="21"/>
        <v>41067</v>
      </c>
      <c r="T236" s="27">
        <f>SUMIFS(S:S,O:O,O236,E:E,"")</f>
        <v>41066</v>
      </c>
      <c r="U236" s="27">
        <f>SUMIFS(S:S,O:O,O236,D:D,"")</f>
        <v>41067</v>
      </c>
      <c r="V236" s="28" t="str">
        <f t="shared" si="25"/>
        <v>Après</v>
      </c>
      <c r="W236" s="28" t="str">
        <f t="shared" si="26"/>
        <v>Avant</v>
      </c>
      <c r="X236" s="29">
        <f t="shared" si="27"/>
        <v>1</v>
      </c>
      <c r="Y236" s="42">
        <f>IFERROR(P236+D236*0.03,"")</f>
        <v>17402493600</v>
      </c>
    </row>
    <row r="237" spans="1:25">
      <c r="A237" s="13" t="s">
        <v>37</v>
      </c>
      <c r="B237" s="14" t="s">
        <v>23</v>
      </c>
      <c r="C237" s="15">
        <v>3605052183588</v>
      </c>
      <c r="D237" s="16"/>
      <c r="E237" s="17">
        <v>9000</v>
      </c>
      <c r="F237" s="18"/>
      <c r="G237" s="19"/>
      <c r="H237" s="20">
        <f t="shared" si="22"/>
        <v>0</v>
      </c>
      <c r="I237" s="21">
        <f>SUMIFS(E:E,C:C,C237)</f>
        <v>9000</v>
      </c>
      <c r="J237" s="21">
        <f>SUMIFS(D:D,C:C,C237)</f>
        <v>9000</v>
      </c>
      <c r="K237" s="20" t="str">
        <f>IF(H237=2,"Délais OK &amp; Qté OK",IF(AND(H237=1,E237&lt;&gt;""),"Délais OK &amp; Qté NO",IF(AND(H237=1,E237="",M237&gt;=2),"Délais NO &amp; Qté OK",IF(AND(E237&lt;&gt;"",J237=D237),"Livraison sans demande","Délais NO &amp; Qté NO"))))</f>
        <v>Délais NO &amp; Qté NO</v>
      </c>
      <c r="L237" s="22" t="str">
        <f>IF(AND(K237="Délais NO &amp; Qté OK",X237&gt;30,D237&lt;&gt;""),"Verificar",IF(AND(K237="Délais NO &amp; Qté OK",X237&lt;=30,D237&lt;&gt;""),"Entrée faite "&amp;X237&amp;" jours "&amp;V237,IF(AND(X237&lt;30,K237="Délais NO &amp; Qté NO",D237=""),"Demande faite "&amp;X237&amp;" jours "&amp;W238,"")))</f>
        <v>Demande faite 1 jours Avant</v>
      </c>
      <c r="M237" s="22">
        <f t="shared" si="23"/>
        <v>2</v>
      </c>
      <c r="N237" s="23">
        <v>1</v>
      </c>
      <c r="O237" s="12" t="str">
        <f>CONCATENATE(C237,D237,E237)</f>
        <v>36050521835889000</v>
      </c>
      <c r="P237" s="42" t="str">
        <f t="shared" si="24"/>
        <v>21835889000</v>
      </c>
      <c r="Q237" s="24" t="str">
        <f>IF(AND(D237&lt;&gt;0,E237=0),B237,"")</f>
        <v/>
      </c>
      <c r="R237" s="25" t="str">
        <f>IF(AND(D237=0,E237&lt;&gt;0),B237,"")</f>
        <v>07/06/2012</v>
      </c>
      <c r="S237" s="26">
        <f t="shared" si="21"/>
        <v>41067</v>
      </c>
      <c r="T237" s="27">
        <f>SUMIFS(S:S,O:O,O237,E:E,"")</f>
        <v>41066</v>
      </c>
      <c r="U237" s="27">
        <f>SUMIFS(S:S,O:O,O237,D:D,"")</f>
        <v>41067</v>
      </c>
      <c r="V237" s="28" t="str">
        <f t="shared" si="25"/>
        <v>Après</v>
      </c>
      <c r="W237" s="28" t="str">
        <f t="shared" si="26"/>
        <v>Avant</v>
      </c>
      <c r="X237" s="29">
        <f t="shared" si="27"/>
        <v>1</v>
      </c>
      <c r="Y237" s="42">
        <f>IFERROR(P237+D237*0.03,"")</f>
        <v>21835889000</v>
      </c>
    </row>
    <row r="238" spans="1:25">
      <c r="A238" s="13" t="s">
        <v>37</v>
      </c>
      <c r="B238" s="14" t="s">
        <v>23</v>
      </c>
      <c r="C238" s="15">
        <v>3605052452400</v>
      </c>
      <c r="D238" s="16"/>
      <c r="E238" s="17">
        <v>4320</v>
      </c>
      <c r="F238" s="18"/>
      <c r="G238" s="19"/>
      <c r="H238" s="20">
        <f t="shared" si="22"/>
        <v>0</v>
      </c>
      <c r="I238" s="21">
        <f>SUMIFS(E:E,C:C,C238)</f>
        <v>6480</v>
      </c>
      <c r="J238" s="21">
        <f>SUMIFS(D:D,C:C,C238)</f>
        <v>6480</v>
      </c>
      <c r="K238" s="20" t="str">
        <f>IF(H238=2,"Délais OK &amp; Qté OK",IF(AND(H238=1,E238&lt;&gt;""),"Délais OK &amp; Qté NO",IF(AND(H238=1,E238="",M238&gt;=2),"Délais NO &amp; Qté OK",IF(AND(E238&lt;&gt;"",J238=D238),"Livraison sans demande","Délais NO &amp; Qté NO"))))</f>
        <v>Délais NO &amp; Qté NO</v>
      </c>
      <c r="L238" s="22" t="str">
        <f>IF(AND(K238="Délais NO &amp; Qté OK",X238&gt;30,D238&lt;&gt;""),"Verificar",IF(AND(K238="Délais NO &amp; Qté OK",X238&lt;=30,D238&lt;&gt;""),"Entrée faite "&amp;X238&amp;" jours "&amp;V238,IF(AND(X238&lt;30,K238="Délais NO &amp; Qté NO",D238=""),"Demande faite "&amp;X238&amp;" jours "&amp;W239,"")))</f>
        <v>Demande faite 1 jours Avant</v>
      </c>
      <c r="M238" s="22">
        <f t="shared" si="23"/>
        <v>2</v>
      </c>
      <c r="N238" s="23">
        <v>1</v>
      </c>
      <c r="O238" s="12" t="str">
        <f>CONCATENATE(C238,D238,E238)</f>
        <v>36050524524004320</v>
      </c>
      <c r="P238" s="42" t="str">
        <f t="shared" si="24"/>
        <v>24524004320</v>
      </c>
      <c r="Q238" s="24" t="str">
        <f>IF(AND(D238&lt;&gt;0,E238=0),B238,"")</f>
        <v/>
      </c>
      <c r="R238" s="25" t="str">
        <f>IF(AND(D238=0,E238&lt;&gt;0),B238,"")</f>
        <v>07/06/2012</v>
      </c>
      <c r="S238" s="26">
        <f t="shared" si="21"/>
        <v>41067</v>
      </c>
      <c r="T238" s="27">
        <f>SUMIFS(S:S,O:O,O238,E:E,"")</f>
        <v>41066</v>
      </c>
      <c r="U238" s="27">
        <f>SUMIFS(S:S,O:O,O238,D:D,"")</f>
        <v>41067</v>
      </c>
      <c r="V238" s="28" t="str">
        <f t="shared" si="25"/>
        <v>Après</v>
      </c>
      <c r="W238" s="28" t="str">
        <f t="shared" si="26"/>
        <v>Avant</v>
      </c>
      <c r="X238" s="29">
        <f t="shared" si="27"/>
        <v>1</v>
      </c>
      <c r="Y238" s="42">
        <f>IFERROR(P238+D238*0.03,"")</f>
        <v>24524004320</v>
      </c>
    </row>
    <row r="239" spans="1:25">
      <c r="A239" s="13" t="s">
        <v>37</v>
      </c>
      <c r="B239" s="14" t="s">
        <v>23</v>
      </c>
      <c r="C239" s="15">
        <v>3605052491928</v>
      </c>
      <c r="D239" s="16"/>
      <c r="E239" s="17">
        <v>3600</v>
      </c>
      <c r="F239" s="18"/>
      <c r="G239" s="19"/>
      <c r="H239" s="20">
        <f t="shared" si="22"/>
        <v>0</v>
      </c>
      <c r="I239" s="21">
        <f>SUMIFS(E:E,C:C,C239)</f>
        <v>64000</v>
      </c>
      <c r="J239" s="21">
        <f>SUMIFS(D:D,C:C,C239)</f>
        <v>64000</v>
      </c>
      <c r="K239" s="20" t="str">
        <f>IF(H239=2,"Délais OK &amp; Qté OK",IF(AND(H239=1,E239&lt;&gt;""),"Délais OK &amp; Qté NO",IF(AND(H239=1,E239="",M239&gt;=2),"Délais NO &amp; Qté OK",IF(AND(E239&lt;&gt;"",J239=D239),"Livraison sans demande","Délais NO &amp; Qté NO"))))</f>
        <v>Délais NO &amp; Qté NO</v>
      </c>
      <c r="L239" s="22" t="str">
        <f>IF(AND(K239="Délais NO &amp; Qté OK",X239&gt;30,D239&lt;&gt;""),"Verificar",IF(AND(K239="Délais NO &amp; Qté OK",X239&lt;=30,D239&lt;&gt;""),"Entrée faite "&amp;X239&amp;" jours "&amp;V239,IF(AND(X239&lt;30,K239="Délais NO &amp; Qté NO",D239=""),"Demande faite "&amp;X239&amp;" jours "&amp;W240,"")))</f>
        <v/>
      </c>
      <c r="M239" s="22">
        <f t="shared" si="23"/>
        <v>1</v>
      </c>
      <c r="N239" s="23">
        <v>1</v>
      </c>
      <c r="O239" s="12" t="str">
        <f>CONCATENATE(C239,D239,E239)</f>
        <v>36050524919283600</v>
      </c>
      <c r="P239" s="42" t="str">
        <f t="shared" si="24"/>
        <v>24919283600</v>
      </c>
      <c r="Q239" s="24" t="str">
        <f>IF(AND(D239&lt;&gt;0,E239=0),B239,"")</f>
        <v/>
      </c>
      <c r="R239" s="25" t="str">
        <f>IF(AND(D239=0,E239&lt;&gt;0),B239,"")</f>
        <v>07/06/2012</v>
      </c>
      <c r="S239" s="26">
        <f t="shared" si="21"/>
        <v>41067</v>
      </c>
      <c r="T239" s="27">
        <f>SUMIFS(S:S,O:O,O239,E:E,"")</f>
        <v>0</v>
      </c>
      <c r="U239" s="27">
        <f>SUMIFS(S:S,O:O,O239,D:D,"")</f>
        <v>41067</v>
      </c>
      <c r="V239" s="28" t="str">
        <f t="shared" si="25"/>
        <v>Après</v>
      </c>
      <c r="W239" s="28" t="str">
        <f t="shared" si="26"/>
        <v>Avant</v>
      </c>
      <c r="X239" s="29">
        <f t="shared" si="27"/>
        <v>41067</v>
      </c>
      <c r="Y239" s="42">
        <f>IFERROR(P239+D239*0.03,"")</f>
        <v>24919283600</v>
      </c>
    </row>
    <row r="240" spans="1:25">
      <c r="A240" s="13" t="s">
        <v>37</v>
      </c>
      <c r="B240" s="14" t="s">
        <v>30</v>
      </c>
      <c r="C240" s="15">
        <v>3605051120621</v>
      </c>
      <c r="D240" s="16"/>
      <c r="E240" s="17">
        <v>9000</v>
      </c>
      <c r="F240" s="18"/>
      <c r="G240" s="19"/>
      <c r="H240" s="20">
        <f t="shared" si="22"/>
        <v>0</v>
      </c>
      <c r="I240" s="21">
        <f>SUMIFS(E:E,C:C,C240)</f>
        <v>9000</v>
      </c>
      <c r="J240" s="21">
        <f>SUMIFS(D:D,C:C,C240)</f>
        <v>9000</v>
      </c>
      <c r="K240" s="20" t="str">
        <f>IF(H240=2,"Délais OK &amp; Qté OK",IF(AND(H240=1,E240&lt;&gt;""),"Délais OK &amp; Qté NO",IF(AND(H240=1,E240="",M240&gt;=2),"Délais NO &amp; Qté OK",IF(AND(E240&lt;&gt;"",J240=D240),"Livraison sans demande","Délais NO &amp; Qté NO"))))</f>
        <v>Délais NO &amp; Qté NO</v>
      </c>
      <c r="L240" s="22" t="str">
        <f>IF(AND(K240="Délais NO &amp; Qté OK",X240&gt;30,D240&lt;&gt;""),"Verificar",IF(AND(K240="Délais NO &amp; Qté OK",X240&lt;=30,D240&lt;&gt;""),"Entrée faite "&amp;X240&amp;" jours "&amp;V240,IF(AND(X240&lt;30,K240="Délais NO &amp; Qté NO",D240=""),"Demande faite "&amp;X240&amp;" jours "&amp;W241,"")))</f>
        <v>Demande faite 1 jours Après</v>
      </c>
      <c r="M240" s="22">
        <f t="shared" si="23"/>
        <v>2</v>
      </c>
      <c r="N240" s="23">
        <v>1</v>
      </c>
      <c r="O240" s="12" t="str">
        <f>CONCATENATE(C240,D240,E240)</f>
        <v>36050511206219000</v>
      </c>
      <c r="P240" s="42" t="str">
        <f t="shared" si="24"/>
        <v>11206219000</v>
      </c>
      <c r="Q240" s="24" t="str">
        <f>IF(AND(D240&lt;&gt;0,E240=0),B240,"")</f>
        <v/>
      </c>
      <c r="R240" s="25" t="str">
        <f>IF(AND(D240=0,E240&lt;&gt;0),B240,"")</f>
        <v>11/06/2012</v>
      </c>
      <c r="S240" s="26">
        <f t="shared" si="21"/>
        <v>41071</v>
      </c>
      <c r="T240" s="27">
        <f>SUMIFS(S:S,O:O,O240,E:E,"")</f>
        <v>41072</v>
      </c>
      <c r="U240" s="27">
        <f>SUMIFS(S:S,O:O,O240,D:D,"")</f>
        <v>41071</v>
      </c>
      <c r="V240" s="28" t="str">
        <f t="shared" si="25"/>
        <v>Avant</v>
      </c>
      <c r="W240" s="28" t="str">
        <f t="shared" si="26"/>
        <v>Après</v>
      </c>
      <c r="X240" s="29">
        <f t="shared" si="27"/>
        <v>1</v>
      </c>
      <c r="Y240" s="42">
        <f>IFERROR(P240+D240*0.03,"")</f>
        <v>11206219000</v>
      </c>
    </row>
    <row r="241" spans="1:25">
      <c r="A241" s="13" t="s">
        <v>37</v>
      </c>
      <c r="B241" s="14" t="s">
        <v>30</v>
      </c>
      <c r="C241" s="15">
        <v>3605051285795</v>
      </c>
      <c r="D241" s="16">
        <v>27104</v>
      </c>
      <c r="E241" s="17">
        <v>27104</v>
      </c>
      <c r="F241" s="18">
        <v>1</v>
      </c>
      <c r="G241" s="19">
        <v>1</v>
      </c>
      <c r="H241" s="20">
        <f t="shared" si="22"/>
        <v>2</v>
      </c>
      <c r="I241" s="21">
        <f>SUMIFS(E:E,C:C,C241)</f>
        <v>36960</v>
      </c>
      <c r="J241" s="21">
        <f>SUMIFS(D:D,C:C,C241)</f>
        <v>39424</v>
      </c>
      <c r="K241" s="20" t="str">
        <f>IF(H241=2,"Délais OK &amp; Qté OK",IF(AND(H241=1,E241&lt;&gt;""),"Délais OK &amp; Qté NO",IF(AND(H241=1,E241="",M241&gt;=2),"Délais NO &amp; Qté OK",IF(AND(E241&lt;&gt;"",J241=D241),"Livraison sans demande","Délais NO &amp; Qté NO"))))</f>
        <v>Délais OK &amp; Qté OK</v>
      </c>
      <c r="L241" s="22" t="str">
        <f>IF(AND(K241="Délais NO &amp; Qté OK",X241&gt;30,D241&lt;&gt;""),"Verificar",IF(AND(K241="Délais NO &amp; Qté OK",X241&lt;=30,D241&lt;&gt;""),"Entrée faite "&amp;X241&amp;" jours "&amp;V241,IF(AND(X241&lt;30,K241="Délais NO &amp; Qté NO",D241=""),"Demande faite "&amp;X241&amp;" jours "&amp;W242,"")))</f>
        <v/>
      </c>
      <c r="M241" s="22">
        <f t="shared" si="23"/>
        <v>1</v>
      </c>
      <c r="N241" s="23">
        <v>1</v>
      </c>
      <c r="O241" s="12" t="str">
        <f>CONCATENATE(C241,D241,E241)</f>
        <v>36050512857952710427104</v>
      </c>
      <c r="P241" s="42" t="str">
        <f t="shared" si="24"/>
        <v>12857952710427104</v>
      </c>
      <c r="Q241" s="24" t="str">
        <f>IF(AND(D241&lt;&gt;0,E241=0),B241,"")</f>
        <v/>
      </c>
      <c r="R241" s="25" t="str">
        <f>IF(AND(D241=0,E241&lt;&gt;0),B241,"")</f>
        <v/>
      </c>
      <c r="S241" s="26">
        <f t="shared" si="21"/>
        <v>41071</v>
      </c>
      <c r="T241" s="27">
        <f>SUMIFS(S:S,O:O,O241,E:E,"")</f>
        <v>0</v>
      </c>
      <c r="U241" s="27">
        <f>SUMIFS(S:S,O:O,O241,D:D,"")</f>
        <v>0</v>
      </c>
      <c r="V241" s="28" t="str">
        <f t="shared" si="25"/>
        <v>Avant</v>
      </c>
      <c r="W241" s="28" t="str">
        <f t="shared" si="26"/>
        <v>Après</v>
      </c>
      <c r="X241" s="29">
        <f t="shared" si="27"/>
        <v>0</v>
      </c>
      <c r="Y241" s="42">
        <f>IFERROR(P241+D241*0.03,"")</f>
        <v>1.2857952710427914E+16</v>
      </c>
    </row>
    <row r="242" spans="1:25">
      <c r="A242" s="13" t="s">
        <v>37</v>
      </c>
      <c r="B242" s="14" t="s">
        <v>30</v>
      </c>
      <c r="C242" s="15">
        <v>3605051285818</v>
      </c>
      <c r="D242" s="16">
        <v>4928</v>
      </c>
      <c r="E242" s="17">
        <v>4928</v>
      </c>
      <c r="F242" s="18">
        <v>1</v>
      </c>
      <c r="G242" s="19">
        <v>1</v>
      </c>
      <c r="H242" s="20">
        <f t="shared" si="22"/>
        <v>2</v>
      </c>
      <c r="I242" s="21">
        <f>SUMIFS(E:E,C:C,C242)</f>
        <v>44352</v>
      </c>
      <c r="J242" s="21">
        <f>SUMIFS(D:D,C:C,C242)</f>
        <v>91168</v>
      </c>
      <c r="K242" s="20" t="str">
        <f>IF(H242=2,"Délais OK &amp; Qté OK",IF(AND(H242=1,E242&lt;&gt;""),"Délais OK &amp; Qté NO",IF(AND(H242=1,E242="",M242&gt;=2),"Délais NO &amp; Qté OK",IF(AND(E242&lt;&gt;"",J242=D242),"Livraison sans demande","Délais NO &amp; Qté NO"))))</f>
        <v>Délais OK &amp; Qté OK</v>
      </c>
      <c r="L242" s="22" t="str">
        <f>IF(AND(K242="Délais NO &amp; Qté OK",X242&gt;30,D242&lt;&gt;""),"Verificar",IF(AND(K242="Délais NO &amp; Qté OK",X242&lt;=30,D242&lt;&gt;""),"Entrée faite "&amp;X242&amp;" jours "&amp;V242,IF(AND(X242&lt;30,K242="Délais NO &amp; Qté NO",D242=""),"Demande faite "&amp;X242&amp;" jours "&amp;W243,"")))</f>
        <v/>
      </c>
      <c r="M242" s="22">
        <f t="shared" si="23"/>
        <v>1</v>
      </c>
      <c r="N242" s="23">
        <v>1</v>
      </c>
      <c r="O242" s="12" t="str">
        <f>CONCATENATE(C242,D242,E242)</f>
        <v>360505128581849284928</v>
      </c>
      <c r="P242" s="42" t="str">
        <f t="shared" si="24"/>
        <v>128581849284928</v>
      </c>
      <c r="Q242" s="24" t="str">
        <f>IF(AND(D242&lt;&gt;0,E242=0),B242,"")</f>
        <v/>
      </c>
      <c r="R242" s="25" t="str">
        <f>IF(AND(D242=0,E242&lt;&gt;0),B242,"")</f>
        <v/>
      </c>
      <c r="S242" s="26">
        <f t="shared" si="21"/>
        <v>41071</v>
      </c>
      <c r="T242" s="27">
        <f>SUMIFS(S:S,O:O,O242,E:E,"")</f>
        <v>0</v>
      </c>
      <c r="U242" s="27">
        <f>SUMIFS(S:S,O:O,O242,D:D,"")</f>
        <v>0</v>
      </c>
      <c r="V242" s="28" t="str">
        <f t="shared" si="25"/>
        <v>Avant</v>
      </c>
      <c r="W242" s="28" t="str">
        <f t="shared" si="26"/>
        <v>Après</v>
      </c>
      <c r="X242" s="29">
        <f t="shared" si="27"/>
        <v>0</v>
      </c>
      <c r="Y242" s="42">
        <f>IFERROR(P242+D242*0.03,"")</f>
        <v>128581849285075.84</v>
      </c>
    </row>
    <row r="243" spans="1:25">
      <c r="A243" s="13" t="s">
        <v>37</v>
      </c>
      <c r="B243" s="14" t="s">
        <v>30</v>
      </c>
      <c r="C243" s="15">
        <v>3605051285832</v>
      </c>
      <c r="D243" s="16">
        <v>21868</v>
      </c>
      <c r="E243" s="17">
        <v>21868</v>
      </c>
      <c r="F243" s="18">
        <v>1</v>
      </c>
      <c r="G243" s="19">
        <v>1</v>
      </c>
      <c r="H243" s="20">
        <f t="shared" si="22"/>
        <v>2</v>
      </c>
      <c r="I243" s="21">
        <f>SUMIFS(E:E,C:C,C243)</f>
        <v>21868</v>
      </c>
      <c r="J243" s="21">
        <f>SUMIFS(D:D,C:C,C243)</f>
        <v>21868</v>
      </c>
      <c r="K243" s="20" t="str">
        <f>IF(H243=2,"Délais OK &amp; Qté OK",IF(AND(H243=1,E243&lt;&gt;""),"Délais OK &amp; Qté NO",IF(AND(H243=1,E243="",M243&gt;=2),"Délais NO &amp; Qté OK",IF(AND(E243&lt;&gt;"",J243=D243),"Livraison sans demande","Délais NO &amp; Qté NO"))))</f>
        <v>Délais OK &amp; Qté OK</v>
      </c>
      <c r="L243" s="22" t="str">
        <f>IF(AND(K243="Délais NO &amp; Qté OK",X243&gt;30,D243&lt;&gt;""),"Verificar",IF(AND(K243="Délais NO &amp; Qté OK",X243&lt;=30,D243&lt;&gt;""),"Entrée faite "&amp;X243&amp;" jours "&amp;V243,IF(AND(X243&lt;30,K243="Délais NO &amp; Qté NO",D243=""),"Demande faite "&amp;X243&amp;" jours "&amp;W244,"")))</f>
        <v/>
      </c>
      <c r="M243" s="22">
        <f t="shared" si="23"/>
        <v>1</v>
      </c>
      <c r="N243" s="23">
        <v>1</v>
      </c>
      <c r="O243" s="12" t="str">
        <f>CONCATENATE(C243,D243,E243)</f>
        <v>36050512858322186821868</v>
      </c>
      <c r="P243" s="42" t="str">
        <f t="shared" si="24"/>
        <v>12858322186821868</v>
      </c>
      <c r="Q243" s="24" t="str">
        <f>IF(AND(D243&lt;&gt;0,E243=0),B243,"")</f>
        <v/>
      </c>
      <c r="R243" s="25" t="str">
        <f>IF(AND(D243=0,E243&lt;&gt;0),B243,"")</f>
        <v/>
      </c>
      <c r="S243" s="26">
        <f t="shared" si="21"/>
        <v>41071</v>
      </c>
      <c r="T243" s="27">
        <f>SUMIFS(S:S,O:O,O243,E:E,"")</f>
        <v>0</v>
      </c>
      <c r="U243" s="27">
        <f>SUMIFS(S:S,O:O,O243,D:D,"")</f>
        <v>0</v>
      </c>
      <c r="V243" s="28" t="str">
        <f t="shared" si="25"/>
        <v>Avant</v>
      </c>
      <c r="W243" s="28" t="str">
        <f t="shared" si="26"/>
        <v>Après</v>
      </c>
      <c r="X243" s="29">
        <f t="shared" si="27"/>
        <v>0</v>
      </c>
      <c r="Y243" s="42">
        <f>IFERROR(P243+D243*0.03,"")</f>
        <v>1.2858322186822456E+16</v>
      </c>
    </row>
    <row r="244" spans="1:25">
      <c r="A244" s="13" t="s">
        <v>37</v>
      </c>
      <c r="B244" s="14" t="s">
        <v>30</v>
      </c>
      <c r="C244" s="15">
        <v>3605051480909</v>
      </c>
      <c r="D244" s="16">
        <v>22176</v>
      </c>
      <c r="E244" s="17">
        <v>44352</v>
      </c>
      <c r="F244" s="18"/>
      <c r="G244" s="19">
        <v>1</v>
      </c>
      <c r="H244" s="20">
        <f t="shared" si="22"/>
        <v>1</v>
      </c>
      <c r="I244" s="21">
        <f>SUMIFS(E:E,C:C,C244)</f>
        <v>44352</v>
      </c>
      <c r="J244" s="21">
        <f>SUMIFS(D:D,C:C,C244)</f>
        <v>22176</v>
      </c>
      <c r="K244" s="20" t="str">
        <f>IF(H244=2,"Délais OK &amp; Qté OK",IF(AND(H244=1,E244&lt;&gt;""),"Délais OK &amp; Qté NO",IF(AND(H244=1,E244="",M244&gt;=2),"Délais NO &amp; Qté OK",IF(AND(E244&lt;&gt;"",J244=D244),"Livraison sans demande","Délais NO &amp; Qté NO"))))</f>
        <v>Délais OK &amp; Qté NO</v>
      </c>
      <c r="L244" s="22" t="str">
        <f>IF(AND(K244="Délais NO &amp; Qté OK",X244&gt;30,D244&lt;&gt;""),"Verificar",IF(AND(K244="Délais NO &amp; Qté OK",X244&lt;=30,D244&lt;&gt;""),"Entrée faite "&amp;X244&amp;" jours "&amp;V244,IF(AND(X244&lt;30,K244="Délais NO &amp; Qté NO",D244=""),"Demande faite "&amp;X244&amp;" jours "&amp;W245,"")))</f>
        <v/>
      </c>
      <c r="M244" s="22">
        <f t="shared" si="23"/>
        <v>1</v>
      </c>
      <c r="N244" s="23">
        <v>1</v>
      </c>
      <c r="O244" s="12" t="str">
        <f>CONCATENATE(C244,D244,E244)</f>
        <v>36050514809092217644352</v>
      </c>
      <c r="P244" s="42" t="str">
        <f t="shared" si="24"/>
        <v>14809092217644352</v>
      </c>
      <c r="Q244" s="24" t="str">
        <f>IF(AND(D244&lt;&gt;0,E244=0),B244,"")</f>
        <v/>
      </c>
      <c r="R244" s="25" t="str">
        <f>IF(AND(D244=0,E244&lt;&gt;0),B244,"")</f>
        <v/>
      </c>
      <c r="S244" s="26">
        <f t="shared" si="21"/>
        <v>41071</v>
      </c>
      <c r="T244" s="27">
        <f>SUMIFS(S:S,O:O,O244,E:E,"")</f>
        <v>0</v>
      </c>
      <c r="U244" s="27">
        <f>SUMIFS(S:S,O:O,O244,D:D,"")</f>
        <v>0</v>
      </c>
      <c r="V244" s="28" t="str">
        <f t="shared" si="25"/>
        <v>Avant</v>
      </c>
      <c r="W244" s="28" t="str">
        <f t="shared" si="26"/>
        <v>Après</v>
      </c>
      <c r="X244" s="29">
        <f t="shared" si="27"/>
        <v>0</v>
      </c>
      <c r="Y244" s="42">
        <f>IFERROR(P244+D244*0.03,"")</f>
        <v>1.4809092217644966E+16</v>
      </c>
    </row>
    <row r="245" spans="1:25">
      <c r="A245" s="13" t="s">
        <v>37</v>
      </c>
      <c r="B245" s="14" t="s">
        <v>30</v>
      </c>
      <c r="C245" s="15">
        <v>3605051480916</v>
      </c>
      <c r="D245" s="16">
        <v>22176</v>
      </c>
      <c r="E245" s="17">
        <v>22176</v>
      </c>
      <c r="F245" s="18">
        <v>1</v>
      </c>
      <c r="G245" s="19">
        <v>1</v>
      </c>
      <c r="H245" s="20">
        <f t="shared" si="22"/>
        <v>2</v>
      </c>
      <c r="I245" s="21">
        <f>SUMIFS(E:E,C:C,C245)</f>
        <v>22176</v>
      </c>
      <c r="J245" s="21">
        <f>SUMIFS(D:D,C:C,C245)</f>
        <v>22176</v>
      </c>
      <c r="K245" s="20" t="str">
        <f>IF(H245=2,"Délais OK &amp; Qté OK",IF(AND(H245=1,E245&lt;&gt;""),"Délais OK &amp; Qté NO",IF(AND(H245=1,E245="",M245&gt;=2),"Délais NO &amp; Qté OK",IF(AND(E245&lt;&gt;"",J245=D245),"Livraison sans demande","Délais NO &amp; Qté NO"))))</f>
        <v>Délais OK &amp; Qté OK</v>
      </c>
      <c r="L245" s="22" t="str">
        <f>IF(AND(K245="Délais NO &amp; Qté OK",X245&gt;30,D245&lt;&gt;""),"Verificar",IF(AND(K245="Délais NO &amp; Qté OK",X245&lt;=30,D245&lt;&gt;""),"Entrée faite "&amp;X245&amp;" jours "&amp;V245,IF(AND(X245&lt;30,K245="Délais NO &amp; Qté NO",D245=""),"Demande faite "&amp;X245&amp;" jours "&amp;W246,"")))</f>
        <v/>
      </c>
      <c r="M245" s="22">
        <f t="shared" si="23"/>
        <v>1</v>
      </c>
      <c r="N245" s="23">
        <v>1</v>
      </c>
      <c r="O245" s="12" t="str">
        <f>CONCATENATE(C245,D245,E245)</f>
        <v>36050514809162217622176</v>
      </c>
      <c r="P245" s="42" t="str">
        <f t="shared" si="24"/>
        <v>14809162217622176</v>
      </c>
      <c r="Q245" s="24" t="str">
        <f>IF(AND(D245&lt;&gt;0,E245=0),B245,"")</f>
        <v/>
      </c>
      <c r="R245" s="25" t="str">
        <f>IF(AND(D245=0,E245&lt;&gt;0),B245,"")</f>
        <v/>
      </c>
      <c r="S245" s="26">
        <f t="shared" si="21"/>
        <v>41071</v>
      </c>
      <c r="T245" s="27">
        <f>SUMIFS(S:S,O:O,O245,E:E,"")</f>
        <v>0</v>
      </c>
      <c r="U245" s="27">
        <f>SUMIFS(S:S,O:O,O245,D:D,"")</f>
        <v>0</v>
      </c>
      <c r="V245" s="28" t="str">
        <f t="shared" si="25"/>
        <v>Avant</v>
      </c>
      <c r="W245" s="28" t="str">
        <f t="shared" si="26"/>
        <v>Après</v>
      </c>
      <c r="X245" s="29">
        <f t="shared" si="27"/>
        <v>0</v>
      </c>
      <c r="Y245" s="42">
        <f>IFERROR(P245+D245*0.03,"")</f>
        <v>1.4809162217622766E+16</v>
      </c>
    </row>
    <row r="246" spans="1:25">
      <c r="A246" s="13" t="s">
        <v>37</v>
      </c>
      <c r="B246" s="14" t="s">
        <v>30</v>
      </c>
      <c r="C246" s="15">
        <v>3605051496184</v>
      </c>
      <c r="D246" s="16">
        <v>22176</v>
      </c>
      <c r="E246" s="17">
        <v>22176</v>
      </c>
      <c r="F246" s="18">
        <v>1</v>
      </c>
      <c r="G246" s="19">
        <v>1</v>
      </c>
      <c r="H246" s="20">
        <f t="shared" si="22"/>
        <v>2</v>
      </c>
      <c r="I246" s="21">
        <f>SUMIFS(E:E,C:C,C246)</f>
        <v>22176</v>
      </c>
      <c r="J246" s="21">
        <f>SUMIFS(D:D,C:C,C246)</f>
        <v>22176</v>
      </c>
      <c r="K246" s="20" t="str">
        <f>IF(H246=2,"Délais OK &amp; Qté OK",IF(AND(H246=1,E246&lt;&gt;""),"Délais OK &amp; Qté NO",IF(AND(H246=1,E246="",M246&gt;=2),"Délais NO &amp; Qté OK",IF(AND(E246&lt;&gt;"",J246=D246),"Livraison sans demande","Délais NO &amp; Qté NO"))))</f>
        <v>Délais OK &amp; Qté OK</v>
      </c>
      <c r="L246" s="22" t="str">
        <f>IF(AND(K246="Délais NO &amp; Qté OK",X246&gt;30,D246&lt;&gt;""),"Verificar",IF(AND(K246="Délais NO &amp; Qté OK",X246&lt;=30,D246&lt;&gt;""),"Entrée faite "&amp;X246&amp;" jours "&amp;V246,IF(AND(X246&lt;30,K246="Délais NO &amp; Qté NO",D246=""),"Demande faite "&amp;X246&amp;" jours "&amp;W247,"")))</f>
        <v/>
      </c>
      <c r="M246" s="22">
        <f t="shared" si="23"/>
        <v>1</v>
      </c>
      <c r="N246" s="23">
        <v>1</v>
      </c>
      <c r="O246" s="12" t="str">
        <f>CONCATENATE(C246,D246,E246)</f>
        <v>36050514961842217622176</v>
      </c>
      <c r="P246" s="42" t="str">
        <f t="shared" si="24"/>
        <v>14961842217622176</v>
      </c>
      <c r="Q246" s="24" t="str">
        <f>IF(AND(D246&lt;&gt;0,E246=0),B246,"")</f>
        <v/>
      </c>
      <c r="R246" s="25" t="str">
        <f>IF(AND(D246=0,E246&lt;&gt;0),B246,"")</f>
        <v/>
      </c>
      <c r="S246" s="26">
        <f t="shared" si="21"/>
        <v>41071</v>
      </c>
      <c r="T246" s="27">
        <f>SUMIFS(S:S,O:O,O246,E:E,"")</f>
        <v>0</v>
      </c>
      <c r="U246" s="27">
        <f>SUMIFS(S:S,O:O,O246,D:D,"")</f>
        <v>0</v>
      </c>
      <c r="V246" s="28" t="str">
        <f t="shared" si="25"/>
        <v>Avant</v>
      </c>
      <c r="W246" s="28" t="str">
        <f t="shared" si="26"/>
        <v>Après</v>
      </c>
      <c r="X246" s="29">
        <f t="shared" si="27"/>
        <v>0</v>
      </c>
      <c r="Y246" s="42">
        <f>IFERROR(P246+D246*0.03,"")</f>
        <v>1.4961842217622766E+16</v>
      </c>
    </row>
    <row r="247" spans="1:25">
      <c r="A247" s="13" t="s">
        <v>37</v>
      </c>
      <c r="B247" s="14" t="s">
        <v>30</v>
      </c>
      <c r="C247" s="15">
        <v>3605052780015</v>
      </c>
      <c r="D247" s="16">
        <v>18117</v>
      </c>
      <c r="E247" s="17"/>
      <c r="F247" s="18"/>
      <c r="G247" s="19">
        <v>1</v>
      </c>
      <c r="H247" s="20">
        <f t="shared" si="22"/>
        <v>1</v>
      </c>
      <c r="I247" s="21">
        <f>SUMIFS(E:E,C:C,C247)</f>
        <v>59400</v>
      </c>
      <c r="J247" s="21">
        <f>SUMIFS(D:D,C:C,C247)</f>
        <v>90717</v>
      </c>
      <c r="K247" s="20" t="str">
        <f>IF(H247=2,"Délais OK &amp; Qté OK",IF(AND(H247=1,E247&lt;&gt;""),"Délais OK &amp; Qté NO",IF(AND(H247=1,E247="",M247&gt;=2),"Délais NO &amp; Qté OK",IF(AND(E247&lt;&gt;"",J247=D247),"Livraison sans demande","Délais NO &amp; Qté NO"))))</f>
        <v>Délais NO &amp; Qté NO</v>
      </c>
      <c r="L247" s="22" t="str">
        <f>IF(AND(K247="Délais NO &amp; Qté OK",X247&gt;30,D247&lt;&gt;""),"Verificar",IF(AND(K247="Délais NO &amp; Qté OK",X247&lt;=30,D247&lt;&gt;""),"Entrée faite "&amp;X247&amp;" jours "&amp;V247,IF(AND(X247&lt;30,K247="Délais NO &amp; Qté NO",D247=""),"Demande faite "&amp;X247&amp;" jours "&amp;W248,"")))</f>
        <v/>
      </c>
      <c r="M247" s="22">
        <f t="shared" si="23"/>
        <v>1</v>
      </c>
      <c r="N247" s="23">
        <v>1</v>
      </c>
      <c r="O247" s="12" t="str">
        <f>CONCATENATE(C247,D247,E247)</f>
        <v>360505278001518117</v>
      </c>
      <c r="P247" s="42" t="str">
        <f t="shared" si="24"/>
        <v>278001518117</v>
      </c>
      <c r="Q247" s="24" t="str">
        <f>IF(AND(D247&lt;&gt;0,E247=0),B247,"")</f>
        <v>11/06/2012</v>
      </c>
      <c r="R247" s="25" t="str">
        <f>IF(AND(D247=0,E247&lt;&gt;0),B247,"")</f>
        <v/>
      </c>
      <c r="S247" s="26">
        <f t="shared" si="21"/>
        <v>41071</v>
      </c>
      <c r="T247" s="27">
        <f>SUMIFS(S:S,O:O,O247,E:E,"")</f>
        <v>41071</v>
      </c>
      <c r="U247" s="27">
        <f>SUMIFS(S:S,O:O,O247,D:D,"")</f>
        <v>0</v>
      </c>
      <c r="V247" s="28" t="str">
        <f t="shared" si="25"/>
        <v>Avant</v>
      </c>
      <c r="W247" s="28" t="str">
        <f t="shared" si="26"/>
        <v>Après</v>
      </c>
      <c r="X247" s="29">
        <f t="shared" si="27"/>
        <v>41071</v>
      </c>
      <c r="Y247" s="42">
        <f>IFERROR(P247+D247*0.03,"")</f>
        <v>278001518660.51001</v>
      </c>
    </row>
    <row r="248" spans="1:25">
      <c r="A248" s="13" t="s">
        <v>37</v>
      </c>
      <c r="B248" s="14" t="s">
        <v>25</v>
      </c>
      <c r="C248" s="15">
        <v>3605051120621</v>
      </c>
      <c r="D248" s="16">
        <v>9000</v>
      </c>
      <c r="E248" s="17"/>
      <c r="F248" s="18"/>
      <c r="G248" s="19">
        <v>1</v>
      </c>
      <c r="H248" s="20">
        <f t="shared" si="22"/>
        <v>1</v>
      </c>
      <c r="I248" s="21">
        <f>SUMIFS(E:E,C:C,C248)</f>
        <v>9000</v>
      </c>
      <c r="J248" s="21">
        <f>SUMIFS(D:D,C:C,C248)</f>
        <v>9000</v>
      </c>
      <c r="K248" s="20" t="str">
        <f>IF(H248=2,"Délais OK &amp; Qté OK",IF(AND(H248=1,E248&lt;&gt;""),"Délais OK &amp; Qté NO",IF(AND(H248=1,E248="",M248&gt;=2),"Délais NO &amp; Qté OK",IF(AND(E248&lt;&gt;"",J248=D248),"Livraison sans demande","Délais NO &amp; Qté NO"))))</f>
        <v>Délais NO &amp; Qté OK</v>
      </c>
      <c r="L248" s="22" t="str">
        <f>IF(AND(K248="Délais NO &amp; Qté OK",X248&gt;30,D248&lt;&gt;""),"Verificar",IF(AND(K248="Délais NO &amp; Qté OK",X248&lt;=30,D248&lt;&gt;""),"Entrée faite "&amp;X248&amp;" jours "&amp;V248,IF(AND(X248&lt;30,K248="Délais NO &amp; Qté NO",D248=""),"Demande faite "&amp;X248&amp;" jours "&amp;W249,"")))</f>
        <v>Entrée faite 1 jours Avant</v>
      </c>
      <c r="M248" s="22">
        <f t="shared" si="23"/>
        <v>2</v>
      </c>
      <c r="N248" s="23">
        <v>1</v>
      </c>
      <c r="O248" s="12" t="str">
        <f>CONCATENATE(C248,D248,E248)</f>
        <v>36050511206219000</v>
      </c>
      <c r="P248" s="42" t="str">
        <f t="shared" si="24"/>
        <v>11206219000</v>
      </c>
      <c r="Q248" s="24" t="str">
        <f>IF(AND(D248&lt;&gt;0,E248=0),B248,"")</f>
        <v>12/06/2012</v>
      </c>
      <c r="R248" s="25" t="str">
        <f>IF(AND(D248=0,E248&lt;&gt;0),B248,"")</f>
        <v/>
      </c>
      <c r="S248" s="26">
        <f t="shared" si="21"/>
        <v>41072</v>
      </c>
      <c r="T248" s="27">
        <f>SUMIFS(S:S,O:O,O248,E:E,"")</f>
        <v>41072</v>
      </c>
      <c r="U248" s="27">
        <f>SUMIFS(S:S,O:O,O248,D:D,"")</f>
        <v>41071</v>
      </c>
      <c r="V248" s="28" t="str">
        <f t="shared" si="25"/>
        <v>Avant</v>
      </c>
      <c r="W248" s="28" t="str">
        <f t="shared" si="26"/>
        <v>Après</v>
      </c>
      <c r="X248" s="29">
        <f t="shared" si="27"/>
        <v>1</v>
      </c>
      <c r="Y248" s="42">
        <f>IFERROR(P248+D248*0.03,"")</f>
        <v>11206219270</v>
      </c>
    </row>
    <row r="249" spans="1:25">
      <c r="A249" s="13" t="s">
        <v>37</v>
      </c>
      <c r="B249" s="14" t="s">
        <v>25</v>
      </c>
      <c r="C249" s="15">
        <v>3605052360453</v>
      </c>
      <c r="D249" s="16">
        <v>13152</v>
      </c>
      <c r="E249" s="17"/>
      <c r="F249" s="18"/>
      <c r="G249" s="19">
        <v>1</v>
      </c>
      <c r="H249" s="20">
        <f t="shared" si="22"/>
        <v>1</v>
      </c>
      <c r="I249" s="21">
        <f>SUMIFS(E:E,C:C,C249)</f>
        <v>29568</v>
      </c>
      <c r="J249" s="21">
        <f>SUMIFS(D:D,C:C,C249)</f>
        <v>35072</v>
      </c>
      <c r="K249" s="20" t="str">
        <f>IF(H249=2,"Délais OK &amp; Qté OK",IF(AND(H249=1,E249&lt;&gt;""),"Délais OK &amp; Qté NO",IF(AND(H249=1,E249="",M249&gt;=2),"Délais NO &amp; Qté OK",IF(AND(E249&lt;&gt;"",J249=D249),"Livraison sans demande","Délais NO &amp; Qté NO"))))</f>
        <v>Délais NO &amp; Qté NO</v>
      </c>
      <c r="L249" s="22" t="str">
        <f>IF(AND(K249="Délais NO &amp; Qté OK",X249&gt;30,D249&lt;&gt;""),"Verificar",IF(AND(K249="Délais NO &amp; Qté OK",X249&lt;=30,D249&lt;&gt;""),"Entrée faite "&amp;X249&amp;" jours "&amp;V249,IF(AND(X249&lt;30,K249="Délais NO &amp; Qté NO",D249=""),"Demande faite "&amp;X249&amp;" jours "&amp;W250,"")))</f>
        <v/>
      </c>
      <c r="M249" s="22">
        <f t="shared" si="23"/>
        <v>1</v>
      </c>
      <c r="N249" s="23">
        <v>1</v>
      </c>
      <c r="O249" s="12" t="str">
        <f>CONCATENATE(C249,D249,E249)</f>
        <v>360505236045313152</v>
      </c>
      <c r="P249" s="42" t="str">
        <f t="shared" si="24"/>
        <v>236045313152</v>
      </c>
      <c r="Q249" s="24" t="str">
        <f>IF(AND(D249&lt;&gt;0,E249=0),B249,"")</f>
        <v>12/06/2012</v>
      </c>
      <c r="R249" s="25" t="str">
        <f>IF(AND(D249=0,E249&lt;&gt;0),B249,"")</f>
        <v/>
      </c>
      <c r="S249" s="26">
        <f t="shared" si="21"/>
        <v>41072</v>
      </c>
      <c r="T249" s="27">
        <f>SUMIFS(S:S,O:O,O249,E:E,"")</f>
        <v>41072</v>
      </c>
      <c r="U249" s="27">
        <f>SUMIFS(S:S,O:O,O249,D:D,"")</f>
        <v>0</v>
      </c>
      <c r="V249" s="28" t="str">
        <f t="shared" si="25"/>
        <v>Avant</v>
      </c>
      <c r="W249" s="28" t="str">
        <f t="shared" si="26"/>
        <v>Après</v>
      </c>
      <c r="X249" s="29">
        <f t="shared" si="27"/>
        <v>41072</v>
      </c>
      <c r="Y249" s="42">
        <f>IFERROR(P249+D249*0.03,"")</f>
        <v>236045313546.56</v>
      </c>
    </row>
    <row r="250" spans="1:25">
      <c r="A250" s="13" t="s">
        <v>37</v>
      </c>
      <c r="B250" s="14" t="s">
        <v>28</v>
      </c>
      <c r="C250" s="15">
        <v>3605050155013</v>
      </c>
      <c r="D250" s="16">
        <v>7920</v>
      </c>
      <c r="E250" s="17">
        <v>7920</v>
      </c>
      <c r="F250" s="18">
        <v>1</v>
      </c>
      <c r="G250" s="19">
        <v>1</v>
      </c>
      <c r="H250" s="20">
        <f t="shared" si="22"/>
        <v>2</v>
      </c>
      <c r="I250" s="21">
        <f>SUMIFS(E:E,C:C,C250)</f>
        <v>11520</v>
      </c>
      <c r="J250" s="21">
        <f>SUMIFS(D:D,C:C,C250)</f>
        <v>15120</v>
      </c>
      <c r="K250" s="20" t="str">
        <f>IF(H250=2,"Délais OK &amp; Qté OK",IF(AND(H250=1,E250&lt;&gt;""),"Délais OK &amp; Qté NO",IF(AND(H250=1,E250="",M250&gt;=2),"Délais NO &amp; Qté OK",IF(AND(E250&lt;&gt;"",J250=D250),"Livraison sans demande","Délais NO &amp; Qté NO"))))</f>
        <v>Délais OK &amp; Qté OK</v>
      </c>
      <c r="L250" s="22" t="str">
        <f>IF(AND(K250="Délais NO &amp; Qté OK",X250&gt;30,D250&lt;&gt;""),"Verificar",IF(AND(K250="Délais NO &amp; Qté OK",X250&lt;=30,D250&lt;&gt;""),"Entrée faite "&amp;X250&amp;" jours "&amp;V250,IF(AND(X250&lt;30,K250="Délais NO &amp; Qté NO",D250=""),"Demande faite "&amp;X250&amp;" jours "&amp;W251,"")))</f>
        <v/>
      </c>
      <c r="M250" s="22">
        <f t="shared" si="23"/>
        <v>1</v>
      </c>
      <c r="N250" s="23">
        <v>1</v>
      </c>
      <c r="O250" s="12" t="str">
        <f>CONCATENATE(C250,D250,E250)</f>
        <v>360505015501379207920</v>
      </c>
      <c r="P250" s="42" t="str">
        <f t="shared" si="24"/>
        <v>015501379207920</v>
      </c>
      <c r="Q250" s="24" t="str">
        <f>IF(AND(D250&lt;&gt;0,E250=0),B250,"")</f>
        <v/>
      </c>
      <c r="R250" s="25" t="str">
        <f>IF(AND(D250=0,E250&lt;&gt;0),B250,"")</f>
        <v/>
      </c>
      <c r="S250" s="26">
        <f t="shared" si="21"/>
        <v>41073</v>
      </c>
      <c r="T250" s="27">
        <f>SUMIFS(S:S,O:O,O250,E:E,"")</f>
        <v>0</v>
      </c>
      <c r="U250" s="27">
        <f>SUMIFS(S:S,O:O,O250,D:D,"")</f>
        <v>0</v>
      </c>
      <c r="V250" s="28" t="str">
        <f t="shared" si="25"/>
        <v>Avant</v>
      </c>
      <c r="W250" s="28" t="str">
        <f t="shared" si="26"/>
        <v>Après</v>
      </c>
      <c r="X250" s="29">
        <f t="shared" si="27"/>
        <v>0</v>
      </c>
      <c r="Y250" s="42">
        <f>IFERROR(P250+D250*0.03,"")</f>
        <v>15501379208157.6</v>
      </c>
    </row>
    <row r="251" spans="1:25">
      <c r="A251" s="13" t="s">
        <v>37</v>
      </c>
      <c r="B251" s="14" t="s">
        <v>28</v>
      </c>
      <c r="C251" s="15">
        <v>3605050511123</v>
      </c>
      <c r="D251" s="16">
        <v>7200</v>
      </c>
      <c r="E251" s="17">
        <v>7200</v>
      </c>
      <c r="F251" s="18">
        <v>1</v>
      </c>
      <c r="G251" s="19">
        <v>1</v>
      </c>
      <c r="H251" s="20">
        <f t="shared" si="22"/>
        <v>2</v>
      </c>
      <c r="I251" s="21">
        <f>SUMIFS(E:E,C:C,C251)</f>
        <v>23040</v>
      </c>
      <c r="J251" s="21">
        <f>SUMIFS(D:D,C:C,C251)</f>
        <v>30960</v>
      </c>
      <c r="K251" s="20" t="str">
        <f>IF(H251=2,"Délais OK &amp; Qté OK",IF(AND(H251=1,E251&lt;&gt;""),"Délais OK &amp; Qté NO",IF(AND(H251=1,E251="",M251&gt;=2),"Délais NO &amp; Qté OK",IF(AND(E251&lt;&gt;"",J251=D251),"Livraison sans demande","Délais NO &amp; Qté NO"))))</f>
        <v>Délais OK &amp; Qté OK</v>
      </c>
      <c r="L251" s="22" t="str">
        <f>IF(AND(K251="Délais NO &amp; Qté OK",X251&gt;30,D251&lt;&gt;""),"Verificar",IF(AND(K251="Délais NO &amp; Qté OK",X251&lt;=30,D251&lt;&gt;""),"Entrée faite "&amp;X251&amp;" jours "&amp;V251,IF(AND(X251&lt;30,K251="Délais NO &amp; Qté NO",D251=""),"Demande faite "&amp;X251&amp;" jours "&amp;W252,"")))</f>
        <v/>
      </c>
      <c r="M251" s="22">
        <f t="shared" si="23"/>
        <v>1</v>
      </c>
      <c r="N251" s="23">
        <v>1</v>
      </c>
      <c r="O251" s="12" t="str">
        <f>CONCATENATE(C251,D251,E251)</f>
        <v>360505051112372007200</v>
      </c>
      <c r="P251" s="42" t="str">
        <f t="shared" si="24"/>
        <v>051112372007200</v>
      </c>
      <c r="Q251" s="24" t="str">
        <f>IF(AND(D251&lt;&gt;0,E251=0),B251,"")</f>
        <v/>
      </c>
      <c r="R251" s="25" t="str">
        <f>IF(AND(D251=0,E251&lt;&gt;0),B251,"")</f>
        <v/>
      </c>
      <c r="S251" s="26">
        <f t="shared" si="21"/>
        <v>41073</v>
      </c>
      <c r="T251" s="27">
        <f>SUMIFS(S:S,O:O,O251,E:E,"")</f>
        <v>0</v>
      </c>
      <c r="U251" s="27">
        <f>SUMIFS(S:S,O:O,O251,D:D,"")</f>
        <v>0</v>
      </c>
      <c r="V251" s="28" t="str">
        <f t="shared" si="25"/>
        <v>Avant</v>
      </c>
      <c r="W251" s="28" t="str">
        <f t="shared" si="26"/>
        <v>Après</v>
      </c>
      <c r="X251" s="29">
        <f t="shared" si="27"/>
        <v>0</v>
      </c>
      <c r="Y251" s="42">
        <f>IFERROR(P251+D251*0.03,"")</f>
        <v>51112372007416</v>
      </c>
    </row>
    <row r="252" spans="1:25">
      <c r="A252" s="13" t="s">
        <v>37</v>
      </c>
      <c r="B252" s="14" t="s">
        <v>28</v>
      </c>
      <c r="C252" s="15">
        <v>3605050811919</v>
      </c>
      <c r="D252" s="16">
        <v>2880</v>
      </c>
      <c r="E252" s="17">
        <v>2880</v>
      </c>
      <c r="F252" s="18">
        <v>1</v>
      </c>
      <c r="G252" s="19">
        <v>1</v>
      </c>
      <c r="H252" s="20">
        <f t="shared" si="22"/>
        <v>2</v>
      </c>
      <c r="I252" s="21">
        <f>SUMIFS(E:E,C:C,C252)</f>
        <v>2880</v>
      </c>
      <c r="J252" s="21">
        <f>SUMIFS(D:D,C:C,C252)</f>
        <v>2880</v>
      </c>
      <c r="K252" s="20" t="str">
        <f>IF(H252=2,"Délais OK &amp; Qté OK",IF(AND(H252=1,E252&lt;&gt;""),"Délais OK &amp; Qté NO",IF(AND(H252=1,E252="",M252&gt;=2),"Délais NO &amp; Qté OK",IF(AND(E252&lt;&gt;"",J252=D252),"Livraison sans demande","Délais NO &amp; Qté NO"))))</f>
        <v>Délais OK &amp; Qté OK</v>
      </c>
      <c r="L252" s="22" t="str">
        <f>IF(AND(K252="Délais NO &amp; Qté OK",X252&gt;30,D252&lt;&gt;""),"Verificar",IF(AND(K252="Délais NO &amp; Qté OK",X252&lt;=30,D252&lt;&gt;""),"Entrée faite "&amp;X252&amp;" jours "&amp;V252,IF(AND(X252&lt;30,K252="Délais NO &amp; Qté NO",D252=""),"Demande faite "&amp;X252&amp;" jours "&amp;W253,"")))</f>
        <v/>
      </c>
      <c r="M252" s="22">
        <f t="shared" si="23"/>
        <v>1</v>
      </c>
      <c r="N252" s="23">
        <v>1</v>
      </c>
      <c r="O252" s="12" t="str">
        <f>CONCATENATE(C252,D252,E252)</f>
        <v>360505081191928802880</v>
      </c>
      <c r="P252" s="42" t="str">
        <f t="shared" si="24"/>
        <v>081191928802880</v>
      </c>
      <c r="Q252" s="24" t="str">
        <f>IF(AND(D252&lt;&gt;0,E252=0),B252,"")</f>
        <v/>
      </c>
      <c r="R252" s="25" t="str">
        <f>IF(AND(D252=0,E252&lt;&gt;0),B252,"")</f>
        <v/>
      </c>
      <c r="S252" s="26">
        <f t="shared" si="21"/>
        <v>41073</v>
      </c>
      <c r="T252" s="27">
        <f>SUMIFS(S:S,O:O,O252,E:E,"")</f>
        <v>0</v>
      </c>
      <c r="U252" s="27">
        <f>SUMIFS(S:S,O:O,O252,D:D,"")</f>
        <v>0</v>
      </c>
      <c r="V252" s="28" t="str">
        <f t="shared" si="25"/>
        <v>Avant</v>
      </c>
      <c r="W252" s="28" t="str">
        <f t="shared" si="26"/>
        <v>Après</v>
      </c>
      <c r="X252" s="29">
        <f t="shared" si="27"/>
        <v>0</v>
      </c>
      <c r="Y252" s="42">
        <f>IFERROR(P252+D252*0.03,"")</f>
        <v>81191928802966.406</v>
      </c>
    </row>
    <row r="253" spans="1:25">
      <c r="A253" s="13" t="s">
        <v>37</v>
      </c>
      <c r="B253" s="14" t="s">
        <v>28</v>
      </c>
      <c r="C253" s="15">
        <v>3605051072876</v>
      </c>
      <c r="D253" s="16">
        <v>2160</v>
      </c>
      <c r="E253" s="17">
        <v>2160</v>
      </c>
      <c r="F253" s="18">
        <v>1</v>
      </c>
      <c r="G253" s="19">
        <v>1</v>
      </c>
      <c r="H253" s="20">
        <f t="shared" si="22"/>
        <v>2</v>
      </c>
      <c r="I253" s="21">
        <f>SUMIFS(E:E,C:C,C253)</f>
        <v>2160</v>
      </c>
      <c r="J253" s="21">
        <f>SUMIFS(D:D,C:C,C253)</f>
        <v>2160</v>
      </c>
      <c r="K253" s="20" t="str">
        <f>IF(H253=2,"Délais OK &amp; Qté OK",IF(AND(H253=1,E253&lt;&gt;""),"Délais OK &amp; Qté NO",IF(AND(H253=1,E253="",M253&gt;=2),"Délais NO &amp; Qté OK",IF(AND(E253&lt;&gt;"",J253=D253),"Livraison sans demande","Délais NO &amp; Qté NO"))))</f>
        <v>Délais OK &amp; Qté OK</v>
      </c>
      <c r="L253" s="22" t="str">
        <f>IF(AND(K253="Délais NO &amp; Qté OK",X253&gt;30,D253&lt;&gt;""),"Verificar",IF(AND(K253="Délais NO &amp; Qté OK",X253&lt;=30,D253&lt;&gt;""),"Entrée faite "&amp;X253&amp;" jours "&amp;V253,IF(AND(X253&lt;30,K253="Délais NO &amp; Qté NO",D253=""),"Demande faite "&amp;X253&amp;" jours "&amp;W254,"")))</f>
        <v/>
      </c>
      <c r="M253" s="22">
        <f t="shared" si="23"/>
        <v>1</v>
      </c>
      <c r="N253" s="23">
        <v>1</v>
      </c>
      <c r="O253" s="12" t="str">
        <f>CONCATENATE(C253,D253,E253)</f>
        <v>360505107287621602160</v>
      </c>
      <c r="P253" s="42" t="str">
        <f t="shared" si="24"/>
        <v>107287621602160</v>
      </c>
      <c r="Q253" s="24" t="str">
        <f>IF(AND(D253&lt;&gt;0,E253=0),B253,"")</f>
        <v/>
      </c>
      <c r="R253" s="25" t="str">
        <f>IF(AND(D253=0,E253&lt;&gt;0),B253,"")</f>
        <v/>
      </c>
      <c r="S253" s="26">
        <f t="shared" si="21"/>
        <v>41073</v>
      </c>
      <c r="T253" s="27">
        <f>SUMIFS(S:S,O:O,O253,E:E,"")</f>
        <v>0</v>
      </c>
      <c r="U253" s="27">
        <f>SUMIFS(S:S,O:O,O253,D:D,"")</f>
        <v>0</v>
      </c>
      <c r="V253" s="28" t="str">
        <f t="shared" si="25"/>
        <v>Avant</v>
      </c>
      <c r="W253" s="28" t="str">
        <f t="shared" si="26"/>
        <v>Après</v>
      </c>
      <c r="X253" s="29">
        <f t="shared" si="27"/>
        <v>0</v>
      </c>
      <c r="Y253" s="42">
        <f>IFERROR(P253+D253*0.03,"")</f>
        <v>107287621602224.8</v>
      </c>
    </row>
    <row r="254" spans="1:25">
      <c r="A254" s="13" t="s">
        <v>37</v>
      </c>
      <c r="B254" s="14" t="s">
        <v>28</v>
      </c>
      <c r="C254" s="15">
        <v>3605051107301</v>
      </c>
      <c r="D254" s="16">
        <v>5760</v>
      </c>
      <c r="E254" s="17">
        <v>5760</v>
      </c>
      <c r="F254" s="18">
        <v>1</v>
      </c>
      <c r="G254" s="19">
        <v>1</v>
      </c>
      <c r="H254" s="20">
        <f t="shared" si="22"/>
        <v>2</v>
      </c>
      <c r="I254" s="21">
        <f>SUMIFS(E:E,C:C,C254)</f>
        <v>20160</v>
      </c>
      <c r="J254" s="21">
        <f>SUMIFS(D:D,C:C,C254)</f>
        <v>15840</v>
      </c>
      <c r="K254" s="20" t="str">
        <f>IF(H254=2,"Délais OK &amp; Qté OK",IF(AND(H254=1,E254&lt;&gt;""),"Délais OK &amp; Qté NO",IF(AND(H254=1,E254="",M254&gt;=2),"Délais NO &amp; Qté OK",IF(AND(E254&lt;&gt;"",J254=D254),"Livraison sans demande","Délais NO &amp; Qté NO"))))</f>
        <v>Délais OK &amp; Qté OK</v>
      </c>
      <c r="L254" s="22" t="str">
        <f>IF(AND(K254="Délais NO &amp; Qté OK",X254&gt;30,D254&lt;&gt;""),"Verificar",IF(AND(K254="Délais NO &amp; Qté OK",X254&lt;=30,D254&lt;&gt;""),"Entrée faite "&amp;X254&amp;" jours "&amp;V254,IF(AND(X254&lt;30,K254="Délais NO &amp; Qté NO",D254=""),"Demande faite "&amp;X254&amp;" jours "&amp;W255,"")))</f>
        <v/>
      </c>
      <c r="M254" s="22">
        <f t="shared" si="23"/>
        <v>1</v>
      </c>
      <c r="N254" s="23">
        <v>1</v>
      </c>
      <c r="O254" s="12" t="str">
        <f>CONCATENATE(C254,D254,E254)</f>
        <v>360505110730157605760</v>
      </c>
      <c r="P254" s="42" t="str">
        <f t="shared" si="24"/>
        <v>110730157605760</v>
      </c>
      <c r="Q254" s="24" t="str">
        <f>IF(AND(D254&lt;&gt;0,E254=0),B254,"")</f>
        <v/>
      </c>
      <c r="R254" s="25" t="str">
        <f>IF(AND(D254=0,E254&lt;&gt;0),B254,"")</f>
        <v/>
      </c>
      <c r="S254" s="26">
        <f t="shared" si="21"/>
        <v>41073</v>
      </c>
      <c r="T254" s="27">
        <f>SUMIFS(S:S,O:O,O254,E:E,"")</f>
        <v>0</v>
      </c>
      <c r="U254" s="27">
        <f>SUMIFS(S:S,O:O,O254,D:D,"")</f>
        <v>0</v>
      </c>
      <c r="V254" s="28" t="str">
        <f t="shared" si="25"/>
        <v>Avant</v>
      </c>
      <c r="W254" s="28" t="str">
        <f t="shared" si="26"/>
        <v>Après</v>
      </c>
      <c r="X254" s="29">
        <f t="shared" si="27"/>
        <v>0</v>
      </c>
      <c r="Y254" s="42">
        <f>IFERROR(P254+D254*0.03,"")</f>
        <v>110730157605932.8</v>
      </c>
    </row>
    <row r="255" spans="1:25">
      <c r="A255" s="13" t="s">
        <v>37</v>
      </c>
      <c r="B255" s="14" t="s">
        <v>28</v>
      </c>
      <c r="C255" s="15">
        <v>3605051120515</v>
      </c>
      <c r="D255" s="16">
        <v>23400</v>
      </c>
      <c r="E255" s="17">
        <v>23400</v>
      </c>
      <c r="F255" s="18">
        <v>1</v>
      </c>
      <c r="G255" s="19">
        <v>1</v>
      </c>
      <c r="H255" s="20">
        <f t="shared" si="22"/>
        <v>2</v>
      </c>
      <c r="I255" s="21">
        <f>SUMIFS(E:E,C:C,C255)</f>
        <v>61200</v>
      </c>
      <c r="J255" s="21">
        <f>SUMIFS(D:D,C:C,C255)</f>
        <v>86400</v>
      </c>
      <c r="K255" s="20" t="str">
        <f>IF(H255=2,"Délais OK &amp; Qté OK",IF(AND(H255=1,E255&lt;&gt;""),"Délais OK &amp; Qté NO",IF(AND(H255=1,E255="",M255&gt;=2),"Délais NO &amp; Qté OK",IF(AND(E255&lt;&gt;"",J255=D255),"Livraison sans demande","Délais NO &amp; Qté NO"))))</f>
        <v>Délais OK &amp; Qté OK</v>
      </c>
      <c r="L255" s="22" t="str">
        <f>IF(AND(K255="Délais NO &amp; Qté OK",X255&gt;30,D255&lt;&gt;""),"Verificar",IF(AND(K255="Délais NO &amp; Qté OK",X255&lt;=30,D255&lt;&gt;""),"Entrée faite "&amp;X255&amp;" jours "&amp;V255,IF(AND(X255&lt;30,K255="Délais NO &amp; Qté NO",D255=""),"Demande faite "&amp;X255&amp;" jours "&amp;W256,"")))</f>
        <v/>
      </c>
      <c r="M255" s="22">
        <f t="shared" si="23"/>
        <v>1</v>
      </c>
      <c r="N255" s="23">
        <v>1</v>
      </c>
      <c r="O255" s="12" t="str">
        <f>CONCATENATE(C255,D255,E255)</f>
        <v>36050511205152340023400</v>
      </c>
      <c r="P255" s="42" t="str">
        <f t="shared" si="24"/>
        <v>11205152340023400</v>
      </c>
      <c r="Q255" s="24" t="str">
        <f>IF(AND(D255&lt;&gt;0,E255=0),B255,"")</f>
        <v/>
      </c>
      <c r="R255" s="25" t="str">
        <f>IF(AND(D255=0,E255&lt;&gt;0),B255,"")</f>
        <v/>
      </c>
      <c r="S255" s="26">
        <f t="shared" si="21"/>
        <v>41073</v>
      </c>
      <c r="T255" s="27">
        <f>SUMIFS(S:S,O:O,O255,E:E,"")</f>
        <v>0</v>
      </c>
      <c r="U255" s="27">
        <f>SUMIFS(S:S,O:O,O255,D:D,"")</f>
        <v>0</v>
      </c>
      <c r="V255" s="28" t="str">
        <f t="shared" si="25"/>
        <v>Avant</v>
      </c>
      <c r="W255" s="28" t="str">
        <f t="shared" si="26"/>
        <v>Après</v>
      </c>
      <c r="X255" s="29">
        <f t="shared" si="27"/>
        <v>0</v>
      </c>
      <c r="Y255" s="42">
        <f>IFERROR(P255+D255*0.03,"")</f>
        <v>1.1205152340024102E+16</v>
      </c>
    </row>
    <row r="256" spans="1:25">
      <c r="A256" s="13" t="s">
        <v>37</v>
      </c>
      <c r="B256" s="14" t="s">
        <v>28</v>
      </c>
      <c r="C256" s="15">
        <v>3605051285818</v>
      </c>
      <c r="D256" s="16">
        <v>64064</v>
      </c>
      <c r="E256" s="17">
        <v>17248</v>
      </c>
      <c r="F256" s="18"/>
      <c r="G256" s="19">
        <v>1</v>
      </c>
      <c r="H256" s="20">
        <f t="shared" si="22"/>
        <v>1</v>
      </c>
      <c r="I256" s="21">
        <f>SUMIFS(E:E,C:C,C256)</f>
        <v>44352</v>
      </c>
      <c r="J256" s="21">
        <f>SUMIFS(D:D,C:C,C256)</f>
        <v>91168</v>
      </c>
      <c r="K256" s="20" t="str">
        <f>IF(H256=2,"Délais OK &amp; Qté OK",IF(AND(H256=1,E256&lt;&gt;""),"Délais OK &amp; Qté NO",IF(AND(H256=1,E256="",M256&gt;=2),"Délais NO &amp; Qté OK",IF(AND(E256&lt;&gt;"",J256=D256),"Livraison sans demande","Délais NO &amp; Qté NO"))))</f>
        <v>Délais OK &amp; Qté NO</v>
      </c>
      <c r="L256" s="22" t="str">
        <f>IF(AND(K256="Délais NO &amp; Qté OK",X256&gt;30,D256&lt;&gt;""),"Verificar",IF(AND(K256="Délais NO &amp; Qté OK",X256&lt;=30,D256&lt;&gt;""),"Entrée faite "&amp;X256&amp;" jours "&amp;V256,IF(AND(X256&lt;30,K256="Délais NO &amp; Qté NO",D256=""),"Demande faite "&amp;X256&amp;" jours "&amp;W257,"")))</f>
        <v/>
      </c>
      <c r="M256" s="22">
        <f t="shared" si="23"/>
        <v>1</v>
      </c>
      <c r="N256" s="23">
        <v>1</v>
      </c>
      <c r="O256" s="12" t="str">
        <f>CONCATENATE(C256,D256,E256)</f>
        <v>36050512858186406417248</v>
      </c>
      <c r="P256" s="42" t="str">
        <f t="shared" si="24"/>
        <v>12858186406417248</v>
      </c>
      <c r="Q256" s="24" t="str">
        <f>IF(AND(D256&lt;&gt;0,E256=0),B256,"")</f>
        <v/>
      </c>
      <c r="R256" s="25" t="str">
        <f>IF(AND(D256=0,E256&lt;&gt;0),B256,"")</f>
        <v/>
      </c>
      <c r="S256" s="26">
        <f t="shared" si="21"/>
        <v>41073</v>
      </c>
      <c r="T256" s="27">
        <f>SUMIFS(S:S,O:O,O256,E:E,"")</f>
        <v>0</v>
      </c>
      <c r="U256" s="27">
        <f>SUMIFS(S:S,O:O,O256,D:D,"")</f>
        <v>0</v>
      </c>
      <c r="V256" s="28" t="str">
        <f t="shared" si="25"/>
        <v>Avant</v>
      </c>
      <c r="W256" s="28" t="str">
        <f t="shared" si="26"/>
        <v>Après</v>
      </c>
      <c r="X256" s="29">
        <f t="shared" si="27"/>
        <v>0</v>
      </c>
      <c r="Y256" s="42">
        <f>IFERROR(P256+D256*0.03,"")</f>
        <v>1.2858186406419122E+16</v>
      </c>
    </row>
    <row r="257" spans="1:25">
      <c r="A257" s="13" t="s">
        <v>37</v>
      </c>
      <c r="B257" s="14" t="s">
        <v>28</v>
      </c>
      <c r="C257" s="15">
        <v>3605051300320</v>
      </c>
      <c r="D257" s="16">
        <v>7200</v>
      </c>
      <c r="E257" s="17">
        <v>7200</v>
      </c>
      <c r="F257" s="18">
        <v>1</v>
      </c>
      <c r="G257" s="19">
        <v>1</v>
      </c>
      <c r="H257" s="20">
        <f t="shared" si="22"/>
        <v>2</v>
      </c>
      <c r="I257" s="21">
        <f>SUMIFS(E:E,C:C,C257)</f>
        <v>7200</v>
      </c>
      <c r="J257" s="21">
        <f>SUMIFS(D:D,C:C,C257)</f>
        <v>7200</v>
      </c>
      <c r="K257" s="20" t="str">
        <f>IF(H257=2,"Délais OK &amp; Qté OK",IF(AND(H257=1,E257&lt;&gt;""),"Délais OK &amp; Qté NO",IF(AND(H257=1,E257="",M257&gt;=2),"Délais NO &amp; Qté OK",IF(AND(E257&lt;&gt;"",J257=D257),"Livraison sans demande","Délais NO &amp; Qté NO"))))</f>
        <v>Délais OK &amp; Qté OK</v>
      </c>
      <c r="L257" s="22" t="str">
        <f>IF(AND(K257="Délais NO &amp; Qté OK",X257&gt;30,D257&lt;&gt;""),"Verificar",IF(AND(K257="Délais NO &amp; Qté OK",X257&lt;=30,D257&lt;&gt;""),"Entrée faite "&amp;X257&amp;" jours "&amp;V257,IF(AND(X257&lt;30,K257="Délais NO &amp; Qté NO",D257=""),"Demande faite "&amp;X257&amp;" jours "&amp;W258,"")))</f>
        <v/>
      </c>
      <c r="M257" s="22">
        <f t="shared" si="23"/>
        <v>1</v>
      </c>
      <c r="N257" s="23">
        <v>1</v>
      </c>
      <c r="O257" s="12" t="str">
        <f>CONCATENATE(C257,D257,E257)</f>
        <v>360505130032072007200</v>
      </c>
      <c r="P257" s="42" t="str">
        <f t="shared" si="24"/>
        <v>130032072007200</v>
      </c>
      <c r="Q257" s="24" t="str">
        <f>IF(AND(D257&lt;&gt;0,E257=0),B257,"")</f>
        <v/>
      </c>
      <c r="R257" s="25" t="str">
        <f>IF(AND(D257=0,E257&lt;&gt;0),B257,"")</f>
        <v/>
      </c>
      <c r="S257" s="26">
        <f t="shared" si="21"/>
        <v>41073</v>
      </c>
      <c r="T257" s="27">
        <f>SUMIFS(S:S,O:O,O257,E:E,"")</f>
        <v>0</v>
      </c>
      <c r="U257" s="27">
        <f>SUMIFS(S:S,O:O,O257,D:D,"")</f>
        <v>0</v>
      </c>
      <c r="V257" s="28" t="str">
        <f t="shared" si="25"/>
        <v>Avant</v>
      </c>
      <c r="W257" s="28" t="str">
        <f t="shared" si="26"/>
        <v>Après</v>
      </c>
      <c r="X257" s="29">
        <f t="shared" si="27"/>
        <v>0</v>
      </c>
      <c r="Y257" s="42">
        <f>IFERROR(P257+D257*0.03,"")</f>
        <v>130032072007416</v>
      </c>
    </row>
    <row r="258" spans="1:25">
      <c r="A258" s="13" t="s">
        <v>37</v>
      </c>
      <c r="B258" s="14" t="s">
        <v>28</v>
      </c>
      <c r="C258" s="15">
        <v>3605051739953</v>
      </c>
      <c r="D258" s="16">
        <v>2160</v>
      </c>
      <c r="E258" s="17">
        <v>2160</v>
      </c>
      <c r="F258" s="18">
        <v>1</v>
      </c>
      <c r="G258" s="19">
        <v>1</v>
      </c>
      <c r="H258" s="20">
        <f t="shared" si="22"/>
        <v>2</v>
      </c>
      <c r="I258" s="21">
        <f>SUMIFS(E:E,C:C,C258)</f>
        <v>7200</v>
      </c>
      <c r="J258" s="21">
        <f>SUMIFS(D:D,C:C,C258)</f>
        <v>7200</v>
      </c>
      <c r="K258" s="20" t="str">
        <f>IF(H258=2,"Délais OK &amp; Qté OK",IF(AND(H258=1,E258&lt;&gt;""),"Délais OK &amp; Qté NO",IF(AND(H258=1,E258="",M258&gt;=2),"Délais NO &amp; Qté OK",IF(AND(E258&lt;&gt;"",J258=D258),"Livraison sans demande","Délais NO &amp; Qté NO"))))</f>
        <v>Délais OK &amp; Qté OK</v>
      </c>
      <c r="L258" s="22" t="str">
        <f>IF(AND(K258="Délais NO &amp; Qté OK",X258&gt;30,D258&lt;&gt;""),"Verificar",IF(AND(K258="Délais NO &amp; Qté OK",X258&lt;=30,D258&lt;&gt;""),"Entrée faite "&amp;X258&amp;" jours "&amp;V258,IF(AND(X258&lt;30,K258="Délais NO &amp; Qté NO",D258=""),"Demande faite "&amp;X258&amp;" jours "&amp;W259,"")))</f>
        <v/>
      </c>
      <c r="M258" s="22">
        <f t="shared" si="23"/>
        <v>1</v>
      </c>
      <c r="N258" s="23">
        <v>1</v>
      </c>
      <c r="O258" s="12" t="str">
        <f>CONCATENATE(C258,D258,E258)</f>
        <v>360505173995321602160</v>
      </c>
      <c r="P258" s="42" t="str">
        <f t="shared" si="24"/>
        <v>173995321602160</v>
      </c>
      <c r="Q258" s="24" t="str">
        <f>IF(AND(D258&lt;&gt;0,E258=0),B258,"")</f>
        <v/>
      </c>
      <c r="R258" s="25" t="str">
        <f>IF(AND(D258=0,E258&lt;&gt;0),B258,"")</f>
        <v/>
      </c>
      <c r="S258" s="26">
        <f t="shared" ref="S258:S321" si="28">B258*1</f>
        <v>41073</v>
      </c>
      <c r="T258" s="27">
        <f>SUMIFS(S:S,O:O,O258,E:E,"")</f>
        <v>0</v>
      </c>
      <c r="U258" s="27">
        <f>SUMIFS(S:S,O:O,O258,D:D,"")</f>
        <v>0</v>
      </c>
      <c r="V258" s="28" t="str">
        <f t="shared" si="25"/>
        <v>Avant</v>
      </c>
      <c r="W258" s="28" t="str">
        <f t="shared" si="26"/>
        <v>Après</v>
      </c>
      <c r="X258" s="29">
        <f t="shared" si="27"/>
        <v>0</v>
      </c>
      <c r="Y258" s="42">
        <f>IFERROR(P258+D258*0.03,"")</f>
        <v>173995321602224.81</v>
      </c>
    </row>
    <row r="259" spans="1:25">
      <c r="A259" s="13" t="s">
        <v>37</v>
      </c>
      <c r="B259" s="14" t="s">
        <v>28</v>
      </c>
      <c r="C259" s="15">
        <v>3605051835396</v>
      </c>
      <c r="D259" s="16">
        <v>7920</v>
      </c>
      <c r="E259" s="17">
        <v>7920</v>
      </c>
      <c r="F259" s="18">
        <v>1</v>
      </c>
      <c r="G259" s="19">
        <v>1</v>
      </c>
      <c r="H259" s="20">
        <f t="shared" ref="H259:H322" si="29">SUM(F259:G259)</f>
        <v>2</v>
      </c>
      <c r="I259" s="21">
        <f>SUMIFS(E:E,C:C,C259)</f>
        <v>7920</v>
      </c>
      <c r="J259" s="21">
        <f>SUMIFS(D:D,C:C,C259)</f>
        <v>7920</v>
      </c>
      <c r="K259" s="20" t="str">
        <f>IF(H259=2,"Délais OK &amp; Qté OK",IF(AND(H259=1,E259&lt;&gt;""),"Délais OK &amp; Qté NO",IF(AND(H259=1,E259="",M259&gt;=2),"Délais NO &amp; Qté OK",IF(AND(E259&lt;&gt;"",J259=D259),"Livraison sans demande","Délais NO &amp; Qté NO"))))</f>
        <v>Délais OK &amp; Qté OK</v>
      </c>
      <c r="L259" s="22" t="str">
        <f>IF(AND(K259="Délais NO &amp; Qté OK",X259&gt;30,D259&lt;&gt;""),"Verificar",IF(AND(K259="Délais NO &amp; Qté OK",X259&lt;=30,D259&lt;&gt;""),"Entrée faite "&amp;X259&amp;" jours "&amp;V259,IF(AND(X259&lt;30,K259="Délais NO &amp; Qté NO",D259=""),"Demande faite "&amp;X259&amp;" jours "&amp;W260,"")))</f>
        <v/>
      </c>
      <c r="M259" s="22">
        <f t="shared" ref="M259:M322" si="30">SUMIFS(N:N,O:O,O259)</f>
        <v>1</v>
      </c>
      <c r="N259" s="23">
        <v>1</v>
      </c>
      <c r="O259" s="12" t="str">
        <f>CONCATENATE(C259,D259,E259)</f>
        <v>360505183539679207920</v>
      </c>
      <c r="P259" s="42" t="str">
        <f t="shared" ref="P259:P322" si="31">RIGHT(O259,LEN(O259)-6)</f>
        <v>183539679207920</v>
      </c>
      <c r="Q259" s="24" t="str">
        <f>IF(AND(D259&lt;&gt;0,E259=0),B259,"")</f>
        <v/>
      </c>
      <c r="R259" s="25" t="str">
        <f>IF(AND(D259=0,E259&lt;&gt;0),B259,"")</f>
        <v/>
      </c>
      <c r="S259" s="26">
        <f t="shared" si="28"/>
        <v>41073</v>
      </c>
      <c r="T259" s="27">
        <f>SUMIFS(S:S,O:O,O259,E:E,"")</f>
        <v>0</v>
      </c>
      <c r="U259" s="27">
        <f>SUMIFS(S:S,O:O,O259,D:D,"")</f>
        <v>0</v>
      </c>
      <c r="V259" s="28" t="str">
        <f t="shared" ref="V259:V322" si="32">IF(T259&lt;U259,"Après","Avant")</f>
        <v>Avant</v>
      </c>
      <c r="W259" s="28" t="str">
        <f t="shared" ref="W259:W322" si="33">IF(V259="Après","Avant","Après")</f>
        <v>Après</v>
      </c>
      <c r="X259" s="29">
        <f t="shared" ref="X259:X322" si="34">ABS(T259-U259)</f>
        <v>0</v>
      </c>
      <c r="Y259" s="42">
        <f>IFERROR(P259+D259*0.03,"")</f>
        <v>183539679208157.59</v>
      </c>
    </row>
    <row r="260" spans="1:25">
      <c r="A260" s="13" t="s">
        <v>37</v>
      </c>
      <c r="B260" s="14" t="s">
        <v>28</v>
      </c>
      <c r="C260" s="15">
        <v>3605051974842</v>
      </c>
      <c r="D260" s="16">
        <v>23040</v>
      </c>
      <c r="E260" s="17">
        <v>23040</v>
      </c>
      <c r="F260" s="18">
        <v>1</v>
      </c>
      <c r="G260" s="19">
        <v>1</v>
      </c>
      <c r="H260" s="20">
        <f t="shared" si="29"/>
        <v>2</v>
      </c>
      <c r="I260" s="21">
        <f>SUMIFS(E:E,C:C,C260)</f>
        <v>51120</v>
      </c>
      <c r="J260" s="21">
        <f>SUMIFS(D:D,C:C,C260)</f>
        <v>51120</v>
      </c>
      <c r="K260" s="20" t="str">
        <f>IF(H260=2,"Délais OK &amp; Qté OK",IF(AND(H260=1,E260&lt;&gt;""),"Délais OK &amp; Qté NO",IF(AND(H260=1,E260="",M260&gt;=2),"Délais NO &amp; Qté OK",IF(AND(E260&lt;&gt;"",J260=D260),"Livraison sans demande","Délais NO &amp; Qté NO"))))</f>
        <v>Délais OK &amp; Qté OK</v>
      </c>
      <c r="L260" s="22" t="str">
        <f>IF(AND(K260="Délais NO &amp; Qté OK",X260&gt;30,D260&lt;&gt;""),"Verificar",IF(AND(K260="Délais NO &amp; Qté OK",X260&lt;=30,D260&lt;&gt;""),"Entrée faite "&amp;X260&amp;" jours "&amp;V260,IF(AND(X260&lt;30,K260="Délais NO &amp; Qté NO",D260=""),"Demande faite "&amp;X260&amp;" jours "&amp;W261,"")))</f>
        <v/>
      </c>
      <c r="M260" s="22">
        <f t="shared" si="30"/>
        <v>1</v>
      </c>
      <c r="N260" s="23">
        <v>1</v>
      </c>
      <c r="O260" s="12" t="str">
        <f>CONCATENATE(C260,D260,E260)</f>
        <v>36050519748422304023040</v>
      </c>
      <c r="P260" s="42" t="str">
        <f t="shared" si="31"/>
        <v>19748422304023040</v>
      </c>
      <c r="Q260" s="24" t="str">
        <f>IF(AND(D260&lt;&gt;0,E260=0),B260,"")</f>
        <v/>
      </c>
      <c r="R260" s="25" t="str">
        <f>IF(AND(D260=0,E260&lt;&gt;0),B260,"")</f>
        <v/>
      </c>
      <c r="S260" s="26">
        <f t="shared" si="28"/>
        <v>41073</v>
      </c>
      <c r="T260" s="27">
        <f>SUMIFS(S:S,O:O,O260,E:E,"")</f>
        <v>0</v>
      </c>
      <c r="U260" s="27">
        <f>SUMIFS(S:S,O:O,O260,D:D,"")</f>
        <v>0</v>
      </c>
      <c r="V260" s="28" t="str">
        <f t="shared" si="32"/>
        <v>Avant</v>
      </c>
      <c r="W260" s="28" t="str">
        <f t="shared" si="33"/>
        <v>Après</v>
      </c>
      <c r="X260" s="29">
        <f t="shared" si="34"/>
        <v>0</v>
      </c>
      <c r="Y260" s="42">
        <f>IFERROR(P260+D260*0.03,"")</f>
        <v>1.9748422304023692E+16</v>
      </c>
    </row>
    <row r="261" spans="1:25">
      <c r="A261" s="13" t="s">
        <v>37</v>
      </c>
      <c r="B261" s="14" t="s">
        <v>28</v>
      </c>
      <c r="C261" s="15">
        <v>3605052088494</v>
      </c>
      <c r="D261" s="16">
        <v>3600</v>
      </c>
      <c r="E261" s="17">
        <v>3600</v>
      </c>
      <c r="F261" s="18">
        <v>1</v>
      </c>
      <c r="G261" s="19">
        <v>1</v>
      </c>
      <c r="H261" s="20">
        <f t="shared" si="29"/>
        <v>2</v>
      </c>
      <c r="I261" s="21">
        <f>SUMIFS(E:E,C:C,C261)</f>
        <v>10080</v>
      </c>
      <c r="J261" s="21">
        <f>SUMIFS(D:D,C:C,C261)</f>
        <v>12240</v>
      </c>
      <c r="K261" s="20" t="str">
        <f>IF(H261=2,"Délais OK &amp; Qté OK",IF(AND(H261=1,E261&lt;&gt;""),"Délais OK &amp; Qté NO",IF(AND(H261=1,E261="",M261&gt;=2),"Délais NO &amp; Qté OK",IF(AND(E261&lt;&gt;"",J261=D261),"Livraison sans demande","Délais NO &amp; Qté NO"))))</f>
        <v>Délais OK &amp; Qté OK</v>
      </c>
      <c r="L261" s="22" t="str">
        <f>IF(AND(K261="Délais NO &amp; Qté OK",X261&gt;30,D261&lt;&gt;""),"Verificar",IF(AND(K261="Délais NO &amp; Qté OK",X261&lt;=30,D261&lt;&gt;""),"Entrée faite "&amp;X261&amp;" jours "&amp;V261,IF(AND(X261&lt;30,K261="Délais NO &amp; Qté NO",D261=""),"Demande faite "&amp;X261&amp;" jours "&amp;W262,"")))</f>
        <v/>
      </c>
      <c r="M261" s="22">
        <f t="shared" si="30"/>
        <v>1</v>
      </c>
      <c r="N261" s="23">
        <v>1</v>
      </c>
      <c r="O261" s="12" t="str">
        <f>CONCATENATE(C261,D261,E261)</f>
        <v>360505208849436003600</v>
      </c>
      <c r="P261" s="42" t="str">
        <f t="shared" si="31"/>
        <v>208849436003600</v>
      </c>
      <c r="Q261" s="24" t="str">
        <f>IF(AND(D261&lt;&gt;0,E261=0),B261,"")</f>
        <v/>
      </c>
      <c r="R261" s="25" t="str">
        <f>IF(AND(D261=0,E261&lt;&gt;0),B261,"")</f>
        <v/>
      </c>
      <c r="S261" s="26">
        <f t="shared" si="28"/>
        <v>41073</v>
      </c>
      <c r="T261" s="27">
        <f>SUMIFS(S:S,O:O,O261,E:E,"")</f>
        <v>0</v>
      </c>
      <c r="U261" s="27">
        <f>SUMIFS(S:S,O:O,O261,D:D,"")</f>
        <v>0</v>
      </c>
      <c r="V261" s="28" t="str">
        <f t="shared" si="32"/>
        <v>Avant</v>
      </c>
      <c r="W261" s="28" t="str">
        <f t="shared" si="33"/>
        <v>Après</v>
      </c>
      <c r="X261" s="29">
        <f t="shared" si="34"/>
        <v>0</v>
      </c>
      <c r="Y261" s="42">
        <f>IFERROR(P261+D261*0.03,"")</f>
        <v>208849436003708</v>
      </c>
    </row>
    <row r="262" spans="1:25">
      <c r="A262" s="13" t="s">
        <v>37</v>
      </c>
      <c r="B262" s="14" t="s">
        <v>28</v>
      </c>
      <c r="C262" s="15">
        <v>3605052219904</v>
      </c>
      <c r="D262" s="16">
        <v>7920</v>
      </c>
      <c r="E262" s="17">
        <v>7920</v>
      </c>
      <c r="F262" s="18">
        <v>1</v>
      </c>
      <c r="G262" s="19">
        <v>1</v>
      </c>
      <c r="H262" s="20">
        <f t="shared" si="29"/>
        <v>2</v>
      </c>
      <c r="I262" s="21">
        <f>SUMIFS(E:E,C:C,C262)</f>
        <v>7920</v>
      </c>
      <c r="J262" s="21">
        <f>SUMIFS(D:D,C:C,C262)</f>
        <v>7920</v>
      </c>
      <c r="K262" s="20" t="str">
        <f>IF(H262=2,"Délais OK &amp; Qté OK",IF(AND(H262=1,E262&lt;&gt;""),"Délais OK &amp; Qté NO",IF(AND(H262=1,E262="",M262&gt;=2),"Délais NO &amp; Qté OK",IF(AND(E262&lt;&gt;"",J262=D262),"Livraison sans demande","Délais NO &amp; Qté NO"))))</f>
        <v>Délais OK &amp; Qté OK</v>
      </c>
      <c r="L262" s="22" t="str">
        <f>IF(AND(K262="Délais NO &amp; Qté OK",X262&gt;30,D262&lt;&gt;""),"Verificar",IF(AND(K262="Délais NO &amp; Qté OK",X262&lt;=30,D262&lt;&gt;""),"Entrée faite "&amp;X262&amp;" jours "&amp;V262,IF(AND(X262&lt;30,K262="Délais NO &amp; Qté NO",D262=""),"Demande faite "&amp;X262&amp;" jours "&amp;W263,"")))</f>
        <v/>
      </c>
      <c r="M262" s="22">
        <f t="shared" si="30"/>
        <v>1</v>
      </c>
      <c r="N262" s="23">
        <v>1</v>
      </c>
      <c r="O262" s="12" t="str">
        <f>CONCATENATE(C262,D262,E262)</f>
        <v>360505221990479207920</v>
      </c>
      <c r="P262" s="42" t="str">
        <f t="shared" si="31"/>
        <v>221990479207920</v>
      </c>
      <c r="Q262" s="24" t="str">
        <f>IF(AND(D262&lt;&gt;0,E262=0),B262,"")</f>
        <v/>
      </c>
      <c r="R262" s="25" t="str">
        <f>IF(AND(D262=0,E262&lt;&gt;0),B262,"")</f>
        <v/>
      </c>
      <c r="S262" s="26">
        <f t="shared" si="28"/>
        <v>41073</v>
      </c>
      <c r="T262" s="27">
        <f>SUMIFS(S:S,O:O,O262,E:E,"")</f>
        <v>0</v>
      </c>
      <c r="U262" s="27">
        <f>SUMIFS(S:S,O:O,O262,D:D,"")</f>
        <v>0</v>
      </c>
      <c r="V262" s="28" t="str">
        <f t="shared" si="32"/>
        <v>Avant</v>
      </c>
      <c r="W262" s="28" t="str">
        <f t="shared" si="33"/>
        <v>Après</v>
      </c>
      <c r="X262" s="29">
        <f t="shared" si="34"/>
        <v>0</v>
      </c>
      <c r="Y262" s="42">
        <f>IFERROR(P262+D262*0.03,"")</f>
        <v>221990479208157.59</v>
      </c>
    </row>
    <row r="263" spans="1:25">
      <c r="A263" s="13" t="s">
        <v>37</v>
      </c>
      <c r="B263" s="14" t="s">
        <v>12</v>
      </c>
      <c r="C263" s="15">
        <v>3605052452202</v>
      </c>
      <c r="D263" s="16">
        <v>66032</v>
      </c>
      <c r="E263" s="17"/>
      <c r="F263" s="18"/>
      <c r="G263" s="19">
        <v>1</v>
      </c>
      <c r="H263" s="20">
        <f t="shared" si="29"/>
        <v>1</v>
      </c>
      <c r="I263" s="21">
        <f>SUMIFS(E:E,C:C,C263)</f>
        <v>71456</v>
      </c>
      <c r="J263" s="21">
        <f>SUMIFS(D:D,C:C,C263)</f>
        <v>66032</v>
      </c>
      <c r="K263" s="20" t="str">
        <f>IF(H263=2,"Délais OK &amp; Qté OK",IF(AND(H263=1,E263&lt;&gt;""),"Délais OK &amp; Qté NO",IF(AND(H263=1,E263="",M263&gt;=2),"Délais NO &amp; Qté OK",IF(AND(E263&lt;&gt;"",J263=D263),"Livraison sans demande","Délais NO &amp; Qté NO"))))</f>
        <v>Délais NO &amp; Qté NO</v>
      </c>
      <c r="L263" s="22" t="str">
        <f>IF(AND(K263="Délais NO &amp; Qté OK",X263&gt;30,D263&lt;&gt;""),"Verificar",IF(AND(K263="Délais NO &amp; Qté OK",X263&lt;=30,D263&lt;&gt;""),"Entrée faite "&amp;X263&amp;" jours "&amp;V263,IF(AND(X263&lt;30,K263="Délais NO &amp; Qté NO",D263=""),"Demande faite "&amp;X263&amp;" jours "&amp;W264,"")))</f>
        <v/>
      </c>
      <c r="M263" s="22">
        <f t="shared" si="30"/>
        <v>1</v>
      </c>
      <c r="N263" s="23">
        <v>1</v>
      </c>
      <c r="O263" s="12" t="str">
        <f>CONCATENATE(C263,D263,E263)</f>
        <v>360505245220266032</v>
      </c>
      <c r="P263" s="42" t="str">
        <f t="shared" si="31"/>
        <v>245220266032</v>
      </c>
      <c r="Q263" s="24" t="str">
        <f>IF(AND(D263&lt;&gt;0,E263=0),B263,"")</f>
        <v>14/06/2012</v>
      </c>
      <c r="R263" s="25" t="str">
        <f>IF(AND(D263=0,E263&lt;&gt;0),B263,"")</f>
        <v/>
      </c>
      <c r="S263" s="26">
        <f t="shared" si="28"/>
        <v>41074</v>
      </c>
      <c r="T263" s="27">
        <f>SUMIFS(S:S,O:O,O263,E:E,"")</f>
        <v>41074</v>
      </c>
      <c r="U263" s="27">
        <f>SUMIFS(S:S,O:O,O263,D:D,"")</f>
        <v>0</v>
      </c>
      <c r="V263" s="28" t="str">
        <f t="shared" si="32"/>
        <v>Avant</v>
      </c>
      <c r="W263" s="28" t="str">
        <f t="shared" si="33"/>
        <v>Après</v>
      </c>
      <c r="X263" s="29">
        <f t="shared" si="34"/>
        <v>41074</v>
      </c>
      <c r="Y263" s="42">
        <f>IFERROR(P263+D263*0.03,"")</f>
        <v>245220268012.95999</v>
      </c>
    </row>
    <row r="264" spans="1:25">
      <c r="A264" s="13" t="s">
        <v>37</v>
      </c>
      <c r="B264" s="14" t="s">
        <v>26</v>
      </c>
      <c r="C264" s="15">
        <v>3605051285771</v>
      </c>
      <c r="D264" s="16">
        <v>22176</v>
      </c>
      <c r="E264" s="17">
        <v>22176</v>
      </c>
      <c r="F264" s="18">
        <v>1</v>
      </c>
      <c r="G264" s="19">
        <v>1</v>
      </c>
      <c r="H264" s="20">
        <f t="shared" si="29"/>
        <v>2</v>
      </c>
      <c r="I264" s="21">
        <f>SUMIFS(E:E,C:C,C264)</f>
        <v>22176</v>
      </c>
      <c r="J264" s="21">
        <f>SUMIFS(D:D,C:C,C264)</f>
        <v>22176</v>
      </c>
      <c r="K264" s="20" t="str">
        <f>IF(H264=2,"Délais OK &amp; Qté OK",IF(AND(H264=1,E264&lt;&gt;""),"Délais OK &amp; Qté NO",IF(AND(H264=1,E264="",M264&gt;=2),"Délais NO &amp; Qté OK",IF(AND(E264&lt;&gt;"",J264=D264),"Livraison sans demande","Délais NO &amp; Qté NO"))))</f>
        <v>Délais OK &amp; Qté OK</v>
      </c>
      <c r="L264" s="22" t="str">
        <f>IF(AND(K264="Délais NO &amp; Qté OK",X264&gt;30,D264&lt;&gt;""),"Verificar",IF(AND(K264="Délais NO &amp; Qté OK",X264&lt;=30,D264&lt;&gt;""),"Entrée faite "&amp;X264&amp;" jours "&amp;V264,IF(AND(X264&lt;30,K264="Délais NO &amp; Qté NO",D264=""),"Demande faite "&amp;X264&amp;" jours "&amp;W265,"")))</f>
        <v/>
      </c>
      <c r="M264" s="22">
        <f t="shared" si="30"/>
        <v>1</v>
      </c>
      <c r="N264" s="23">
        <v>1</v>
      </c>
      <c r="O264" s="12" t="str">
        <f>CONCATENATE(C264,D264,E264)</f>
        <v>36050512857712217622176</v>
      </c>
      <c r="P264" s="42" t="str">
        <f t="shared" si="31"/>
        <v>12857712217622176</v>
      </c>
      <c r="Q264" s="24" t="str">
        <f>IF(AND(D264&lt;&gt;0,E264=0),B264,"")</f>
        <v/>
      </c>
      <c r="R264" s="25" t="str">
        <f>IF(AND(D264=0,E264&lt;&gt;0),B264,"")</f>
        <v/>
      </c>
      <c r="S264" s="26">
        <f t="shared" si="28"/>
        <v>41075</v>
      </c>
      <c r="T264" s="27">
        <f>SUMIFS(S:S,O:O,O264,E:E,"")</f>
        <v>0</v>
      </c>
      <c r="U264" s="27">
        <f>SUMIFS(S:S,O:O,O264,D:D,"")</f>
        <v>0</v>
      </c>
      <c r="V264" s="28" t="str">
        <f t="shared" si="32"/>
        <v>Avant</v>
      </c>
      <c r="W264" s="28" t="str">
        <f t="shared" si="33"/>
        <v>Après</v>
      </c>
      <c r="X264" s="29">
        <f t="shared" si="34"/>
        <v>0</v>
      </c>
      <c r="Y264" s="42">
        <f>IFERROR(P264+D264*0.03,"")</f>
        <v>1.2857712217622766E+16</v>
      </c>
    </row>
    <row r="265" spans="1:25">
      <c r="A265" s="13" t="s">
        <v>37</v>
      </c>
      <c r="B265" s="14" t="s">
        <v>26</v>
      </c>
      <c r="C265" s="15">
        <v>3605051285795</v>
      </c>
      <c r="D265" s="16">
        <v>9856</v>
      </c>
      <c r="E265" s="17">
        <v>9856</v>
      </c>
      <c r="F265" s="18">
        <v>1</v>
      </c>
      <c r="G265" s="19">
        <v>1</v>
      </c>
      <c r="H265" s="20">
        <f t="shared" si="29"/>
        <v>2</v>
      </c>
      <c r="I265" s="21">
        <f>SUMIFS(E:E,C:C,C265)</f>
        <v>36960</v>
      </c>
      <c r="J265" s="21">
        <f>SUMIFS(D:D,C:C,C265)</f>
        <v>39424</v>
      </c>
      <c r="K265" s="20" t="str">
        <f>IF(H265=2,"Délais OK &amp; Qté OK",IF(AND(H265=1,E265&lt;&gt;""),"Délais OK &amp; Qté NO",IF(AND(H265=1,E265="",M265&gt;=2),"Délais NO &amp; Qté OK",IF(AND(E265&lt;&gt;"",J265=D265),"Livraison sans demande","Délais NO &amp; Qté NO"))))</f>
        <v>Délais OK &amp; Qté OK</v>
      </c>
      <c r="L265" s="22" t="str">
        <f>IF(AND(K265="Délais NO &amp; Qté OK",X265&gt;30,D265&lt;&gt;""),"Verificar",IF(AND(K265="Délais NO &amp; Qté OK",X265&lt;=30,D265&lt;&gt;""),"Entrée faite "&amp;X265&amp;" jours "&amp;V265,IF(AND(X265&lt;30,K265="Délais NO &amp; Qté NO",D265=""),"Demande faite "&amp;X265&amp;" jours "&amp;W266,"")))</f>
        <v/>
      </c>
      <c r="M265" s="22">
        <f t="shared" si="30"/>
        <v>1</v>
      </c>
      <c r="N265" s="23">
        <v>1</v>
      </c>
      <c r="O265" s="12" t="str">
        <f>CONCATENATE(C265,D265,E265)</f>
        <v>360505128579598569856</v>
      </c>
      <c r="P265" s="42" t="str">
        <f t="shared" si="31"/>
        <v>128579598569856</v>
      </c>
      <c r="Q265" s="24" t="str">
        <f>IF(AND(D265&lt;&gt;0,E265=0),B265,"")</f>
        <v/>
      </c>
      <c r="R265" s="25" t="str">
        <f>IF(AND(D265=0,E265&lt;&gt;0),B265,"")</f>
        <v/>
      </c>
      <c r="S265" s="26">
        <f t="shared" si="28"/>
        <v>41075</v>
      </c>
      <c r="T265" s="27">
        <f>SUMIFS(S:S,O:O,O265,E:E,"")</f>
        <v>0</v>
      </c>
      <c r="U265" s="27">
        <f>SUMIFS(S:S,O:O,O265,D:D,"")</f>
        <v>0</v>
      </c>
      <c r="V265" s="28" t="str">
        <f t="shared" si="32"/>
        <v>Avant</v>
      </c>
      <c r="W265" s="28" t="str">
        <f t="shared" si="33"/>
        <v>Après</v>
      </c>
      <c r="X265" s="29">
        <f t="shared" si="34"/>
        <v>0</v>
      </c>
      <c r="Y265" s="42">
        <f>IFERROR(P265+D265*0.03,"")</f>
        <v>128579598570151.69</v>
      </c>
    </row>
    <row r="266" spans="1:25">
      <c r="A266" s="13" t="s">
        <v>37</v>
      </c>
      <c r="B266" s="14" t="s">
        <v>26</v>
      </c>
      <c r="C266" s="15">
        <v>3605051285801</v>
      </c>
      <c r="D266" s="16">
        <v>22176</v>
      </c>
      <c r="E266" s="17">
        <v>22176</v>
      </c>
      <c r="F266" s="18">
        <v>1</v>
      </c>
      <c r="G266" s="19">
        <v>1</v>
      </c>
      <c r="H266" s="20">
        <f t="shared" si="29"/>
        <v>2</v>
      </c>
      <c r="I266" s="21">
        <f>SUMIFS(E:E,C:C,C266)</f>
        <v>22176</v>
      </c>
      <c r="J266" s="21">
        <f>SUMIFS(D:D,C:C,C266)</f>
        <v>22176</v>
      </c>
      <c r="K266" s="20" t="str">
        <f>IF(H266=2,"Délais OK &amp; Qté OK",IF(AND(H266=1,E266&lt;&gt;""),"Délais OK &amp; Qté NO",IF(AND(H266=1,E266="",M266&gt;=2),"Délais NO &amp; Qté OK",IF(AND(E266&lt;&gt;"",J266=D266),"Livraison sans demande","Délais NO &amp; Qté NO"))))</f>
        <v>Délais OK &amp; Qté OK</v>
      </c>
      <c r="L266" s="22" t="str">
        <f>IF(AND(K266="Délais NO &amp; Qté OK",X266&gt;30,D266&lt;&gt;""),"Verificar",IF(AND(K266="Délais NO &amp; Qté OK",X266&lt;=30,D266&lt;&gt;""),"Entrée faite "&amp;X266&amp;" jours "&amp;V266,IF(AND(X266&lt;30,K266="Délais NO &amp; Qté NO",D266=""),"Demande faite "&amp;X266&amp;" jours "&amp;W267,"")))</f>
        <v/>
      </c>
      <c r="M266" s="22">
        <f t="shared" si="30"/>
        <v>1</v>
      </c>
      <c r="N266" s="23">
        <v>1</v>
      </c>
      <c r="O266" s="12" t="str">
        <f>CONCATENATE(C266,D266,E266)</f>
        <v>36050512858012217622176</v>
      </c>
      <c r="P266" s="42" t="str">
        <f t="shared" si="31"/>
        <v>12858012217622176</v>
      </c>
      <c r="Q266" s="24" t="str">
        <f>IF(AND(D266&lt;&gt;0,E266=0),B266,"")</f>
        <v/>
      </c>
      <c r="R266" s="25" t="str">
        <f>IF(AND(D266=0,E266&lt;&gt;0),B266,"")</f>
        <v/>
      </c>
      <c r="S266" s="26">
        <f t="shared" si="28"/>
        <v>41075</v>
      </c>
      <c r="T266" s="27">
        <f>SUMIFS(S:S,O:O,O266,E:E,"")</f>
        <v>0</v>
      </c>
      <c r="U266" s="27">
        <f>SUMIFS(S:S,O:O,O266,D:D,"")</f>
        <v>0</v>
      </c>
      <c r="V266" s="28" t="str">
        <f t="shared" si="32"/>
        <v>Avant</v>
      </c>
      <c r="W266" s="28" t="str">
        <f t="shared" si="33"/>
        <v>Après</v>
      </c>
      <c r="X266" s="29">
        <f t="shared" si="34"/>
        <v>0</v>
      </c>
      <c r="Y266" s="42">
        <f>IFERROR(P266+D266*0.03,"")</f>
        <v>1.2858012217622766E+16</v>
      </c>
    </row>
    <row r="267" spans="1:25">
      <c r="A267" s="13" t="s">
        <v>37</v>
      </c>
      <c r="B267" s="14" t="s">
        <v>26</v>
      </c>
      <c r="C267" s="15">
        <v>3605051285818</v>
      </c>
      <c r="D267" s="16">
        <v>22176</v>
      </c>
      <c r="E267" s="17">
        <v>22176</v>
      </c>
      <c r="F267" s="18">
        <v>1</v>
      </c>
      <c r="G267" s="19">
        <v>1</v>
      </c>
      <c r="H267" s="20">
        <f t="shared" si="29"/>
        <v>2</v>
      </c>
      <c r="I267" s="21">
        <f>SUMIFS(E:E,C:C,C267)</f>
        <v>44352</v>
      </c>
      <c r="J267" s="21">
        <f>SUMIFS(D:D,C:C,C267)</f>
        <v>91168</v>
      </c>
      <c r="K267" s="20" t="str">
        <f>IF(H267=2,"Délais OK &amp; Qté OK",IF(AND(H267=1,E267&lt;&gt;""),"Délais OK &amp; Qté NO",IF(AND(H267=1,E267="",M267&gt;=2),"Délais NO &amp; Qté OK",IF(AND(E267&lt;&gt;"",J267=D267),"Livraison sans demande","Délais NO &amp; Qté NO"))))</f>
        <v>Délais OK &amp; Qté OK</v>
      </c>
      <c r="L267" s="22" t="str">
        <f>IF(AND(K267="Délais NO &amp; Qté OK",X267&gt;30,D267&lt;&gt;""),"Verificar",IF(AND(K267="Délais NO &amp; Qté OK",X267&lt;=30,D267&lt;&gt;""),"Entrée faite "&amp;X267&amp;" jours "&amp;V267,IF(AND(X267&lt;30,K267="Délais NO &amp; Qté NO",D267=""),"Demande faite "&amp;X267&amp;" jours "&amp;W268,"")))</f>
        <v/>
      </c>
      <c r="M267" s="22">
        <f t="shared" si="30"/>
        <v>1</v>
      </c>
      <c r="N267" s="23">
        <v>1</v>
      </c>
      <c r="O267" s="12" t="str">
        <f>CONCATENATE(C267,D267,E267)</f>
        <v>36050512858182217622176</v>
      </c>
      <c r="P267" s="42" t="str">
        <f t="shared" si="31"/>
        <v>12858182217622176</v>
      </c>
      <c r="Q267" s="24" t="str">
        <f>IF(AND(D267&lt;&gt;0,E267=0),B267,"")</f>
        <v/>
      </c>
      <c r="R267" s="25" t="str">
        <f>IF(AND(D267=0,E267&lt;&gt;0),B267,"")</f>
        <v/>
      </c>
      <c r="S267" s="26">
        <f t="shared" si="28"/>
        <v>41075</v>
      </c>
      <c r="T267" s="27">
        <f>SUMIFS(S:S,O:O,O267,E:E,"")</f>
        <v>0</v>
      </c>
      <c r="U267" s="27">
        <f>SUMIFS(S:S,O:O,O267,D:D,"")</f>
        <v>0</v>
      </c>
      <c r="V267" s="28" t="str">
        <f t="shared" si="32"/>
        <v>Avant</v>
      </c>
      <c r="W267" s="28" t="str">
        <f t="shared" si="33"/>
        <v>Après</v>
      </c>
      <c r="X267" s="29">
        <f t="shared" si="34"/>
        <v>0</v>
      </c>
      <c r="Y267" s="42">
        <f>IFERROR(P267+D267*0.03,"")</f>
        <v>1.2858182217622766E+16</v>
      </c>
    </row>
    <row r="268" spans="1:25">
      <c r="A268" s="13" t="s">
        <v>37</v>
      </c>
      <c r="B268" s="14" t="s">
        <v>26</v>
      </c>
      <c r="C268" s="15">
        <v>3605051340944</v>
      </c>
      <c r="D268" s="16">
        <v>4320</v>
      </c>
      <c r="E268" s="17">
        <v>4320</v>
      </c>
      <c r="F268" s="18">
        <v>1</v>
      </c>
      <c r="G268" s="19">
        <v>1</v>
      </c>
      <c r="H268" s="20">
        <f t="shared" si="29"/>
        <v>2</v>
      </c>
      <c r="I268" s="21">
        <f>SUMIFS(E:E,C:C,C268)</f>
        <v>4320</v>
      </c>
      <c r="J268" s="21">
        <f>SUMIFS(D:D,C:C,C268)</f>
        <v>7920</v>
      </c>
      <c r="K268" s="20" t="str">
        <f>IF(H268=2,"Délais OK &amp; Qté OK",IF(AND(H268=1,E268&lt;&gt;""),"Délais OK &amp; Qté NO",IF(AND(H268=1,E268="",M268&gt;=2),"Délais NO &amp; Qté OK",IF(AND(E268&lt;&gt;"",J268=D268),"Livraison sans demande","Délais NO &amp; Qté NO"))))</f>
        <v>Délais OK &amp; Qté OK</v>
      </c>
      <c r="L268" s="22" t="str">
        <f>IF(AND(K268="Délais NO &amp; Qté OK",X268&gt;30,D268&lt;&gt;""),"Verificar",IF(AND(K268="Délais NO &amp; Qté OK",X268&lt;=30,D268&lt;&gt;""),"Entrée faite "&amp;X268&amp;" jours "&amp;V268,IF(AND(X268&lt;30,K268="Délais NO &amp; Qté NO",D268=""),"Demande faite "&amp;X268&amp;" jours "&amp;W269,"")))</f>
        <v/>
      </c>
      <c r="M268" s="22">
        <f t="shared" si="30"/>
        <v>1</v>
      </c>
      <c r="N268" s="23">
        <v>1</v>
      </c>
      <c r="O268" s="12" t="str">
        <f>CONCATENATE(C268,D268,E268)</f>
        <v>360505134094443204320</v>
      </c>
      <c r="P268" s="42" t="str">
        <f t="shared" si="31"/>
        <v>134094443204320</v>
      </c>
      <c r="Q268" s="24" t="str">
        <f>IF(AND(D268&lt;&gt;0,E268=0),B268,"")</f>
        <v/>
      </c>
      <c r="R268" s="25" t="str">
        <f>IF(AND(D268=0,E268&lt;&gt;0),B268,"")</f>
        <v/>
      </c>
      <c r="S268" s="26">
        <f t="shared" si="28"/>
        <v>41075</v>
      </c>
      <c r="T268" s="27">
        <f>SUMIFS(S:S,O:O,O268,E:E,"")</f>
        <v>0</v>
      </c>
      <c r="U268" s="27">
        <f>SUMIFS(S:S,O:O,O268,D:D,"")</f>
        <v>0</v>
      </c>
      <c r="V268" s="28" t="str">
        <f t="shared" si="32"/>
        <v>Avant</v>
      </c>
      <c r="W268" s="28" t="str">
        <f t="shared" si="33"/>
        <v>Après</v>
      </c>
      <c r="X268" s="29">
        <f t="shared" si="34"/>
        <v>0</v>
      </c>
      <c r="Y268" s="42">
        <f>IFERROR(P268+D268*0.03,"")</f>
        <v>134094443204449.59</v>
      </c>
    </row>
    <row r="269" spans="1:25">
      <c r="A269" s="13" t="s">
        <v>37</v>
      </c>
      <c r="B269" s="14" t="s">
        <v>26</v>
      </c>
      <c r="C269" s="15">
        <v>3605051782195</v>
      </c>
      <c r="D269" s="16">
        <v>9000</v>
      </c>
      <c r="E269" s="17">
        <v>9000</v>
      </c>
      <c r="F269" s="18">
        <v>1</v>
      </c>
      <c r="G269" s="19">
        <v>1</v>
      </c>
      <c r="H269" s="20">
        <f t="shared" si="29"/>
        <v>2</v>
      </c>
      <c r="I269" s="21">
        <f>SUMIFS(E:E,C:C,C269)</f>
        <v>25200</v>
      </c>
      <c r="J269" s="21">
        <f>SUMIFS(D:D,C:C,C269)</f>
        <v>39600</v>
      </c>
      <c r="K269" s="20" t="str">
        <f>IF(H269=2,"Délais OK &amp; Qté OK",IF(AND(H269=1,E269&lt;&gt;""),"Délais OK &amp; Qté NO",IF(AND(H269=1,E269="",M269&gt;=2),"Délais NO &amp; Qté OK",IF(AND(E269&lt;&gt;"",J269=D269),"Livraison sans demande","Délais NO &amp; Qté NO"))))</f>
        <v>Délais OK &amp; Qté OK</v>
      </c>
      <c r="L269" s="22" t="str">
        <f>IF(AND(K269="Délais NO &amp; Qté OK",X269&gt;30,D269&lt;&gt;""),"Verificar",IF(AND(K269="Délais NO &amp; Qté OK",X269&lt;=30,D269&lt;&gt;""),"Entrée faite "&amp;X269&amp;" jours "&amp;V269,IF(AND(X269&lt;30,K269="Délais NO &amp; Qté NO",D269=""),"Demande faite "&amp;X269&amp;" jours "&amp;W270,"")))</f>
        <v/>
      </c>
      <c r="M269" s="22">
        <f t="shared" si="30"/>
        <v>1</v>
      </c>
      <c r="N269" s="23">
        <v>1</v>
      </c>
      <c r="O269" s="12" t="str">
        <f>CONCATENATE(C269,D269,E269)</f>
        <v>360505178219590009000</v>
      </c>
      <c r="P269" s="42" t="str">
        <f t="shared" si="31"/>
        <v>178219590009000</v>
      </c>
      <c r="Q269" s="24" t="str">
        <f>IF(AND(D269&lt;&gt;0,E269=0),B269,"")</f>
        <v/>
      </c>
      <c r="R269" s="25" t="str">
        <f>IF(AND(D269=0,E269&lt;&gt;0),B269,"")</f>
        <v/>
      </c>
      <c r="S269" s="26">
        <f t="shared" si="28"/>
        <v>41075</v>
      </c>
      <c r="T269" s="27">
        <f>SUMIFS(S:S,O:O,O269,E:E,"")</f>
        <v>0</v>
      </c>
      <c r="U269" s="27">
        <f>SUMIFS(S:S,O:O,O269,D:D,"")</f>
        <v>0</v>
      </c>
      <c r="V269" s="28" t="str">
        <f t="shared" si="32"/>
        <v>Avant</v>
      </c>
      <c r="W269" s="28" t="str">
        <f t="shared" si="33"/>
        <v>Après</v>
      </c>
      <c r="X269" s="29">
        <f t="shared" si="34"/>
        <v>0</v>
      </c>
      <c r="Y269" s="42">
        <f>IFERROR(P269+D269*0.03,"")</f>
        <v>178219590009270</v>
      </c>
    </row>
    <row r="270" spans="1:25">
      <c r="A270" s="13" t="s">
        <v>37</v>
      </c>
      <c r="B270" s="14" t="s">
        <v>26</v>
      </c>
      <c r="C270" s="15">
        <v>3605052172704</v>
      </c>
      <c r="D270" s="16">
        <v>17472</v>
      </c>
      <c r="E270" s="17">
        <v>17472</v>
      </c>
      <c r="F270" s="18">
        <v>1</v>
      </c>
      <c r="G270" s="19">
        <v>1</v>
      </c>
      <c r="H270" s="20">
        <f t="shared" si="29"/>
        <v>2</v>
      </c>
      <c r="I270" s="21">
        <f>SUMIFS(E:E,C:C,C270)</f>
        <v>74880</v>
      </c>
      <c r="J270" s="21">
        <f>SUMIFS(D:D,C:C,C270)</f>
        <v>74880</v>
      </c>
      <c r="K270" s="20" t="str">
        <f>IF(H270=2,"Délais OK &amp; Qté OK",IF(AND(H270=1,E270&lt;&gt;""),"Délais OK &amp; Qté NO",IF(AND(H270=1,E270="",M270&gt;=2),"Délais NO &amp; Qté OK",IF(AND(E270&lt;&gt;"",J270=D270),"Livraison sans demande","Délais NO &amp; Qté NO"))))</f>
        <v>Délais OK &amp; Qté OK</v>
      </c>
      <c r="L270" s="22" t="str">
        <f>IF(AND(K270="Délais NO &amp; Qté OK",X270&gt;30,D270&lt;&gt;""),"Verificar",IF(AND(K270="Délais NO &amp; Qté OK",X270&lt;=30,D270&lt;&gt;""),"Entrée faite "&amp;X270&amp;" jours "&amp;V270,IF(AND(X270&lt;30,K270="Délais NO &amp; Qté NO",D270=""),"Demande faite "&amp;X270&amp;" jours "&amp;W271,"")))</f>
        <v/>
      </c>
      <c r="M270" s="22">
        <f t="shared" si="30"/>
        <v>1</v>
      </c>
      <c r="N270" s="23">
        <v>1</v>
      </c>
      <c r="O270" s="12" t="str">
        <f>CONCATENATE(C270,D270,E270)</f>
        <v>36050521727041747217472</v>
      </c>
      <c r="P270" s="42" t="str">
        <f t="shared" si="31"/>
        <v>21727041747217472</v>
      </c>
      <c r="Q270" s="24" t="str">
        <f>IF(AND(D270&lt;&gt;0,E270=0),B270,"")</f>
        <v/>
      </c>
      <c r="R270" s="25" t="str">
        <f>IF(AND(D270=0,E270&lt;&gt;0),B270,"")</f>
        <v/>
      </c>
      <c r="S270" s="26">
        <f t="shared" si="28"/>
        <v>41075</v>
      </c>
      <c r="T270" s="27">
        <f>SUMIFS(S:S,O:O,O270,E:E,"")</f>
        <v>0</v>
      </c>
      <c r="U270" s="27">
        <f>SUMIFS(S:S,O:O,O270,D:D,"")</f>
        <v>0</v>
      </c>
      <c r="V270" s="28" t="str">
        <f t="shared" si="32"/>
        <v>Avant</v>
      </c>
      <c r="W270" s="28" t="str">
        <f t="shared" si="33"/>
        <v>Après</v>
      </c>
      <c r="X270" s="29">
        <f t="shared" si="34"/>
        <v>0</v>
      </c>
      <c r="Y270" s="42">
        <f>IFERROR(P270+D270*0.03,"")</f>
        <v>2.1727041747217924E+16</v>
      </c>
    </row>
    <row r="271" spans="1:25">
      <c r="A271" s="13" t="s">
        <v>37</v>
      </c>
      <c r="B271" s="14" t="s">
        <v>26</v>
      </c>
      <c r="C271" s="15">
        <v>3605052172728</v>
      </c>
      <c r="D271" s="16">
        <v>4992</v>
      </c>
      <c r="E271" s="17">
        <v>4992</v>
      </c>
      <c r="F271" s="18">
        <v>1</v>
      </c>
      <c r="G271" s="19">
        <v>1</v>
      </c>
      <c r="H271" s="20">
        <f t="shared" si="29"/>
        <v>2</v>
      </c>
      <c r="I271" s="21">
        <f>SUMIFS(E:E,C:C,C271)</f>
        <v>7488</v>
      </c>
      <c r="J271" s="21">
        <f>SUMIFS(D:D,C:C,C271)</f>
        <v>7488</v>
      </c>
      <c r="K271" s="20" t="str">
        <f>IF(H271=2,"Délais OK &amp; Qté OK",IF(AND(H271=1,E271&lt;&gt;""),"Délais OK &amp; Qté NO",IF(AND(H271=1,E271="",M271&gt;=2),"Délais NO &amp; Qté OK",IF(AND(E271&lt;&gt;"",J271=D271),"Livraison sans demande","Délais NO &amp; Qté NO"))))</f>
        <v>Délais OK &amp; Qté OK</v>
      </c>
      <c r="L271" s="22" t="str">
        <f>IF(AND(K271="Délais NO &amp; Qté OK",X271&gt;30,D271&lt;&gt;""),"Verificar",IF(AND(K271="Délais NO &amp; Qté OK",X271&lt;=30,D271&lt;&gt;""),"Entrée faite "&amp;X271&amp;" jours "&amp;V271,IF(AND(X271&lt;30,K271="Délais NO &amp; Qté NO",D271=""),"Demande faite "&amp;X271&amp;" jours "&amp;W272,"")))</f>
        <v/>
      </c>
      <c r="M271" s="22">
        <f t="shared" si="30"/>
        <v>1</v>
      </c>
      <c r="N271" s="23">
        <v>1</v>
      </c>
      <c r="O271" s="12" t="str">
        <f>CONCATENATE(C271,D271,E271)</f>
        <v>360505217272849924992</v>
      </c>
      <c r="P271" s="42" t="str">
        <f t="shared" si="31"/>
        <v>217272849924992</v>
      </c>
      <c r="Q271" s="24" t="str">
        <f>IF(AND(D271&lt;&gt;0,E271=0),B271,"")</f>
        <v/>
      </c>
      <c r="R271" s="25" t="str">
        <f>IF(AND(D271=0,E271&lt;&gt;0),B271,"")</f>
        <v/>
      </c>
      <c r="S271" s="26">
        <f t="shared" si="28"/>
        <v>41075</v>
      </c>
      <c r="T271" s="27">
        <f>SUMIFS(S:S,O:O,O271,E:E,"")</f>
        <v>0</v>
      </c>
      <c r="U271" s="27">
        <f>SUMIFS(S:S,O:O,O271,D:D,"")</f>
        <v>0</v>
      </c>
      <c r="V271" s="28" t="str">
        <f t="shared" si="32"/>
        <v>Avant</v>
      </c>
      <c r="W271" s="28" t="str">
        <f t="shared" si="33"/>
        <v>Après</v>
      </c>
      <c r="X271" s="29">
        <f t="shared" si="34"/>
        <v>0</v>
      </c>
      <c r="Y271" s="42">
        <f>IFERROR(P271+D271*0.03,"")</f>
        <v>217272849925141.75</v>
      </c>
    </row>
    <row r="272" spans="1:25">
      <c r="A272" s="13" t="s">
        <v>37</v>
      </c>
      <c r="B272" s="14" t="s">
        <v>26</v>
      </c>
      <c r="C272" s="15">
        <v>3605052172735</v>
      </c>
      <c r="D272" s="16">
        <v>7488</v>
      </c>
      <c r="E272" s="17">
        <v>7488</v>
      </c>
      <c r="F272" s="18">
        <v>1</v>
      </c>
      <c r="G272" s="19">
        <v>1</v>
      </c>
      <c r="H272" s="20">
        <f t="shared" si="29"/>
        <v>2</v>
      </c>
      <c r="I272" s="21">
        <f>SUMIFS(E:E,C:C,C272)</f>
        <v>7488</v>
      </c>
      <c r="J272" s="21">
        <f>SUMIFS(D:D,C:C,C272)</f>
        <v>7488</v>
      </c>
      <c r="K272" s="20" t="str">
        <f>IF(H272=2,"Délais OK &amp; Qté OK",IF(AND(H272=1,E272&lt;&gt;""),"Délais OK &amp; Qté NO",IF(AND(H272=1,E272="",M272&gt;=2),"Délais NO &amp; Qté OK",IF(AND(E272&lt;&gt;"",J272=D272),"Livraison sans demande","Délais NO &amp; Qté NO"))))</f>
        <v>Délais OK &amp; Qté OK</v>
      </c>
      <c r="L272" s="22" t="str">
        <f>IF(AND(K272="Délais NO &amp; Qté OK",X272&gt;30,D272&lt;&gt;""),"Verificar",IF(AND(K272="Délais NO &amp; Qté OK",X272&lt;=30,D272&lt;&gt;""),"Entrée faite "&amp;X272&amp;" jours "&amp;V272,IF(AND(X272&lt;30,K272="Délais NO &amp; Qté NO",D272=""),"Demande faite "&amp;X272&amp;" jours "&amp;W273,"")))</f>
        <v/>
      </c>
      <c r="M272" s="22">
        <f t="shared" si="30"/>
        <v>1</v>
      </c>
      <c r="N272" s="23">
        <v>1</v>
      </c>
      <c r="O272" s="12" t="str">
        <f>CONCATENATE(C272,D272,E272)</f>
        <v>360505217273574887488</v>
      </c>
      <c r="P272" s="42" t="str">
        <f t="shared" si="31"/>
        <v>217273574887488</v>
      </c>
      <c r="Q272" s="24" t="str">
        <f>IF(AND(D272&lt;&gt;0,E272=0),B272,"")</f>
        <v/>
      </c>
      <c r="R272" s="25" t="str">
        <f>IF(AND(D272=0,E272&lt;&gt;0),B272,"")</f>
        <v/>
      </c>
      <c r="S272" s="26">
        <f t="shared" si="28"/>
        <v>41075</v>
      </c>
      <c r="T272" s="27">
        <f>SUMIFS(S:S,O:O,O272,E:E,"")</f>
        <v>0</v>
      </c>
      <c r="U272" s="27">
        <f>SUMIFS(S:S,O:O,O272,D:D,"")</f>
        <v>0</v>
      </c>
      <c r="V272" s="28" t="str">
        <f t="shared" si="32"/>
        <v>Avant</v>
      </c>
      <c r="W272" s="28" t="str">
        <f t="shared" si="33"/>
        <v>Après</v>
      </c>
      <c r="X272" s="29">
        <f t="shared" si="34"/>
        <v>0</v>
      </c>
      <c r="Y272" s="42">
        <f>IFERROR(P272+D272*0.03,"")</f>
        <v>217273574887712.62</v>
      </c>
    </row>
    <row r="273" spans="1:25">
      <c r="A273" s="13" t="s">
        <v>37</v>
      </c>
      <c r="B273" s="14" t="s">
        <v>26</v>
      </c>
      <c r="C273" s="15">
        <v>3605052183595</v>
      </c>
      <c r="D273" s="16">
        <v>19800</v>
      </c>
      <c r="E273" s="17">
        <v>19800</v>
      </c>
      <c r="F273" s="18">
        <v>1</v>
      </c>
      <c r="G273" s="19">
        <v>1</v>
      </c>
      <c r="H273" s="20">
        <f t="shared" si="29"/>
        <v>2</v>
      </c>
      <c r="I273" s="21">
        <f>SUMIFS(E:E,C:C,C273)</f>
        <v>41400</v>
      </c>
      <c r="J273" s="21">
        <f>SUMIFS(D:D,C:C,C273)</f>
        <v>55800</v>
      </c>
      <c r="K273" s="20" t="str">
        <f>IF(H273=2,"Délais OK &amp; Qté OK",IF(AND(H273=1,E273&lt;&gt;""),"Délais OK &amp; Qté NO",IF(AND(H273=1,E273="",M273&gt;=2),"Délais NO &amp; Qté OK",IF(AND(E273&lt;&gt;"",J273=D273),"Livraison sans demande","Délais NO &amp; Qté NO"))))</f>
        <v>Délais OK &amp; Qté OK</v>
      </c>
      <c r="L273" s="22" t="str">
        <f>IF(AND(K273="Délais NO &amp; Qté OK",X273&gt;30,D273&lt;&gt;""),"Verificar",IF(AND(K273="Délais NO &amp; Qté OK",X273&lt;=30,D273&lt;&gt;""),"Entrée faite "&amp;X273&amp;" jours "&amp;V273,IF(AND(X273&lt;30,K273="Délais NO &amp; Qté NO",D273=""),"Demande faite "&amp;X273&amp;" jours "&amp;W274,"")))</f>
        <v/>
      </c>
      <c r="M273" s="22">
        <f t="shared" si="30"/>
        <v>1</v>
      </c>
      <c r="N273" s="23">
        <v>1</v>
      </c>
      <c r="O273" s="12" t="str">
        <f>CONCATENATE(C273,D273,E273)</f>
        <v>36050521835951980019800</v>
      </c>
      <c r="P273" s="42" t="str">
        <f t="shared" si="31"/>
        <v>21835951980019800</v>
      </c>
      <c r="Q273" s="24" t="str">
        <f>IF(AND(D273&lt;&gt;0,E273=0),B273,"")</f>
        <v/>
      </c>
      <c r="R273" s="25" t="str">
        <f>IF(AND(D273=0,E273&lt;&gt;0),B273,"")</f>
        <v/>
      </c>
      <c r="S273" s="26">
        <f t="shared" si="28"/>
        <v>41075</v>
      </c>
      <c r="T273" s="27">
        <f>SUMIFS(S:S,O:O,O273,E:E,"")</f>
        <v>0</v>
      </c>
      <c r="U273" s="27">
        <f>SUMIFS(S:S,O:O,O273,D:D,"")</f>
        <v>0</v>
      </c>
      <c r="V273" s="28" t="str">
        <f t="shared" si="32"/>
        <v>Avant</v>
      </c>
      <c r="W273" s="28" t="str">
        <f t="shared" si="33"/>
        <v>Après</v>
      </c>
      <c r="X273" s="29">
        <f t="shared" si="34"/>
        <v>0</v>
      </c>
      <c r="Y273" s="42">
        <f>IFERROR(P273+D273*0.03,"")</f>
        <v>2.1835951980020392E+16</v>
      </c>
    </row>
    <row r="274" spans="1:25">
      <c r="A274" s="13" t="s">
        <v>37</v>
      </c>
      <c r="B274" s="14" t="s">
        <v>17</v>
      </c>
      <c r="C274" s="15">
        <v>3605050721577</v>
      </c>
      <c r="D274" s="16">
        <v>5760</v>
      </c>
      <c r="E274" s="17">
        <v>5760</v>
      </c>
      <c r="F274" s="18">
        <v>1</v>
      </c>
      <c r="G274" s="19">
        <v>1</v>
      </c>
      <c r="H274" s="20">
        <f t="shared" si="29"/>
        <v>2</v>
      </c>
      <c r="I274" s="21">
        <f>SUMIFS(E:E,C:C,C274)</f>
        <v>11520</v>
      </c>
      <c r="J274" s="21">
        <f>SUMIFS(D:D,C:C,C274)</f>
        <v>11520</v>
      </c>
      <c r="K274" s="20" t="str">
        <f>IF(H274=2,"Délais OK &amp; Qté OK",IF(AND(H274=1,E274&lt;&gt;""),"Délais OK &amp; Qté NO",IF(AND(H274=1,E274="",M274&gt;=2),"Délais NO &amp; Qté OK",IF(AND(E274&lt;&gt;"",J274=D274),"Livraison sans demande","Délais NO &amp; Qté NO"))))</f>
        <v>Délais OK &amp; Qté OK</v>
      </c>
      <c r="L274" s="22" t="str">
        <f>IF(AND(K274="Délais NO &amp; Qté OK",X274&gt;30,D274&lt;&gt;""),"Verificar",IF(AND(K274="Délais NO &amp; Qté OK",X274&lt;=30,D274&lt;&gt;""),"Entrée faite "&amp;X274&amp;" jours "&amp;V274,IF(AND(X274&lt;30,K274="Délais NO &amp; Qté NO",D274=""),"Demande faite "&amp;X274&amp;" jours "&amp;W275,"")))</f>
        <v/>
      </c>
      <c r="M274" s="22">
        <f t="shared" si="30"/>
        <v>2</v>
      </c>
      <c r="N274" s="23">
        <v>1</v>
      </c>
      <c r="O274" s="12" t="str">
        <f>CONCATENATE(C274,D274,E274)</f>
        <v>360505072157757605760</v>
      </c>
      <c r="P274" s="42" t="str">
        <f t="shared" si="31"/>
        <v>072157757605760</v>
      </c>
      <c r="Q274" s="24" t="str">
        <f>IF(AND(D274&lt;&gt;0,E274=0),B274,"")</f>
        <v/>
      </c>
      <c r="R274" s="25" t="str">
        <f>IF(AND(D274=0,E274&lt;&gt;0),B274,"")</f>
        <v/>
      </c>
      <c r="S274" s="26">
        <f t="shared" si="28"/>
        <v>41079</v>
      </c>
      <c r="T274" s="27">
        <f>SUMIFS(S:S,O:O,O274,E:E,"")</f>
        <v>0</v>
      </c>
      <c r="U274" s="27">
        <f>SUMIFS(S:S,O:O,O274,D:D,"")</f>
        <v>0</v>
      </c>
      <c r="V274" s="28" t="str">
        <f t="shared" si="32"/>
        <v>Avant</v>
      </c>
      <c r="W274" s="28" t="str">
        <f t="shared" si="33"/>
        <v>Après</v>
      </c>
      <c r="X274" s="29">
        <f t="shared" si="34"/>
        <v>0</v>
      </c>
      <c r="Y274" s="42">
        <f>IFERROR(P274+D274*0.03,"")</f>
        <v>72157757605932.797</v>
      </c>
    </row>
    <row r="275" spans="1:25">
      <c r="A275" s="13" t="s">
        <v>37</v>
      </c>
      <c r="B275" s="14" t="s">
        <v>17</v>
      </c>
      <c r="C275" s="15">
        <v>3605051107219</v>
      </c>
      <c r="D275" s="16">
        <v>3600</v>
      </c>
      <c r="E275" s="17">
        <v>3600</v>
      </c>
      <c r="F275" s="18">
        <v>1</v>
      </c>
      <c r="G275" s="19">
        <v>1</v>
      </c>
      <c r="H275" s="20">
        <f t="shared" si="29"/>
        <v>2</v>
      </c>
      <c r="I275" s="21">
        <f>SUMIFS(E:E,C:C,C275)</f>
        <v>12240</v>
      </c>
      <c r="J275" s="21">
        <f>SUMIFS(D:D,C:C,C275)</f>
        <v>12240</v>
      </c>
      <c r="K275" s="20" t="str">
        <f>IF(H275=2,"Délais OK &amp; Qté OK",IF(AND(H275=1,E275&lt;&gt;""),"Délais OK &amp; Qté NO",IF(AND(H275=1,E275="",M275&gt;=2),"Délais NO &amp; Qté OK",IF(AND(E275&lt;&gt;"",J275=D275),"Livraison sans demande","Délais NO &amp; Qté NO"))))</f>
        <v>Délais OK &amp; Qté OK</v>
      </c>
      <c r="L275" s="22" t="str">
        <f>IF(AND(K275="Délais NO &amp; Qté OK",X275&gt;30,D275&lt;&gt;""),"Verificar",IF(AND(K275="Délais NO &amp; Qté OK",X275&lt;=30,D275&lt;&gt;""),"Entrée faite "&amp;X275&amp;" jours "&amp;V275,IF(AND(X275&lt;30,K275="Délais NO &amp; Qté NO",D275=""),"Demande faite "&amp;X275&amp;" jours "&amp;W276,"")))</f>
        <v/>
      </c>
      <c r="M275" s="22">
        <f t="shared" si="30"/>
        <v>1</v>
      </c>
      <c r="N275" s="23">
        <v>1</v>
      </c>
      <c r="O275" s="12" t="str">
        <f>CONCATENATE(C275,D275,E275)</f>
        <v>360505110721936003600</v>
      </c>
      <c r="P275" s="42" t="str">
        <f t="shared" si="31"/>
        <v>110721936003600</v>
      </c>
      <c r="Q275" s="24" t="str">
        <f>IF(AND(D275&lt;&gt;0,E275=0),B275,"")</f>
        <v/>
      </c>
      <c r="R275" s="25" t="str">
        <f>IF(AND(D275=0,E275&lt;&gt;0),B275,"")</f>
        <v/>
      </c>
      <c r="S275" s="26">
        <f t="shared" si="28"/>
        <v>41079</v>
      </c>
      <c r="T275" s="27">
        <f>SUMIFS(S:S,O:O,O275,E:E,"")</f>
        <v>0</v>
      </c>
      <c r="U275" s="27">
        <f>SUMIFS(S:S,O:O,O275,D:D,"")</f>
        <v>0</v>
      </c>
      <c r="V275" s="28" t="str">
        <f t="shared" si="32"/>
        <v>Avant</v>
      </c>
      <c r="W275" s="28" t="str">
        <f t="shared" si="33"/>
        <v>Après</v>
      </c>
      <c r="X275" s="29">
        <f t="shared" si="34"/>
        <v>0</v>
      </c>
      <c r="Y275" s="42">
        <f>IFERROR(P275+D275*0.03,"")</f>
        <v>110721936003708</v>
      </c>
    </row>
    <row r="276" spans="1:25">
      <c r="A276" s="13" t="s">
        <v>37</v>
      </c>
      <c r="B276" s="14" t="s">
        <v>17</v>
      </c>
      <c r="C276" s="15">
        <v>3605051285788</v>
      </c>
      <c r="D276" s="16">
        <v>22176</v>
      </c>
      <c r="E276" s="17"/>
      <c r="F276" s="18"/>
      <c r="G276" s="19">
        <v>1</v>
      </c>
      <c r="H276" s="20">
        <f t="shared" si="29"/>
        <v>1</v>
      </c>
      <c r="I276" s="21">
        <f>SUMIFS(E:E,C:C,C276)</f>
        <v>0</v>
      </c>
      <c r="J276" s="21">
        <f>SUMIFS(D:D,C:C,C276)</f>
        <v>22176</v>
      </c>
      <c r="K276" s="20" t="str">
        <f>IF(H276=2,"Délais OK &amp; Qté OK",IF(AND(H276=1,E276&lt;&gt;""),"Délais OK &amp; Qté NO",IF(AND(H276=1,E276="",M276&gt;=2),"Délais NO &amp; Qté OK",IF(AND(E276&lt;&gt;"",J276=D276),"Livraison sans demande","Délais NO &amp; Qté NO"))))</f>
        <v>Délais NO &amp; Qté NO</v>
      </c>
      <c r="L276" s="22" t="str">
        <f>IF(AND(K276="Délais NO &amp; Qté OK",X276&gt;30,D276&lt;&gt;""),"Verificar",IF(AND(K276="Délais NO &amp; Qté OK",X276&lt;=30,D276&lt;&gt;""),"Entrée faite "&amp;X276&amp;" jours "&amp;V276,IF(AND(X276&lt;30,K276="Délais NO &amp; Qté NO",D276=""),"Demande faite "&amp;X276&amp;" jours "&amp;W277,"")))</f>
        <v/>
      </c>
      <c r="M276" s="22">
        <f t="shared" si="30"/>
        <v>1</v>
      </c>
      <c r="N276" s="23">
        <v>1</v>
      </c>
      <c r="O276" s="12" t="str">
        <f>CONCATENATE(C276,D276,E276)</f>
        <v>360505128578822176</v>
      </c>
      <c r="P276" s="42" t="str">
        <f t="shared" si="31"/>
        <v>128578822176</v>
      </c>
      <c r="Q276" s="24" t="str">
        <f>IF(AND(D276&lt;&gt;0,E276=0),B276,"")</f>
        <v>19/06/2012</v>
      </c>
      <c r="R276" s="25" t="str">
        <f>IF(AND(D276=0,E276&lt;&gt;0),B276,"")</f>
        <v/>
      </c>
      <c r="S276" s="26">
        <f t="shared" si="28"/>
        <v>41079</v>
      </c>
      <c r="T276" s="27">
        <f>SUMIFS(S:S,O:O,O276,E:E,"")</f>
        <v>41079</v>
      </c>
      <c r="U276" s="27">
        <f>SUMIFS(S:S,O:O,O276,D:D,"")</f>
        <v>0</v>
      </c>
      <c r="V276" s="28" t="str">
        <f t="shared" si="32"/>
        <v>Avant</v>
      </c>
      <c r="W276" s="28" t="str">
        <f t="shared" si="33"/>
        <v>Après</v>
      </c>
      <c r="X276" s="29">
        <f t="shared" si="34"/>
        <v>41079</v>
      </c>
      <c r="Y276" s="42">
        <f>IFERROR(P276+D276*0.03,"")</f>
        <v>128578822841.28</v>
      </c>
    </row>
    <row r="277" spans="1:25">
      <c r="A277" s="13" t="s">
        <v>37</v>
      </c>
      <c r="B277" s="14" t="s">
        <v>17</v>
      </c>
      <c r="C277" s="15">
        <v>3605051285795</v>
      </c>
      <c r="D277" s="16">
        <v>2464</v>
      </c>
      <c r="E277" s="17"/>
      <c r="F277" s="18"/>
      <c r="G277" s="19">
        <v>1</v>
      </c>
      <c r="H277" s="20">
        <f t="shared" si="29"/>
        <v>1</v>
      </c>
      <c r="I277" s="21">
        <f>SUMIFS(E:E,C:C,C277)</f>
        <v>36960</v>
      </c>
      <c r="J277" s="21">
        <f>SUMIFS(D:D,C:C,C277)</f>
        <v>39424</v>
      </c>
      <c r="K277" s="20" t="str">
        <f>IF(H277=2,"Délais OK &amp; Qté OK",IF(AND(H277=1,E277&lt;&gt;""),"Délais OK &amp; Qté NO",IF(AND(H277=1,E277="",M277&gt;=2),"Délais NO &amp; Qté OK",IF(AND(E277&lt;&gt;"",J277=D277),"Livraison sans demande","Délais NO &amp; Qté NO"))))</f>
        <v>Délais NO &amp; Qté NO</v>
      </c>
      <c r="L277" s="22" t="str">
        <f>IF(AND(K277="Délais NO &amp; Qté OK",X277&gt;30,D277&lt;&gt;""),"Verificar",IF(AND(K277="Délais NO &amp; Qté OK",X277&lt;=30,D277&lt;&gt;""),"Entrée faite "&amp;X277&amp;" jours "&amp;V277,IF(AND(X277&lt;30,K277="Délais NO &amp; Qté NO",D277=""),"Demande faite "&amp;X277&amp;" jours "&amp;W278,"")))</f>
        <v/>
      </c>
      <c r="M277" s="22">
        <f t="shared" si="30"/>
        <v>1</v>
      </c>
      <c r="N277" s="23">
        <v>1</v>
      </c>
      <c r="O277" s="12" t="str">
        <f>CONCATENATE(C277,D277,E277)</f>
        <v>36050512857952464</v>
      </c>
      <c r="P277" s="42" t="str">
        <f t="shared" si="31"/>
        <v>12857952464</v>
      </c>
      <c r="Q277" s="24" t="str">
        <f>IF(AND(D277&lt;&gt;0,E277=0),B277,"")</f>
        <v>19/06/2012</v>
      </c>
      <c r="R277" s="25" t="str">
        <f>IF(AND(D277=0,E277&lt;&gt;0),B277,"")</f>
        <v/>
      </c>
      <c r="S277" s="26">
        <f t="shared" si="28"/>
        <v>41079</v>
      </c>
      <c r="T277" s="27">
        <f>SUMIFS(S:S,O:O,O277,E:E,"")</f>
        <v>41079</v>
      </c>
      <c r="U277" s="27">
        <f>SUMIFS(S:S,O:O,O277,D:D,"")</f>
        <v>0</v>
      </c>
      <c r="V277" s="28" t="str">
        <f t="shared" si="32"/>
        <v>Avant</v>
      </c>
      <c r="W277" s="28" t="str">
        <f t="shared" si="33"/>
        <v>Après</v>
      </c>
      <c r="X277" s="29">
        <f t="shared" si="34"/>
        <v>41079</v>
      </c>
      <c r="Y277" s="42">
        <f>IFERROR(P277+D277*0.03,"")</f>
        <v>12857952537.92</v>
      </c>
    </row>
    <row r="278" spans="1:25">
      <c r="A278" s="13" t="s">
        <v>37</v>
      </c>
      <c r="B278" s="14" t="s">
        <v>17</v>
      </c>
      <c r="C278" s="15">
        <v>3605051782195</v>
      </c>
      <c r="D278" s="16"/>
      <c r="E278" s="17">
        <v>1800</v>
      </c>
      <c r="F278" s="18"/>
      <c r="G278" s="19"/>
      <c r="H278" s="20">
        <f t="shared" si="29"/>
        <v>0</v>
      </c>
      <c r="I278" s="21">
        <f>SUMIFS(E:E,C:C,C278)</f>
        <v>25200</v>
      </c>
      <c r="J278" s="21">
        <f>SUMIFS(D:D,C:C,C278)</f>
        <v>39600</v>
      </c>
      <c r="K278" s="20" t="str">
        <f>IF(H278=2,"Délais OK &amp; Qté OK",IF(AND(H278=1,E278&lt;&gt;""),"Délais OK &amp; Qté NO",IF(AND(H278=1,E278="",M278&gt;=2),"Délais NO &amp; Qté OK",IF(AND(E278&lt;&gt;"",J278=D278),"Livraison sans demande","Délais NO &amp; Qté NO"))))</f>
        <v>Délais NO &amp; Qté NO</v>
      </c>
      <c r="L278" s="22" t="str">
        <f>IF(AND(K278="Délais NO &amp; Qté OK",X278&gt;30,D278&lt;&gt;""),"Verificar",IF(AND(K278="Délais NO &amp; Qté OK",X278&lt;=30,D278&lt;&gt;""),"Entrée faite "&amp;X278&amp;" jours "&amp;V278,IF(AND(X278&lt;30,K278="Délais NO &amp; Qté NO",D278=""),"Demande faite "&amp;X278&amp;" jours "&amp;W279,"")))</f>
        <v>Demande faite 3 jours Après</v>
      </c>
      <c r="M278" s="22">
        <f t="shared" si="30"/>
        <v>2</v>
      </c>
      <c r="N278" s="23">
        <v>1</v>
      </c>
      <c r="O278" s="12" t="str">
        <f>CONCATENATE(C278,D278,E278)</f>
        <v>36050517821951800</v>
      </c>
      <c r="P278" s="42" t="str">
        <f t="shared" si="31"/>
        <v>17821951800</v>
      </c>
      <c r="Q278" s="24" t="str">
        <f>IF(AND(D278&lt;&gt;0,E278=0),B278,"")</f>
        <v/>
      </c>
      <c r="R278" s="25" t="str">
        <f>IF(AND(D278=0,E278&lt;&gt;0),B278,"")</f>
        <v>19/06/2012</v>
      </c>
      <c r="S278" s="26">
        <f t="shared" si="28"/>
        <v>41079</v>
      </c>
      <c r="T278" s="27">
        <f>SUMIFS(S:S,O:O,O278,E:E,"")</f>
        <v>41082</v>
      </c>
      <c r="U278" s="27">
        <f>SUMIFS(S:S,O:O,O278,D:D,"")</f>
        <v>41079</v>
      </c>
      <c r="V278" s="28" t="str">
        <f t="shared" si="32"/>
        <v>Avant</v>
      </c>
      <c r="W278" s="28" t="str">
        <f t="shared" si="33"/>
        <v>Après</v>
      </c>
      <c r="X278" s="29">
        <f t="shared" si="34"/>
        <v>3</v>
      </c>
      <c r="Y278" s="42">
        <f>IFERROR(P278+D278*0.03,"")</f>
        <v>17821951800</v>
      </c>
    </row>
    <row r="279" spans="1:25">
      <c r="A279" s="13" t="s">
        <v>37</v>
      </c>
      <c r="B279" s="14" t="s">
        <v>17</v>
      </c>
      <c r="C279" s="15">
        <v>3605052172704</v>
      </c>
      <c r="D279" s="16">
        <v>24960</v>
      </c>
      <c r="E279" s="17">
        <v>24960</v>
      </c>
      <c r="F279" s="18">
        <v>1</v>
      </c>
      <c r="G279" s="19">
        <v>1</v>
      </c>
      <c r="H279" s="20">
        <f t="shared" si="29"/>
        <v>2</v>
      </c>
      <c r="I279" s="21">
        <f>SUMIFS(E:E,C:C,C279)</f>
        <v>74880</v>
      </c>
      <c r="J279" s="21">
        <f>SUMIFS(D:D,C:C,C279)</f>
        <v>74880</v>
      </c>
      <c r="K279" s="20" t="str">
        <f>IF(H279=2,"Délais OK &amp; Qté OK",IF(AND(H279=1,E279&lt;&gt;""),"Délais OK &amp; Qté NO",IF(AND(H279=1,E279="",M279&gt;=2),"Délais NO &amp; Qté OK",IF(AND(E279&lt;&gt;"",J279=D279),"Livraison sans demande","Délais NO &amp; Qté NO"))))</f>
        <v>Délais OK &amp; Qté OK</v>
      </c>
      <c r="L279" s="22" t="str">
        <f>IF(AND(K279="Délais NO &amp; Qté OK",X279&gt;30,D279&lt;&gt;""),"Verificar",IF(AND(K279="Délais NO &amp; Qté OK",X279&lt;=30,D279&lt;&gt;""),"Entrée faite "&amp;X279&amp;" jours "&amp;V279,IF(AND(X279&lt;30,K279="Délais NO &amp; Qté NO",D279=""),"Demande faite "&amp;X279&amp;" jours "&amp;W280,"")))</f>
        <v/>
      </c>
      <c r="M279" s="22">
        <f t="shared" si="30"/>
        <v>1</v>
      </c>
      <c r="N279" s="23">
        <v>1</v>
      </c>
      <c r="O279" s="12" t="str">
        <f>CONCATENATE(C279,D279,E279)</f>
        <v>36050521727042496024960</v>
      </c>
      <c r="P279" s="42" t="str">
        <f t="shared" si="31"/>
        <v>21727042496024960</v>
      </c>
      <c r="Q279" s="24" t="str">
        <f>IF(AND(D279&lt;&gt;0,E279=0),B279,"")</f>
        <v/>
      </c>
      <c r="R279" s="25" t="str">
        <f>IF(AND(D279=0,E279&lt;&gt;0),B279,"")</f>
        <v/>
      </c>
      <c r="S279" s="26">
        <f t="shared" si="28"/>
        <v>41079</v>
      </c>
      <c r="T279" s="27">
        <f>SUMIFS(S:S,O:O,O279,E:E,"")</f>
        <v>0</v>
      </c>
      <c r="U279" s="27">
        <f>SUMIFS(S:S,O:O,O279,D:D,"")</f>
        <v>0</v>
      </c>
      <c r="V279" s="28" t="str">
        <f t="shared" si="32"/>
        <v>Avant</v>
      </c>
      <c r="W279" s="28" t="str">
        <f t="shared" si="33"/>
        <v>Après</v>
      </c>
      <c r="X279" s="29">
        <f t="shared" si="34"/>
        <v>0</v>
      </c>
      <c r="Y279" s="42">
        <f>IFERROR(P279+D279*0.03,"")</f>
        <v>2.1727042496025648E+16</v>
      </c>
    </row>
    <row r="280" spans="1:25">
      <c r="A280" s="13" t="s">
        <v>37</v>
      </c>
      <c r="B280" s="14" t="s">
        <v>17</v>
      </c>
      <c r="C280" s="15">
        <v>3605052452400</v>
      </c>
      <c r="D280" s="16">
        <v>2160</v>
      </c>
      <c r="E280" s="17">
        <v>2160</v>
      </c>
      <c r="F280" s="18">
        <v>1</v>
      </c>
      <c r="G280" s="19">
        <v>1</v>
      </c>
      <c r="H280" s="20">
        <f t="shared" si="29"/>
        <v>2</v>
      </c>
      <c r="I280" s="21">
        <f>SUMIFS(E:E,C:C,C280)</f>
        <v>6480</v>
      </c>
      <c r="J280" s="21">
        <f>SUMIFS(D:D,C:C,C280)</f>
        <v>6480</v>
      </c>
      <c r="K280" s="20" t="str">
        <f>IF(H280=2,"Délais OK &amp; Qté OK",IF(AND(H280=1,E280&lt;&gt;""),"Délais OK &amp; Qté NO",IF(AND(H280=1,E280="",M280&gt;=2),"Délais NO &amp; Qté OK",IF(AND(E280&lt;&gt;"",J280=D280),"Livraison sans demande","Délais NO &amp; Qté NO"))))</f>
        <v>Délais OK &amp; Qté OK</v>
      </c>
      <c r="L280" s="22" t="str">
        <f>IF(AND(K280="Délais NO &amp; Qté OK",X280&gt;30,D280&lt;&gt;""),"Verificar",IF(AND(K280="Délais NO &amp; Qté OK",X280&lt;=30,D280&lt;&gt;""),"Entrée faite "&amp;X280&amp;" jours "&amp;V280,IF(AND(X280&lt;30,K280="Délais NO &amp; Qté NO",D280=""),"Demande faite "&amp;X280&amp;" jours "&amp;W281,"")))</f>
        <v/>
      </c>
      <c r="M280" s="22">
        <f t="shared" si="30"/>
        <v>1</v>
      </c>
      <c r="N280" s="23">
        <v>1</v>
      </c>
      <c r="O280" s="12" t="str">
        <f>CONCATENATE(C280,D280,E280)</f>
        <v>360505245240021602160</v>
      </c>
      <c r="P280" s="42" t="str">
        <f t="shared" si="31"/>
        <v>245240021602160</v>
      </c>
      <c r="Q280" s="24" t="str">
        <f>IF(AND(D280&lt;&gt;0,E280=0),B280,"")</f>
        <v/>
      </c>
      <c r="R280" s="25" t="str">
        <f>IF(AND(D280=0,E280&lt;&gt;0),B280,"")</f>
        <v/>
      </c>
      <c r="S280" s="26">
        <f t="shared" si="28"/>
        <v>41079</v>
      </c>
      <c r="T280" s="27">
        <f>SUMIFS(S:S,O:O,O280,E:E,"")</f>
        <v>0</v>
      </c>
      <c r="U280" s="27">
        <f>SUMIFS(S:S,O:O,O280,D:D,"")</f>
        <v>0</v>
      </c>
      <c r="V280" s="28" t="str">
        <f t="shared" si="32"/>
        <v>Avant</v>
      </c>
      <c r="W280" s="28" t="str">
        <f t="shared" si="33"/>
        <v>Après</v>
      </c>
      <c r="X280" s="29">
        <f t="shared" si="34"/>
        <v>0</v>
      </c>
      <c r="Y280" s="42">
        <f>IFERROR(P280+D280*0.03,"")</f>
        <v>245240021602224.81</v>
      </c>
    </row>
    <row r="281" spans="1:25">
      <c r="A281" s="13" t="s">
        <v>37</v>
      </c>
      <c r="B281" s="14" t="s">
        <v>17</v>
      </c>
      <c r="C281" s="15">
        <v>3605052491928</v>
      </c>
      <c r="D281" s="16">
        <v>61200</v>
      </c>
      <c r="E281" s="17">
        <v>60400</v>
      </c>
      <c r="F281" s="18"/>
      <c r="G281" s="19">
        <v>1</v>
      </c>
      <c r="H281" s="20">
        <f t="shared" si="29"/>
        <v>1</v>
      </c>
      <c r="I281" s="21">
        <f>SUMIFS(E:E,C:C,C281)</f>
        <v>64000</v>
      </c>
      <c r="J281" s="21">
        <f>SUMIFS(D:D,C:C,C281)</f>
        <v>64000</v>
      </c>
      <c r="K281" s="20" t="str">
        <f>IF(H281=2,"Délais OK &amp; Qté OK",IF(AND(H281=1,E281&lt;&gt;""),"Délais OK &amp; Qté NO",IF(AND(H281=1,E281="",M281&gt;=2),"Délais NO &amp; Qté OK",IF(AND(E281&lt;&gt;"",J281=D281),"Livraison sans demande","Délais NO &amp; Qté NO"))))</f>
        <v>Délais OK &amp; Qté NO</v>
      </c>
      <c r="L281" s="22" t="str">
        <f>IF(AND(K281="Délais NO &amp; Qté OK",X281&gt;30,D281&lt;&gt;""),"Verificar",IF(AND(K281="Délais NO &amp; Qté OK",X281&lt;=30,D281&lt;&gt;""),"Entrée faite "&amp;X281&amp;" jours "&amp;V281,IF(AND(X281&lt;30,K281="Délais NO &amp; Qté NO",D281=""),"Demande faite "&amp;X281&amp;" jours "&amp;W282,"")))</f>
        <v/>
      </c>
      <c r="M281" s="22">
        <f t="shared" si="30"/>
        <v>1</v>
      </c>
      <c r="N281" s="23">
        <v>1</v>
      </c>
      <c r="O281" s="12" t="str">
        <f>CONCATENATE(C281,D281,E281)</f>
        <v>36050524919286120060400</v>
      </c>
      <c r="P281" s="42" t="str">
        <f t="shared" si="31"/>
        <v>24919286120060400</v>
      </c>
      <c r="Q281" s="24" t="str">
        <f>IF(AND(D281&lt;&gt;0,E281=0),B281,"")</f>
        <v/>
      </c>
      <c r="R281" s="25" t="str">
        <f>IF(AND(D281=0,E281&lt;&gt;0),B281,"")</f>
        <v/>
      </c>
      <c r="S281" s="26">
        <f t="shared" si="28"/>
        <v>41079</v>
      </c>
      <c r="T281" s="27">
        <f>SUMIFS(S:S,O:O,O281,E:E,"")</f>
        <v>0</v>
      </c>
      <c r="U281" s="27">
        <f>SUMIFS(S:S,O:O,O281,D:D,"")</f>
        <v>0</v>
      </c>
      <c r="V281" s="28" t="str">
        <f t="shared" si="32"/>
        <v>Avant</v>
      </c>
      <c r="W281" s="28" t="str">
        <f t="shared" si="33"/>
        <v>Après</v>
      </c>
      <c r="X281" s="29">
        <f t="shared" si="34"/>
        <v>0</v>
      </c>
      <c r="Y281" s="42">
        <f>IFERROR(P281+D281*0.03,"")</f>
        <v>2.4919286120062236E+16</v>
      </c>
    </row>
    <row r="282" spans="1:25">
      <c r="A282" s="13" t="s">
        <v>37</v>
      </c>
      <c r="B282" s="14" t="s">
        <v>17</v>
      </c>
      <c r="C282" s="15">
        <v>3605052527900</v>
      </c>
      <c r="D282" s="16">
        <v>3600</v>
      </c>
      <c r="E282" s="17">
        <v>3600</v>
      </c>
      <c r="F282" s="18">
        <v>1</v>
      </c>
      <c r="G282" s="19">
        <v>1</v>
      </c>
      <c r="H282" s="20">
        <f t="shared" si="29"/>
        <v>2</v>
      </c>
      <c r="I282" s="21">
        <f>SUMIFS(E:E,C:C,C282)</f>
        <v>7920</v>
      </c>
      <c r="J282" s="21">
        <f>SUMIFS(D:D,C:C,C282)</f>
        <v>7920</v>
      </c>
      <c r="K282" s="20" t="str">
        <f>IF(H282=2,"Délais OK &amp; Qté OK",IF(AND(H282=1,E282&lt;&gt;""),"Délais OK &amp; Qté NO",IF(AND(H282=1,E282="",M282&gt;=2),"Délais NO &amp; Qté OK",IF(AND(E282&lt;&gt;"",J282=D282),"Livraison sans demande","Délais NO &amp; Qté NO"))))</f>
        <v>Délais OK &amp; Qté OK</v>
      </c>
      <c r="L282" s="22" t="str">
        <f>IF(AND(K282="Délais NO &amp; Qté OK",X282&gt;30,D282&lt;&gt;""),"Verificar",IF(AND(K282="Délais NO &amp; Qté OK",X282&lt;=30,D282&lt;&gt;""),"Entrée faite "&amp;X282&amp;" jours "&amp;V282,IF(AND(X282&lt;30,K282="Délais NO &amp; Qté NO",D282=""),"Demande faite "&amp;X282&amp;" jours "&amp;W283,"")))</f>
        <v/>
      </c>
      <c r="M282" s="22">
        <f t="shared" si="30"/>
        <v>1</v>
      </c>
      <c r="N282" s="23">
        <v>1</v>
      </c>
      <c r="O282" s="12" t="str">
        <f>CONCATENATE(C282,D282,E282)</f>
        <v>360505252790036003600</v>
      </c>
      <c r="P282" s="42" t="str">
        <f t="shared" si="31"/>
        <v>252790036003600</v>
      </c>
      <c r="Q282" s="24" t="str">
        <f>IF(AND(D282&lt;&gt;0,E282=0),B282,"")</f>
        <v/>
      </c>
      <c r="R282" s="25" t="str">
        <f>IF(AND(D282=0,E282&lt;&gt;0),B282,"")</f>
        <v/>
      </c>
      <c r="S282" s="26">
        <f t="shared" si="28"/>
        <v>41079</v>
      </c>
      <c r="T282" s="27">
        <f>SUMIFS(S:S,O:O,O282,E:E,"")</f>
        <v>0</v>
      </c>
      <c r="U282" s="27">
        <f>SUMIFS(S:S,O:O,O282,D:D,"")</f>
        <v>0</v>
      </c>
      <c r="V282" s="28" t="str">
        <f t="shared" si="32"/>
        <v>Avant</v>
      </c>
      <c r="W282" s="28" t="str">
        <f t="shared" si="33"/>
        <v>Après</v>
      </c>
      <c r="X282" s="29">
        <f t="shared" si="34"/>
        <v>0</v>
      </c>
      <c r="Y282" s="42">
        <f>IFERROR(P282+D282*0.03,"")</f>
        <v>252790036003708</v>
      </c>
    </row>
    <row r="283" spans="1:25">
      <c r="A283" s="13" t="s">
        <v>37</v>
      </c>
      <c r="B283" s="14" t="s">
        <v>32</v>
      </c>
      <c r="C283" s="15">
        <v>3605051120584</v>
      </c>
      <c r="D283" s="16"/>
      <c r="E283" s="17">
        <v>3600</v>
      </c>
      <c r="F283" s="18"/>
      <c r="G283" s="19"/>
      <c r="H283" s="20">
        <f t="shared" si="29"/>
        <v>0</v>
      </c>
      <c r="I283" s="21">
        <f>SUMIFS(E:E,C:C,C283)</f>
        <v>35200</v>
      </c>
      <c r="J283" s="21">
        <f>SUMIFS(D:D,C:C,C283)</f>
        <v>34200</v>
      </c>
      <c r="K283" s="20" t="str">
        <f>IF(H283=2,"Délais OK &amp; Qté OK",IF(AND(H283=1,E283&lt;&gt;""),"Délais OK &amp; Qté NO",IF(AND(H283=1,E283="",M283&gt;=2),"Délais NO &amp; Qté OK",IF(AND(E283&lt;&gt;"",J283=D283),"Livraison sans demande","Délais NO &amp; Qté NO"))))</f>
        <v>Délais NO &amp; Qté NO</v>
      </c>
      <c r="L283" s="22" t="str">
        <f>IF(AND(K283="Délais NO &amp; Qté OK",X283&gt;30,D283&lt;&gt;""),"Verificar",IF(AND(K283="Délais NO &amp; Qté OK",X283&lt;=30,D283&lt;&gt;""),"Entrée faite "&amp;X283&amp;" jours "&amp;V283,IF(AND(X283&lt;30,K283="Délais NO &amp; Qté NO",D283=""),"Demande faite "&amp;X283&amp;" jours "&amp;W284,"")))</f>
        <v/>
      </c>
      <c r="M283" s="22">
        <f t="shared" si="30"/>
        <v>1</v>
      </c>
      <c r="N283" s="23">
        <v>1</v>
      </c>
      <c r="O283" s="12" t="str">
        <f>CONCATENATE(C283,D283,E283)</f>
        <v>36050511205843600</v>
      </c>
      <c r="P283" s="42" t="str">
        <f t="shared" si="31"/>
        <v>11205843600</v>
      </c>
      <c r="Q283" s="24" t="str">
        <f>IF(AND(D283&lt;&gt;0,E283=0),B283,"")</f>
        <v/>
      </c>
      <c r="R283" s="25" t="str">
        <f>IF(AND(D283=0,E283&lt;&gt;0),B283,"")</f>
        <v>21/06/2012</v>
      </c>
      <c r="S283" s="26">
        <f t="shared" si="28"/>
        <v>41081</v>
      </c>
      <c r="T283" s="27">
        <f>SUMIFS(S:S,O:O,O283,E:E,"")</f>
        <v>0</v>
      </c>
      <c r="U283" s="27">
        <f>SUMIFS(S:S,O:O,O283,D:D,"")</f>
        <v>41081</v>
      </c>
      <c r="V283" s="28" t="str">
        <f t="shared" si="32"/>
        <v>Après</v>
      </c>
      <c r="W283" s="28" t="str">
        <f t="shared" si="33"/>
        <v>Avant</v>
      </c>
      <c r="X283" s="29">
        <f t="shared" si="34"/>
        <v>41081</v>
      </c>
      <c r="Y283" s="42">
        <f>IFERROR(P283+D283*0.03,"")</f>
        <v>11205843600</v>
      </c>
    </row>
    <row r="284" spans="1:25">
      <c r="A284" s="13" t="s">
        <v>37</v>
      </c>
      <c r="B284" s="14" t="s">
        <v>32</v>
      </c>
      <c r="C284" s="15">
        <v>3605051315676</v>
      </c>
      <c r="D284" s="16">
        <v>76500</v>
      </c>
      <c r="E284" s="17">
        <v>76500</v>
      </c>
      <c r="F284" s="18">
        <v>1</v>
      </c>
      <c r="G284" s="19">
        <v>1</v>
      </c>
      <c r="H284" s="20">
        <f t="shared" si="29"/>
        <v>2</v>
      </c>
      <c r="I284" s="21">
        <f>SUMIFS(E:E,C:C,C284)</f>
        <v>168300</v>
      </c>
      <c r="J284" s="21">
        <f>SUMIFS(D:D,C:C,C284)</f>
        <v>168300</v>
      </c>
      <c r="K284" s="20" t="str">
        <f>IF(H284=2,"Délais OK &amp; Qté OK",IF(AND(H284=1,E284&lt;&gt;""),"Délais OK &amp; Qté NO",IF(AND(H284=1,E284="",M284&gt;=2),"Délais NO &amp; Qté OK",IF(AND(E284&lt;&gt;"",J284=D284),"Livraison sans demande","Délais NO &amp; Qté NO"))))</f>
        <v>Délais OK &amp; Qté OK</v>
      </c>
      <c r="L284" s="22" t="str">
        <f>IF(AND(K284="Délais NO &amp; Qté OK",X284&gt;30,D284&lt;&gt;""),"Verificar",IF(AND(K284="Délais NO &amp; Qté OK",X284&lt;=30,D284&lt;&gt;""),"Entrée faite "&amp;X284&amp;" jours "&amp;V284,IF(AND(X284&lt;30,K284="Délais NO &amp; Qté NO",D284=""),"Demande faite "&amp;X284&amp;" jours "&amp;W285,"")))</f>
        <v/>
      </c>
      <c r="M284" s="22">
        <f t="shared" si="30"/>
        <v>1</v>
      </c>
      <c r="N284" s="23">
        <v>1</v>
      </c>
      <c r="O284" s="12" t="str">
        <f>CONCATENATE(C284,D284,E284)</f>
        <v>36050513156767650076500</v>
      </c>
      <c r="P284" s="42" t="str">
        <f t="shared" si="31"/>
        <v>13156767650076500</v>
      </c>
      <c r="Q284" s="24" t="str">
        <f>IF(AND(D284&lt;&gt;0,E284=0),B284,"")</f>
        <v/>
      </c>
      <c r="R284" s="25" t="str">
        <f>IF(AND(D284=0,E284&lt;&gt;0),B284,"")</f>
        <v/>
      </c>
      <c r="S284" s="26">
        <f t="shared" si="28"/>
        <v>41081</v>
      </c>
      <c r="T284" s="27">
        <f>SUMIFS(S:S,O:O,O284,E:E,"")</f>
        <v>0</v>
      </c>
      <c r="U284" s="27">
        <f>SUMIFS(S:S,O:O,O284,D:D,"")</f>
        <v>0</v>
      </c>
      <c r="V284" s="28" t="str">
        <f t="shared" si="32"/>
        <v>Avant</v>
      </c>
      <c r="W284" s="28" t="str">
        <f t="shared" si="33"/>
        <v>Après</v>
      </c>
      <c r="X284" s="29">
        <f t="shared" si="34"/>
        <v>0</v>
      </c>
      <c r="Y284" s="42">
        <f>IFERROR(P284+D284*0.03,"")</f>
        <v>1.3156767650078796E+16</v>
      </c>
    </row>
    <row r="285" spans="1:25">
      <c r="A285" s="13" t="s">
        <v>37</v>
      </c>
      <c r="B285" s="14" t="s">
        <v>32</v>
      </c>
      <c r="C285" s="15">
        <v>3605052123805</v>
      </c>
      <c r="D285" s="16">
        <v>5760</v>
      </c>
      <c r="E285" s="17"/>
      <c r="F285" s="18"/>
      <c r="G285" s="19">
        <v>1</v>
      </c>
      <c r="H285" s="20">
        <f t="shared" si="29"/>
        <v>1</v>
      </c>
      <c r="I285" s="21">
        <f>SUMIFS(E:E,C:C,C285)</f>
        <v>7128</v>
      </c>
      <c r="J285" s="21">
        <f>SUMIFS(D:D,C:C,C285)</f>
        <v>11520</v>
      </c>
      <c r="K285" s="20" t="str">
        <f>IF(H285=2,"Délais OK &amp; Qté OK",IF(AND(H285=1,E285&lt;&gt;""),"Délais OK &amp; Qté NO",IF(AND(H285=1,E285="",M285&gt;=2),"Délais NO &amp; Qté OK",IF(AND(E285&lt;&gt;"",J285=D285),"Livraison sans demande","Délais NO &amp; Qté NO"))))</f>
        <v>Délais NO &amp; Qté OK</v>
      </c>
      <c r="L285" s="22" t="str">
        <f>IF(AND(K285="Délais NO &amp; Qté OK",X285&gt;30,D285&lt;&gt;""),"Verificar",IF(AND(K285="Délais NO &amp; Qté OK",X285&lt;=30,D285&lt;&gt;""),"Entrée faite "&amp;X285&amp;" jours "&amp;V285,IF(AND(X285&lt;30,K285="Délais NO &amp; Qté NO",D285=""),"Demande faite "&amp;X285&amp;" jours "&amp;W286,"")))</f>
        <v>Verificar</v>
      </c>
      <c r="M285" s="22">
        <f t="shared" si="30"/>
        <v>2</v>
      </c>
      <c r="N285" s="23">
        <v>1</v>
      </c>
      <c r="O285" s="12" t="str">
        <f>CONCATENATE(C285,D285,E285)</f>
        <v>36050521238055760</v>
      </c>
      <c r="P285" s="42" t="str">
        <f t="shared" si="31"/>
        <v>21238055760</v>
      </c>
      <c r="Q285" s="24" t="str">
        <f>IF(AND(D285&lt;&gt;0,E285=0),B285,"")</f>
        <v>21/06/2012</v>
      </c>
      <c r="R285" s="25" t="str">
        <f>IF(AND(D285=0,E285&lt;&gt;0),B285,"")</f>
        <v/>
      </c>
      <c r="S285" s="26">
        <f t="shared" si="28"/>
        <v>41081</v>
      </c>
      <c r="T285" s="27">
        <f>SUMIFS(S:S,O:O,O285,E:E,"")</f>
        <v>82168</v>
      </c>
      <c r="U285" s="27">
        <f>SUMIFS(S:S,O:O,O285,D:D,"")</f>
        <v>0</v>
      </c>
      <c r="V285" s="28" t="str">
        <f t="shared" si="32"/>
        <v>Avant</v>
      </c>
      <c r="W285" s="28" t="str">
        <f t="shared" si="33"/>
        <v>Après</v>
      </c>
      <c r="X285" s="29">
        <f t="shared" si="34"/>
        <v>82168</v>
      </c>
      <c r="Y285" s="42">
        <f>IFERROR(P285+D285*0.03,"")</f>
        <v>21238055932.799999</v>
      </c>
    </row>
    <row r="286" spans="1:25">
      <c r="A286" s="13" t="s">
        <v>37</v>
      </c>
      <c r="B286" s="14" t="s">
        <v>32</v>
      </c>
      <c r="C286" s="15">
        <v>3605052172704</v>
      </c>
      <c r="D286" s="16">
        <v>32448</v>
      </c>
      <c r="E286" s="17">
        <v>32448</v>
      </c>
      <c r="F286" s="18">
        <v>1</v>
      </c>
      <c r="G286" s="19">
        <v>1</v>
      </c>
      <c r="H286" s="20">
        <f t="shared" si="29"/>
        <v>2</v>
      </c>
      <c r="I286" s="21">
        <f>SUMIFS(E:E,C:C,C286)</f>
        <v>74880</v>
      </c>
      <c r="J286" s="21">
        <f>SUMIFS(D:D,C:C,C286)</f>
        <v>74880</v>
      </c>
      <c r="K286" s="20" t="str">
        <f>IF(H286=2,"Délais OK &amp; Qté OK",IF(AND(H286=1,E286&lt;&gt;""),"Délais OK &amp; Qté NO",IF(AND(H286=1,E286="",M286&gt;=2),"Délais NO &amp; Qté OK",IF(AND(E286&lt;&gt;"",J286=D286),"Livraison sans demande","Délais NO &amp; Qté NO"))))</f>
        <v>Délais OK &amp; Qté OK</v>
      </c>
      <c r="L286" s="22" t="str">
        <f>IF(AND(K286="Délais NO &amp; Qté OK",X286&gt;30,D286&lt;&gt;""),"Verificar",IF(AND(K286="Délais NO &amp; Qté OK",X286&lt;=30,D286&lt;&gt;""),"Entrée faite "&amp;X286&amp;" jours "&amp;V286,IF(AND(X286&lt;30,K286="Délais NO &amp; Qté NO",D286=""),"Demande faite "&amp;X286&amp;" jours "&amp;W287,"")))</f>
        <v/>
      </c>
      <c r="M286" s="22">
        <f t="shared" si="30"/>
        <v>1</v>
      </c>
      <c r="N286" s="23">
        <v>1</v>
      </c>
      <c r="O286" s="12" t="str">
        <f>CONCATENATE(C286,D286,E286)</f>
        <v>36050521727043244832448</v>
      </c>
      <c r="P286" s="42" t="str">
        <f t="shared" si="31"/>
        <v>21727043244832448</v>
      </c>
      <c r="Q286" s="24" t="str">
        <f>IF(AND(D286&lt;&gt;0,E286=0),B286,"")</f>
        <v/>
      </c>
      <c r="R286" s="25" t="str">
        <f>IF(AND(D286=0,E286&lt;&gt;0),B286,"")</f>
        <v/>
      </c>
      <c r="S286" s="26">
        <f t="shared" si="28"/>
        <v>41081</v>
      </c>
      <c r="T286" s="27">
        <f>SUMIFS(S:S,O:O,O286,E:E,"")</f>
        <v>0</v>
      </c>
      <c r="U286" s="27">
        <f>SUMIFS(S:S,O:O,O286,D:D,"")</f>
        <v>0</v>
      </c>
      <c r="V286" s="28" t="str">
        <f t="shared" si="32"/>
        <v>Avant</v>
      </c>
      <c r="W286" s="28" t="str">
        <f t="shared" si="33"/>
        <v>Après</v>
      </c>
      <c r="X286" s="29">
        <f t="shared" si="34"/>
        <v>0</v>
      </c>
      <c r="Y286" s="42">
        <f>IFERROR(P286+D286*0.03,"")</f>
        <v>2.1727043244833372E+16</v>
      </c>
    </row>
    <row r="287" spans="1:25">
      <c r="A287" s="13" t="s">
        <v>37</v>
      </c>
      <c r="B287" s="14" t="s">
        <v>32</v>
      </c>
      <c r="C287" s="15">
        <v>3605052172711</v>
      </c>
      <c r="D287" s="16">
        <v>29952</v>
      </c>
      <c r="E287" s="17">
        <v>29952</v>
      </c>
      <c r="F287" s="18">
        <v>1</v>
      </c>
      <c r="G287" s="19">
        <v>1</v>
      </c>
      <c r="H287" s="20">
        <f t="shared" si="29"/>
        <v>2</v>
      </c>
      <c r="I287" s="21">
        <f>SUMIFS(E:E,C:C,C287)</f>
        <v>29952</v>
      </c>
      <c r="J287" s="21">
        <f>SUMIFS(D:D,C:C,C287)</f>
        <v>29952</v>
      </c>
      <c r="K287" s="20" t="str">
        <f>IF(H287=2,"Délais OK &amp; Qté OK",IF(AND(H287=1,E287&lt;&gt;""),"Délais OK &amp; Qté NO",IF(AND(H287=1,E287="",M287&gt;=2),"Délais NO &amp; Qté OK",IF(AND(E287&lt;&gt;"",J287=D287),"Livraison sans demande","Délais NO &amp; Qté NO"))))</f>
        <v>Délais OK &amp; Qté OK</v>
      </c>
      <c r="L287" s="22" t="str">
        <f>IF(AND(K287="Délais NO &amp; Qté OK",X287&gt;30,D287&lt;&gt;""),"Verificar",IF(AND(K287="Délais NO &amp; Qté OK",X287&lt;=30,D287&lt;&gt;""),"Entrée faite "&amp;X287&amp;" jours "&amp;V287,IF(AND(X287&lt;30,K287="Délais NO &amp; Qté NO",D287=""),"Demande faite "&amp;X287&amp;" jours "&amp;W288,"")))</f>
        <v/>
      </c>
      <c r="M287" s="22">
        <f t="shared" si="30"/>
        <v>1</v>
      </c>
      <c r="N287" s="23">
        <v>1</v>
      </c>
      <c r="O287" s="12" t="str">
        <f>CONCATENATE(C287,D287,E287)</f>
        <v>36050521727112995229952</v>
      </c>
      <c r="P287" s="42" t="str">
        <f t="shared" si="31"/>
        <v>21727112995229952</v>
      </c>
      <c r="Q287" s="24" t="str">
        <f>IF(AND(D287&lt;&gt;0,E287=0),B287,"")</f>
        <v/>
      </c>
      <c r="R287" s="25" t="str">
        <f>IF(AND(D287=0,E287&lt;&gt;0),B287,"")</f>
        <v/>
      </c>
      <c r="S287" s="26">
        <f t="shared" si="28"/>
        <v>41081</v>
      </c>
      <c r="T287" s="27">
        <f>SUMIFS(S:S,O:O,O287,E:E,"")</f>
        <v>0</v>
      </c>
      <c r="U287" s="27">
        <f>SUMIFS(S:S,O:O,O287,D:D,"")</f>
        <v>0</v>
      </c>
      <c r="V287" s="28" t="str">
        <f t="shared" si="32"/>
        <v>Avant</v>
      </c>
      <c r="W287" s="28" t="str">
        <f t="shared" si="33"/>
        <v>Après</v>
      </c>
      <c r="X287" s="29">
        <f t="shared" si="34"/>
        <v>0</v>
      </c>
      <c r="Y287" s="42">
        <f>IFERROR(P287+D287*0.03,"")</f>
        <v>2.17271129952308E+16</v>
      </c>
    </row>
    <row r="288" spans="1:25">
      <c r="A288" s="13" t="s">
        <v>37</v>
      </c>
      <c r="B288" s="14" t="s">
        <v>32</v>
      </c>
      <c r="C288" s="15">
        <v>3605052172728</v>
      </c>
      <c r="D288" s="16">
        <v>2496</v>
      </c>
      <c r="E288" s="17">
        <v>2496</v>
      </c>
      <c r="F288" s="18">
        <v>1</v>
      </c>
      <c r="G288" s="19">
        <v>1</v>
      </c>
      <c r="H288" s="20">
        <f t="shared" si="29"/>
        <v>2</v>
      </c>
      <c r="I288" s="21">
        <f>SUMIFS(E:E,C:C,C288)</f>
        <v>7488</v>
      </c>
      <c r="J288" s="21">
        <f>SUMIFS(D:D,C:C,C288)</f>
        <v>7488</v>
      </c>
      <c r="K288" s="20" t="str">
        <f>IF(H288=2,"Délais OK &amp; Qté OK",IF(AND(H288=1,E288&lt;&gt;""),"Délais OK &amp; Qté NO",IF(AND(H288=1,E288="",M288&gt;=2),"Délais NO &amp; Qté OK",IF(AND(E288&lt;&gt;"",J288=D288),"Livraison sans demande","Délais NO &amp; Qté NO"))))</f>
        <v>Délais OK &amp; Qté OK</v>
      </c>
      <c r="L288" s="22" t="str">
        <f>IF(AND(K288="Délais NO &amp; Qté OK",X288&gt;30,D288&lt;&gt;""),"Verificar",IF(AND(K288="Délais NO &amp; Qté OK",X288&lt;=30,D288&lt;&gt;""),"Entrée faite "&amp;X288&amp;" jours "&amp;V288,IF(AND(X288&lt;30,K288="Délais NO &amp; Qté NO",D288=""),"Demande faite "&amp;X288&amp;" jours "&amp;W289,"")))</f>
        <v/>
      </c>
      <c r="M288" s="22">
        <f t="shared" si="30"/>
        <v>1</v>
      </c>
      <c r="N288" s="23">
        <v>1</v>
      </c>
      <c r="O288" s="12" t="str">
        <f>CONCATENATE(C288,D288,E288)</f>
        <v>360505217272824962496</v>
      </c>
      <c r="P288" s="42" t="str">
        <f t="shared" si="31"/>
        <v>217272824962496</v>
      </c>
      <c r="Q288" s="24" t="str">
        <f>IF(AND(D288&lt;&gt;0,E288=0),B288,"")</f>
        <v/>
      </c>
      <c r="R288" s="25" t="str">
        <f>IF(AND(D288=0,E288&lt;&gt;0),B288,"")</f>
        <v/>
      </c>
      <c r="S288" s="26">
        <f t="shared" si="28"/>
        <v>41081</v>
      </c>
      <c r="T288" s="27">
        <f>SUMIFS(S:S,O:O,O288,E:E,"")</f>
        <v>0</v>
      </c>
      <c r="U288" s="27">
        <f>SUMIFS(S:S,O:O,O288,D:D,"")</f>
        <v>0</v>
      </c>
      <c r="V288" s="28" t="str">
        <f t="shared" si="32"/>
        <v>Avant</v>
      </c>
      <c r="W288" s="28" t="str">
        <f t="shared" si="33"/>
        <v>Après</v>
      </c>
      <c r="X288" s="29">
        <f t="shared" si="34"/>
        <v>0</v>
      </c>
      <c r="Y288" s="42">
        <f>IFERROR(P288+D288*0.03,"")</f>
        <v>217272824962570.87</v>
      </c>
    </row>
    <row r="289" spans="1:25">
      <c r="A289" s="13" t="s">
        <v>37</v>
      </c>
      <c r="B289" s="14" t="s">
        <v>32</v>
      </c>
      <c r="C289" s="15">
        <v>3605052360453</v>
      </c>
      <c r="D289" s="16">
        <v>21920</v>
      </c>
      <c r="E289" s="17">
        <v>22176</v>
      </c>
      <c r="F289" s="18">
        <v>1</v>
      </c>
      <c r="G289" s="19">
        <v>1</v>
      </c>
      <c r="H289" s="20">
        <f t="shared" si="29"/>
        <v>2</v>
      </c>
      <c r="I289" s="21">
        <f>SUMIFS(E:E,C:C,C289)</f>
        <v>29568</v>
      </c>
      <c r="J289" s="21">
        <f>SUMIFS(D:D,C:C,C289)</f>
        <v>35072</v>
      </c>
      <c r="K289" s="20" t="str">
        <f>IF(H289=2,"Délais OK &amp; Qté OK",IF(AND(H289=1,E289&lt;&gt;""),"Délais OK &amp; Qté NO",IF(AND(H289=1,E289="",M289&gt;=2),"Délais NO &amp; Qté OK",IF(AND(E289&lt;&gt;"",J289=D289),"Livraison sans demande","Délais NO &amp; Qté NO"))))</f>
        <v>Délais OK &amp; Qté OK</v>
      </c>
      <c r="L289" s="22" t="str">
        <f>IF(AND(K289="Délais NO &amp; Qté OK",X289&gt;30,D289&lt;&gt;""),"Verificar",IF(AND(K289="Délais NO &amp; Qté OK",X289&lt;=30,D289&lt;&gt;""),"Entrée faite "&amp;X289&amp;" jours "&amp;V289,IF(AND(X289&lt;30,K289="Délais NO &amp; Qté NO",D289=""),"Demande faite "&amp;X289&amp;" jours "&amp;W290,"")))</f>
        <v/>
      </c>
      <c r="M289" s="22">
        <f t="shared" si="30"/>
        <v>1</v>
      </c>
      <c r="N289" s="23">
        <v>1</v>
      </c>
      <c r="O289" s="12" t="str">
        <f>CONCATENATE(C289,D289,E289)</f>
        <v>36050523604532192022176</v>
      </c>
      <c r="P289" s="42" t="str">
        <f t="shared" si="31"/>
        <v>23604532192022176</v>
      </c>
      <c r="Q289" s="24" t="str">
        <f>IF(AND(D289&lt;&gt;0,E289=0),B289,"")</f>
        <v/>
      </c>
      <c r="R289" s="25" t="str">
        <f>IF(AND(D289=0,E289&lt;&gt;0),B289,"")</f>
        <v/>
      </c>
      <c r="S289" s="26">
        <f t="shared" si="28"/>
        <v>41081</v>
      </c>
      <c r="T289" s="27">
        <f>SUMIFS(S:S,O:O,O289,E:E,"")</f>
        <v>0</v>
      </c>
      <c r="U289" s="27">
        <f>SUMIFS(S:S,O:O,O289,D:D,"")</f>
        <v>0</v>
      </c>
      <c r="V289" s="28" t="str">
        <f t="shared" si="32"/>
        <v>Avant</v>
      </c>
      <c r="W289" s="28" t="str">
        <f t="shared" si="33"/>
        <v>Après</v>
      </c>
      <c r="X289" s="29">
        <f t="shared" si="34"/>
        <v>0</v>
      </c>
      <c r="Y289" s="42">
        <f>IFERROR(P289+D289*0.03,"")</f>
        <v>2.3604532192022756E+16</v>
      </c>
    </row>
    <row r="290" spans="1:25">
      <c r="A290" s="13" t="s">
        <v>37</v>
      </c>
      <c r="B290" s="14" t="s">
        <v>32</v>
      </c>
      <c r="C290" s="15">
        <v>3605052491928</v>
      </c>
      <c r="D290" s="16">
        <v>2800</v>
      </c>
      <c r="E290" s="17"/>
      <c r="F290" s="18"/>
      <c r="G290" s="19">
        <v>1</v>
      </c>
      <c r="H290" s="20">
        <f t="shared" si="29"/>
        <v>1</v>
      </c>
      <c r="I290" s="21">
        <f>SUMIFS(E:E,C:C,C290)</f>
        <v>64000</v>
      </c>
      <c r="J290" s="21">
        <f>SUMIFS(D:D,C:C,C290)</f>
        <v>64000</v>
      </c>
      <c r="K290" s="20" t="str">
        <f>IF(H290=2,"Délais OK &amp; Qté OK",IF(AND(H290=1,E290&lt;&gt;""),"Délais OK &amp; Qté NO",IF(AND(H290=1,E290="",M290&gt;=2),"Délais NO &amp; Qté OK",IF(AND(E290&lt;&gt;"",J290=D290),"Livraison sans demande","Délais NO &amp; Qté NO"))))</f>
        <v>Délais NO &amp; Qté NO</v>
      </c>
      <c r="L290" s="22" t="str">
        <f>IF(AND(K290="Délais NO &amp; Qté OK",X290&gt;30,D290&lt;&gt;""),"Verificar",IF(AND(K290="Délais NO &amp; Qté OK",X290&lt;=30,D290&lt;&gt;""),"Entrée faite "&amp;X290&amp;" jours "&amp;V290,IF(AND(X290&lt;30,K290="Délais NO &amp; Qté NO",D290=""),"Demande faite "&amp;X290&amp;" jours "&amp;W291,"")))</f>
        <v/>
      </c>
      <c r="M290" s="22">
        <f t="shared" si="30"/>
        <v>1</v>
      </c>
      <c r="N290" s="23">
        <v>1</v>
      </c>
      <c r="O290" s="12" t="str">
        <f>CONCATENATE(C290,D290,E290)</f>
        <v>36050524919282800</v>
      </c>
      <c r="P290" s="42" t="str">
        <f t="shared" si="31"/>
        <v>24919282800</v>
      </c>
      <c r="Q290" s="24" t="str">
        <f>IF(AND(D290&lt;&gt;0,E290=0),B290,"")</f>
        <v>21/06/2012</v>
      </c>
      <c r="R290" s="25" t="str">
        <f>IF(AND(D290=0,E290&lt;&gt;0),B290,"")</f>
        <v/>
      </c>
      <c r="S290" s="26">
        <f t="shared" si="28"/>
        <v>41081</v>
      </c>
      <c r="T290" s="27">
        <f>SUMIFS(S:S,O:O,O290,E:E,"")</f>
        <v>41081</v>
      </c>
      <c r="U290" s="27">
        <f>SUMIFS(S:S,O:O,O290,D:D,"")</f>
        <v>0</v>
      </c>
      <c r="V290" s="28" t="str">
        <f t="shared" si="32"/>
        <v>Avant</v>
      </c>
      <c r="W290" s="28" t="str">
        <f t="shared" si="33"/>
        <v>Après</v>
      </c>
      <c r="X290" s="29">
        <f t="shared" si="34"/>
        <v>41081</v>
      </c>
      <c r="Y290" s="42">
        <f>IFERROR(P290+D290*0.03,"")</f>
        <v>24919282884</v>
      </c>
    </row>
    <row r="291" spans="1:25">
      <c r="A291" s="13" t="s">
        <v>37</v>
      </c>
      <c r="B291" s="14" t="s">
        <v>32</v>
      </c>
      <c r="C291" s="15">
        <v>3605052492284</v>
      </c>
      <c r="D291" s="16">
        <v>19968</v>
      </c>
      <c r="E291" s="17">
        <v>19968</v>
      </c>
      <c r="F291" s="18">
        <v>1</v>
      </c>
      <c r="G291" s="19">
        <v>1</v>
      </c>
      <c r="H291" s="20">
        <f t="shared" si="29"/>
        <v>2</v>
      </c>
      <c r="I291" s="21">
        <f>SUMIFS(E:E,C:C,C291)</f>
        <v>19968</v>
      </c>
      <c r="J291" s="21">
        <f>SUMIFS(D:D,C:C,C291)</f>
        <v>19968</v>
      </c>
      <c r="K291" s="20" t="str">
        <f>IF(H291=2,"Délais OK &amp; Qté OK",IF(AND(H291=1,E291&lt;&gt;""),"Délais OK &amp; Qté NO",IF(AND(H291=1,E291="",M291&gt;=2),"Délais NO &amp; Qté OK",IF(AND(E291&lt;&gt;"",J291=D291),"Livraison sans demande","Délais NO &amp; Qté NO"))))</f>
        <v>Délais OK &amp; Qté OK</v>
      </c>
      <c r="L291" s="22" t="str">
        <f>IF(AND(K291="Délais NO &amp; Qté OK",X291&gt;30,D291&lt;&gt;""),"Verificar",IF(AND(K291="Délais NO &amp; Qté OK",X291&lt;=30,D291&lt;&gt;""),"Entrée faite "&amp;X291&amp;" jours "&amp;V291,IF(AND(X291&lt;30,K291="Délais NO &amp; Qté NO",D291=""),"Demande faite "&amp;X291&amp;" jours "&amp;W292,"")))</f>
        <v/>
      </c>
      <c r="M291" s="22">
        <f t="shared" si="30"/>
        <v>1</v>
      </c>
      <c r="N291" s="23">
        <v>1</v>
      </c>
      <c r="O291" s="12" t="str">
        <f>CONCATENATE(C291,D291,E291)</f>
        <v>36050524922841996819968</v>
      </c>
      <c r="P291" s="42" t="str">
        <f t="shared" si="31"/>
        <v>24922841996819968</v>
      </c>
      <c r="Q291" s="24" t="str">
        <f>IF(AND(D291&lt;&gt;0,E291=0),B291,"")</f>
        <v/>
      </c>
      <c r="R291" s="25" t="str">
        <f>IF(AND(D291=0,E291&lt;&gt;0),B291,"")</f>
        <v/>
      </c>
      <c r="S291" s="26">
        <f t="shared" si="28"/>
        <v>41081</v>
      </c>
      <c r="T291" s="27">
        <f>SUMIFS(S:S,O:O,O291,E:E,"")</f>
        <v>0</v>
      </c>
      <c r="U291" s="27">
        <f>SUMIFS(S:S,O:O,O291,D:D,"")</f>
        <v>0</v>
      </c>
      <c r="V291" s="28" t="str">
        <f t="shared" si="32"/>
        <v>Avant</v>
      </c>
      <c r="W291" s="28" t="str">
        <f t="shared" si="33"/>
        <v>Après</v>
      </c>
      <c r="X291" s="29">
        <f t="shared" si="34"/>
        <v>0</v>
      </c>
      <c r="Y291" s="42">
        <f>IFERROR(P291+D291*0.03,"")</f>
        <v>2.49228419968205E+16</v>
      </c>
    </row>
    <row r="292" spans="1:25">
      <c r="A292" s="13" t="s">
        <v>37</v>
      </c>
      <c r="B292" s="14" t="s">
        <v>32</v>
      </c>
      <c r="C292" s="15">
        <v>3605052492291</v>
      </c>
      <c r="D292" s="16">
        <v>2496</v>
      </c>
      <c r="E292" s="17">
        <v>2496</v>
      </c>
      <c r="F292" s="18">
        <v>1</v>
      </c>
      <c r="G292" s="19">
        <v>1</v>
      </c>
      <c r="H292" s="20">
        <f t="shared" si="29"/>
        <v>2</v>
      </c>
      <c r="I292" s="21">
        <f>SUMIFS(E:E,C:C,C292)</f>
        <v>19968</v>
      </c>
      <c r="J292" s="21">
        <f>SUMIFS(D:D,C:C,C292)</f>
        <v>19169</v>
      </c>
      <c r="K292" s="20" t="str">
        <f>IF(H292=2,"Délais OK &amp; Qté OK",IF(AND(H292=1,E292&lt;&gt;""),"Délais OK &amp; Qté NO",IF(AND(H292=1,E292="",M292&gt;=2),"Délais NO &amp; Qté OK",IF(AND(E292&lt;&gt;"",J292=D292),"Livraison sans demande","Délais NO &amp; Qté NO"))))</f>
        <v>Délais OK &amp; Qté OK</v>
      </c>
      <c r="L292" s="22" t="str">
        <f>IF(AND(K292="Délais NO &amp; Qté OK",X292&gt;30,D292&lt;&gt;""),"Verificar",IF(AND(K292="Délais NO &amp; Qté OK",X292&lt;=30,D292&lt;&gt;""),"Entrée faite "&amp;X292&amp;" jours "&amp;V292,IF(AND(X292&lt;30,K292="Délais NO &amp; Qté NO",D292=""),"Demande faite "&amp;X292&amp;" jours "&amp;W293,"")))</f>
        <v/>
      </c>
      <c r="M292" s="22">
        <f t="shared" si="30"/>
        <v>1</v>
      </c>
      <c r="N292" s="23">
        <v>1</v>
      </c>
      <c r="O292" s="12" t="str">
        <f>CONCATENATE(C292,D292,E292)</f>
        <v>360505249229124962496</v>
      </c>
      <c r="P292" s="42" t="str">
        <f t="shared" si="31"/>
        <v>249229124962496</v>
      </c>
      <c r="Q292" s="24" t="str">
        <f>IF(AND(D292&lt;&gt;0,E292=0),B292,"")</f>
        <v/>
      </c>
      <c r="R292" s="25" t="str">
        <f>IF(AND(D292=0,E292&lt;&gt;0),B292,"")</f>
        <v/>
      </c>
      <c r="S292" s="26">
        <f t="shared" si="28"/>
        <v>41081</v>
      </c>
      <c r="T292" s="27">
        <f>SUMIFS(S:S,O:O,O292,E:E,"")</f>
        <v>0</v>
      </c>
      <c r="U292" s="27">
        <f>SUMIFS(S:S,O:O,O292,D:D,"")</f>
        <v>0</v>
      </c>
      <c r="V292" s="28" t="str">
        <f t="shared" si="32"/>
        <v>Avant</v>
      </c>
      <c r="W292" s="28" t="str">
        <f t="shared" si="33"/>
        <v>Après</v>
      </c>
      <c r="X292" s="29">
        <f t="shared" si="34"/>
        <v>0</v>
      </c>
      <c r="Y292" s="42">
        <f>IFERROR(P292+D292*0.03,"")</f>
        <v>249229124962570.87</v>
      </c>
    </row>
    <row r="293" spans="1:25">
      <c r="A293" s="13" t="s">
        <v>37</v>
      </c>
      <c r="B293" s="14" t="s">
        <v>18</v>
      </c>
      <c r="C293" s="15">
        <v>3605051120515</v>
      </c>
      <c r="D293" s="16">
        <v>12600</v>
      </c>
      <c r="E293" s="17">
        <v>12600</v>
      </c>
      <c r="F293" s="18">
        <v>1</v>
      </c>
      <c r="G293" s="19">
        <v>1</v>
      </c>
      <c r="H293" s="20">
        <f t="shared" si="29"/>
        <v>2</v>
      </c>
      <c r="I293" s="21">
        <f>SUMIFS(E:E,C:C,C293)</f>
        <v>61200</v>
      </c>
      <c r="J293" s="21">
        <f>SUMIFS(D:D,C:C,C293)</f>
        <v>86400</v>
      </c>
      <c r="K293" s="20" t="str">
        <f>IF(H293=2,"Délais OK &amp; Qté OK",IF(AND(H293=1,E293&lt;&gt;""),"Délais OK &amp; Qté NO",IF(AND(H293=1,E293="",M293&gt;=2),"Délais NO &amp; Qté OK",IF(AND(E293&lt;&gt;"",J293=D293),"Livraison sans demande","Délais NO &amp; Qté NO"))))</f>
        <v>Délais OK &amp; Qté OK</v>
      </c>
      <c r="L293" s="22" t="str">
        <f>IF(AND(K293="Délais NO &amp; Qté OK",X293&gt;30,D293&lt;&gt;""),"Verificar",IF(AND(K293="Délais NO &amp; Qté OK",X293&lt;=30,D293&lt;&gt;""),"Entrée faite "&amp;X293&amp;" jours "&amp;V293,IF(AND(X293&lt;30,K293="Délais NO &amp; Qté NO",D293=""),"Demande faite "&amp;X293&amp;" jours "&amp;W294,"")))</f>
        <v/>
      </c>
      <c r="M293" s="22">
        <f t="shared" si="30"/>
        <v>1</v>
      </c>
      <c r="N293" s="23">
        <v>1</v>
      </c>
      <c r="O293" s="12" t="str">
        <f>CONCATENATE(C293,D293,E293)</f>
        <v>36050511205151260012600</v>
      </c>
      <c r="P293" s="42" t="str">
        <f t="shared" si="31"/>
        <v>11205151260012600</v>
      </c>
      <c r="Q293" s="24" t="str">
        <f>IF(AND(D293&lt;&gt;0,E293=0),B293,"")</f>
        <v/>
      </c>
      <c r="R293" s="25" t="str">
        <f>IF(AND(D293=0,E293&lt;&gt;0),B293,"")</f>
        <v/>
      </c>
      <c r="S293" s="26">
        <f t="shared" si="28"/>
        <v>41082</v>
      </c>
      <c r="T293" s="27">
        <f>SUMIFS(S:S,O:O,O293,E:E,"")</f>
        <v>0</v>
      </c>
      <c r="U293" s="27">
        <f>SUMIFS(S:S,O:O,O293,D:D,"")</f>
        <v>0</v>
      </c>
      <c r="V293" s="28" t="str">
        <f t="shared" si="32"/>
        <v>Avant</v>
      </c>
      <c r="W293" s="28" t="str">
        <f t="shared" si="33"/>
        <v>Après</v>
      </c>
      <c r="X293" s="29">
        <f t="shared" si="34"/>
        <v>0</v>
      </c>
      <c r="Y293" s="42">
        <f>IFERROR(P293+D293*0.03,"")</f>
        <v>1.1205151260012978E+16</v>
      </c>
    </row>
    <row r="294" spans="1:25">
      <c r="A294" s="13" t="s">
        <v>37</v>
      </c>
      <c r="B294" s="14" t="s">
        <v>18</v>
      </c>
      <c r="C294" s="15">
        <v>3605051120584</v>
      </c>
      <c r="D294" s="16">
        <v>3600</v>
      </c>
      <c r="E294" s="17">
        <v>11800</v>
      </c>
      <c r="F294" s="18"/>
      <c r="G294" s="19">
        <v>1</v>
      </c>
      <c r="H294" s="20">
        <f t="shared" si="29"/>
        <v>1</v>
      </c>
      <c r="I294" s="21">
        <f>SUMIFS(E:E,C:C,C294)</f>
        <v>35200</v>
      </c>
      <c r="J294" s="21">
        <f>SUMIFS(D:D,C:C,C294)</f>
        <v>34200</v>
      </c>
      <c r="K294" s="20" t="str">
        <f>IF(H294=2,"Délais OK &amp; Qté OK",IF(AND(H294=1,E294&lt;&gt;""),"Délais OK &amp; Qté NO",IF(AND(H294=1,E294="",M294&gt;=2),"Délais NO &amp; Qté OK",IF(AND(E294&lt;&gt;"",J294=D294),"Livraison sans demande","Délais NO &amp; Qté NO"))))</f>
        <v>Délais OK &amp; Qté NO</v>
      </c>
      <c r="L294" s="22" t="str">
        <f>IF(AND(K294="Délais NO &amp; Qté OK",X294&gt;30,D294&lt;&gt;""),"Verificar",IF(AND(K294="Délais NO &amp; Qté OK",X294&lt;=30,D294&lt;&gt;""),"Entrée faite "&amp;X294&amp;" jours "&amp;V294,IF(AND(X294&lt;30,K294="Délais NO &amp; Qté NO",D294=""),"Demande faite "&amp;X294&amp;" jours "&amp;W295,"")))</f>
        <v/>
      </c>
      <c r="M294" s="22">
        <f t="shared" si="30"/>
        <v>1</v>
      </c>
      <c r="N294" s="23">
        <v>1</v>
      </c>
      <c r="O294" s="12" t="str">
        <f>CONCATENATE(C294,D294,E294)</f>
        <v>3605051120584360011800</v>
      </c>
      <c r="P294" s="42" t="str">
        <f t="shared" si="31"/>
        <v>1120584360011800</v>
      </c>
      <c r="Q294" s="24" t="str">
        <f>IF(AND(D294&lt;&gt;0,E294=0),B294,"")</f>
        <v/>
      </c>
      <c r="R294" s="25" t="str">
        <f>IF(AND(D294=0,E294&lt;&gt;0),B294,"")</f>
        <v/>
      </c>
      <c r="S294" s="26">
        <f t="shared" si="28"/>
        <v>41082</v>
      </c>
      <c r="T294" s="27">
        <f>SUMIFS(S:S,O:O,O294,E:E,"")</f>
        <v>0</v>
      </c>
      <c r="U294" s="27">
        <f>SUMIFS(S:S,O:O,O294,D:D,"")</f>
        <v>0</v>
      </c>
      <c r="V294" s="28" t="str">
        <f t="shared" si="32"/>
        <v>Avant</v>
      </c>
      <c r="W294" s="28" t="str">
        <f t="shared" si="33"/>
        <v>Après</v>
      </c>
      <c r="X294" s="29">
        <f t="shared" si="34"/>
        <v>0</v>
      </c>
      <c r="Y294" s="42">
        <f>IFERROR(P294+D294*0.03,"")</f>
        <v>1120584360011908</v>
      </c>
    </row>
    <row r="295" spans="1:25">
      <c r="A295" s="13" t="s">
        <v>37</v>
      </c>
      <c r="B295" s="14" t="s">
        <v>18</v>
      </c>
      <c r="C295" s="15">
        <v>3605051378060</v>
      </c>
      <c r="D295" s="16">
        <v>7200</v>
      </c>
      <c r="E295" s="17">
        <v>7200</v>
      </c>
      <c r="F295" s="18">
        <v>1</v>
      </c>
      <c r="G295" s="19">
        <v>1</v>
      </c>
      <c r="H295" s="20">
        <f t="shared" si="29"/>
        <v>2</v>
      </c>
      <c r="I295" s="21">
        <f>SUMIFS(E:E,C:C,C295)</f>
        <v>16200</v>
      </c>
      <c r="J295" s="21">
        <f>SUMIFS(D:D,C:C,C295)</f>
        <v>16200</v>
      </c>
      <c r="K295" s="20" t="str">
        <f>IF(H295=2,"Délais OK &amp; Qté OK",IF(AND(H295=1,E295&lt;&gt;""),"Délais OK &amp; Qté NO",IF(AND(H295=1,E295="",M295&gt;=2),"Délais NO &amp; Qté OK",IF(AND(E295&lt;&gt;"",J295=D295),"Livraison sans demande","Délais NO &amp; Qté NO"))))</f>
        <v>Délais OK &amp; Qté OK</v>
      </c>
      <c r="L295" s="22" t="str">
        <f>IF(AND(K295="Délais NO &amp; Qté OK",X295&gt;30,D295&lt;&gt;""),"Verificar",IF(AND(K295="Délais NO &amp; Qté OK",X295&lt;=30,D295&lt;&gt;""),"Entrée faite "&amp;X295&amp;" jours "&amp;V295,IF(AND(X295&lt;30,K295="Délais NO &amp; Qté NO",D295=""),"Demande faite "&amp;X295&amp;" jours "&amp;W296,"")))</f>
        <v/>
      </c>
      <c r="M295" s="22">
        <f t="shared" si="30"/>
        <v>1</v>
      </c>
      <c r="N295" s="23">
        <v>1</v>
      </c>
      <c r="O295" s="12" t="str">
        <f>CONCATENATE(C295,D295,E295)</f>
        <v>360505137806072007200</v>
      </c>
      <c r="P295" s="42" t="str">
        <f t="shared" si="31"/>
        <v>137806072007200</v>
      </c>
      <c r="Q295" s="24" t="str">
        <f>IF(AND(D295&lt;&gt;0,E295=0),B295,"")</f>
        <v/>
      </c>
      <c r="R295" s="25" t="str">
        <f>IF(AND(D295=0,E295&lt;&gt;0),B295,"")</f>
        <v/>
      </c>
      <c r="S295" s="26">
        <f t="shared" si="28"/>
        <v>41082</v>
      </c>
      <c r="T295" s="27">
        <f>SUMIFS(S:S,O:O,O295,E:E,"")</f>
        <v>0</v>
      </c>
      <c r="U295" s="27">
        <f>SUMIFS(S:S,O:O,O295,D:D,"")</f>
        <v>0</v>
      </c>
      <c r="V295" s="28" t="str">
        <f t="shared" si="32"/>
        <v>Avant</v>
      </c>
      <c r="W295" s="28" t="str">
        <f t="shared" si="33"/>
        <v>Après</v>
      </c>
      <c r="X295" s="29">
        <f t="shared" si="34"/>
        <v>0</v>
      </c>
      <c r="Y295" s="42">
        <f>IFERROR(P295+D295*0.03,"")</f>
        <v>137806072007416</v>
      </c>
    </row>
    <row r="296" spans="1:25">
      <c r="A296" s="13" t="s">
        <v>37</v>
      </c>
      <c r="B296" s="14" t="s">
        <v>18</v>
      </c>
      <c r="C296" s="15">
        <v>3605051782195</v>
      </c>
      <c r="D296" s="16">
        <v>1800</v>
      </c>
      <c r="E296" s="17"/>
      <c r="F296" s="18"/>
      <c r="G296" s="19">
        <v>1</v>
      </c>
      <c r="H296" s="20">
        <f t="shared" si="29"/>
        <v>1</v>
      </c>
      <c r="I296" s="21">
        <f>SUMIFS(E:E,C:C,C296)</f>
        <v>25200</v>
      </c>
      <c r="J296" s="21">
        <f>SUMIFS(D:D,C:C,C296)</f>
        <v>39600</v>
      </c>
      <c r="K296" s="20" t="str">
        <f>IF(H296=2,"Délais OK &amp; Qté OK",IF(AND(H296=1,E296&lt;&gt;""),"Délais OK &amp; Qté NO",IF(AND(H296=1,E296="",M296&gt;=2),"Délais NO &amp; Qté OK",IF(AND(E296&lt;&gt;"",J296=D296),"Livraison sans demande","Délais NO &amp; Qté NO"))))</f>
        <v>Délais NO &amp; Qté OK</v>
      </c>
      <c r="L296" s="22" t="str">
        <f>IF(AND(K296="Délais NO &amp; Qté OK",X296&gt;30,D296&lt;&gt;""),"Verificar",IF(AND(K296="Délais NO &amp; Qté OK",X296&lt;=30,D296&lt;&gt;""),"Entrée faite "&amp;X296&amp;" jours "&amp;V296,IF(AND(X296&lt;30,K296="Délais NO &amp; Qté NO",D296=""),"Demande faite "&amp;X296&amp;" jours "&amp;W297,"")))</f>
        <v>Entrée faite 3 jours Avant</v>
      </c>
      <c r="M296" s="22">
        <f t="shared" si="30"/>
        <v>2</v>
      </c>
      <c r="N296" s="23">
        <v>1</v>
      </c>
      <c r="O296" s="12" t="str">
        <f>CONCATENATE(C296,D296,E296)</f>
        <v>36050517821951800</v>
      </c>
      <c r="P296" s="42" t="str">
        <f t="shared" si="31"/>
        <v>17821951800</v>
      </c>
      <c r="Q296" s="24" t="str">
        <f>IF(AND(D296&lt;&gt;0,E296=0),B296,"")</f>
        <v>22/06/2012</v>
      </c>
      <c r="R296" s="25" t="str">
        <f>IF(AND(D296=0,E296&lt;&gt;0),B296,"")</f>
        <v/>
      </c>
      <c r="S296" s="26">
        <f t="shared" si="28"/>
        <v>41082</v>
      </c>
      <c r="T296" s="27">
        <f>SUMIFS(S:S,O:O,O296,E:E,"")</f>
        <v>41082</v>
      </c>
      <c r="U296" s="27">
        <f>SUMIFS(S:S,O:O,O296,D:D,"")</f>
        <v>41079</v>
      </c>
      <c r="V296" s="28" t="str">
        <f t="shared" si="32"/>
        <v>Avant</v>
      </c>
      <c r="W296" s="28" t="str">
        <f t="shared" si="33"/>
        <v>Après</v>
      </c>
      <c r="X296" s="29">
        <f t="shared" si="34"/>
        <v>3</v>
      </c>
      <c r="Y296" s="42">
        <f>IFERROR(P296+D296*0.03,"")</f>
        <v>17821951854</v>
      </c>
    </row>
    <row r="297" spans="1:25">
      <c r="A297" s="13" t="s">
        <v>37</v>
      </c>
      <c r="B297" s="14" t="s">
        <v>18</v>
      </c>
      <c r="C297" s="15">
        <v>3605052780015</v>
      </c>
      <c r="D297" s="16">
        <v>54000</v>
      </c>
      <c r="E297" s="17">
        <v>54000</v>
      </c>
      <c r="F297" s="18">
        <v>1</v>
      </c>
      <c r="G297" s="19">
        <v>1</v>
      </c>
      <c r="H297" s="20">
        <f t="shared" si="29"/>
        <v>2</v>
      </c>
      <c r="I297" s="21">
        <f>SUMIFS(E:E,C:C,C297)</f>
        <v>59400</v>
      </c>
      <c r="J297" s="21">
        <f>SUMIFS(D:D,C:C,C297)</f>
        <v>90717</v>
      </c>
      <c r="K297" s="20" t="str">
        <f>IF(H297=2,"Délais OK &amp; Qté OK",IF(AND(H297=1,E297&lt;&gt;""),"Délais OK &amp; Qté NO",IF(AND(H297=1,E297="",M297&gt;=2),"Délais NO &amp; Qté OK",IF(AND(E297&lt;&gt;"",J297=D297),"Livraison sans demande","Délais NO &amp; Qté NO"))))</f>
        <v>Délais OK &amp; Qté OK</v>
      </c>
      <c r="L297" s="22" t="str">
        <f>IF(AND(K297="Délais NO &amp; Qté OK",X297&gt;30,D297&lt;&gt;""),"Verificar",IF(AND(K297="Délais NO &amp; Qté OK",X297&lt;=30,D297&lt;&gt;""),"Entrée faite "&amp;X297&amp;" jours "&amp;V297,IF(AND(X297&lt;30,K297="Délais NO &amp; Qté NO",D297=""),"Demande faite "&amp;X297&amp;" jours "&amp;W298,"")))</f>
        <v/>
      </c>
      <c r="M297" s="22">
        <f t="shared" si="30"/>
        <v>1</v>
      </c>
      <c r="N297" s="23">
        <v>1</v>
      </c>
      <c r="O297" s="12" t="str">
        <f>CONCATENATE(C297,D297,E297)</f>
        <v>36050527800155400054000</v>
      </c>
      <c r="P297" s="42" t="str">
        <f t="shared" si="31"/>
        <v>27800155400054000</v>
      </c>
      <c r="Q297" s="24" t="str">
        <f>IF(AND(D297&lt;&gt;0,E297=0),B297,"")</f>
        <v/>
      </c>
      <c r="R297" s="25" t="str">
        <f>IF(AND(D297=0,E297&lt;&gt;0),B297,"")</f>
        <v/>
      </c>
      <c r="S297" s="26">
        <f t="shared" si="28"/>
        <v>41082</v>
      </c>
      <c r="T297" s="27">
        <f>SUMIFS(S:S,O:O,O297,E:E,"")</f>
        <v>0</v>
      </c>
      <c r="U297" s="27">
        <f>SUMIFS(S:S,O:O,O297,D:D,"")</f>
        <v>0</v>
      </c>
      <c r="V297" s="28" t="str">
        <f t="shared" si="32"/>
        <v>Avant</v>
      </c>
      <c r="W297" s="28" t="str">
        <f t="shared" si="33"/>
        <v>Après</v>
      </c>
      <c r="X297" s="29">
        <f t="shared" si="34"/>
        <v>0</v>
      </c>
      <c r="Y297" s="42">
        <f>IFERROR(P297+D297*0.03,"")</f>
        <v>2.780015540005562E+16</v>
      </c>
    </row>
    <row r="298" spans="1:25">
      <c r="A298" s="13" t="s">
        <v>37</v>
      </c>
      <c r="B298" s="14" t="s">
        <v>20</v>
      </c>
      <c r="C298" s="15">
        <v>3605052775400</v>
      </c>
      <c r="D298" s="16">
        <v>12600</v>
      </c>
      <c r="E298" s="17"/>
      <c r="F298" s="18"/>
      <c r="G298" s="19">
        <v>1</v>
      </c>
      <c r="H298" s="20">
        <f t="shared" si="29"/>
        <v>1</v>
      </c>
      <c r="I298" s="21">
        <f>SUMIFS(E:E,C:C,C298)</f>
        <v>36000</v>
      </c>
      <c r="J298" s="21">
        <f>SUMIFS(D:D,C:C,C298)</f>
        <v>12600</v>
      </c>
      <c r="K298" s="20" t="str">
        <f>IF(H298=2,"Délais OK &amp; Qté OK",IF(AND(H298=1,E298&lt;&gt;""),"Délais OK &amp; Qté NO",IF(AND(H298=1,E298="",M298&gt;=2),"Délais NO &amp; Qté OK",IF(AND(E298&lt;&gt;"",J298=D298),"Livraison sans demande","Délais NO &amp; Qté NO"))))</f>
        <v>Délais NO &amp; Qté NO</v>
      </c>
      <c r="L298" s="22" t="str">
        <f>IF(AND(K298="Délais NO &amp; Qté OK",X298&gt;30,D298&lt;&gt;""),"Verificar",IF(AND(K298="Délais NO &amp; Qté OK",X298&lt;=30,D298&lt;&gt;""),"Entrée faite "&amp;X298&amp;" jours "&amp;V298,IF(AND(X298&lt;30,K298="Délais NO &amp; Qté NO",D298=""),"Demande faite "&amp;X298&amp;" jours "&amp;W299,"")))</f>
        <v/>
      </c>
      <c r="M298" s="22">
        <f t="shared" si="30"/>
        <v>1</v>
      </c>
      <c r="N298" s="23">
        <v>1</v>
      </c>
      <c r="O298" s="12" t="str">
        <f>CONCATENATE(C298,D298,E298)</f>
        <v>360505277540012600</v>
      </c>
      <c r="P298" s="42" t="str">
        <f t="shared" si="31"/>
        <v>277540012600</v>
      </c>
      <c r="Q298" s="24" t="str">
        <f>IF(AND(D298&lt;&gt;0,E298=0),B298,"")</f>
        <v>25/06/2012</v>
      </c>
      <c r="R298" s="25" t="str">
        <f>IF(AND(D298=0,E298&lt;&gt;0),B298,"")</f>
        <v/>
      </c>
      <c r="S298" s="26">
        <f t="shared" si="28"/>
        <v>41085</v>
      </c>
      <c r="T298" s="27">
        <f>SUMIFS(S:S,O:O,O298,E:E,"")</f>
        <v>41085</v>
      </c>
      <c r="U298" s="27">
        <f>SUMIFS(S:S,O:O,O298,D:D,"")</f>
        <v>0</v>
      </c>
      <c r="V298" s="28" t="str">
        <f t="shared" si="32"/>
        <v>Avant</v>
      </c>
      <c r="W298" s="28" t="str">
        <f t="shared" si="33"/>
        <v>Après</v>
      </c>
      <c r="X298" s="29">
        <f t="shared" si="34"/>
        <v>41085</v>
      </c>
      <c r="Y298" s="42">
        <f>IFERROR(P298+D298*0.03,"")</f>
        <v>277540012978</v>
      </c>
    </row>
    <row r="299" spans="1:25">
      <c r="A299" s="13" t="s">
        <v>37</v>
      </c>
      <c r="B299" s="14" t="s">
        <v>21</v>
      </c>
      <c r="C299" s="15">
        <v>3605051984902</v>
      </c>
      <c r="D299" s="16">
        <v>11520</v>
      </c>
      <c r="E299" s="17"/>
      <c r="F299" s="18"/>
      <c r="G299" s="19">
        <v>1</v>
      </c>
      <c r="H299" s="20">
        <f t="shared" si="29"/>
        <v>1</v>
      </c>
      <c r="I299" s="21">
        <f>SUMIFS(E:E,C:C,C299)</f>
        <v>11520</v>
      </c>
      <c r="J299" s="21">
        <f>SUMIFS(D:D,C:C,C299)</f>
        <v>23040</v>
      </c>
      <c r="K299" s="20" t="str">
        <f>IF(H299=2,"Délais OK &amp; Qté OK",IF(AND(H299=1,E299&lt;&gt;""),"Délais OK &amp; Qté NO",IF(AND(H299=1,E299="",M299&gt;=2),"Délais NO &amp; Qté OK",IF(AND(E299&lt;&gt;"",J299=D299),"Livraison sans demande","Délais NO &amp; Qté NO"))))</f>
        <v>Délais NO &amp; Qté OK</v>
      </c>
      <c r="L299" s="22" t="str">
        <f>IF(AND(K299="Délais NO &amp; Qté OK",X299&gt;30,D299&lt;&gt;""),"Verificar",IF(AND(K299="Délais NO &amp; Qté OK",X299&lt;=30,D299&lt;&gt;""),"Entrée faite "&amp;X299&amp;" jours "&amp;V299,IF(AND(X299&lt;30,K299="Délais NO &amp; Qté NO",D299=""),"Demande faite "&amp;X299&amp;" jours "&amp;W300,"")))</f>
        <v>Verificar</v>
      </c>
      <c r="M299" s="22">
        <f t="shared" si="30"/>
        <v>3</v>
      </c>
      <c r="N299" s="23">
        <v>1</v>
      </c>
      <c r="O299" s="12" t="str">
        <f>CONCATENATE(C299,D299,E299)</f>
        <v>360505198490211520</v>
      </c>
      <c r="P299" s="42" t="str">
        <f t="shared" si="31"/>
        <v>198490211520</v>
      </c>
      <c r="Q299" s="24" t="str">
        <f>IF(AND(D299&lt;&gt;0,E299=0),B299,"")</f>
        <v>26/06/2012</v>
      </c>
      <c r="R299" s="25" t="str">
        <f>IF(AND(D299=0,E299&lt;&gt;0),B299,"")</f>
        <v/>
      </c>
      <c r="S299" s="26">
        <f t="shared" si="28"/>
        <v>41086</v>
      </c>
      <c r="T299" s="27">
        <f>SUMIFS(S:S,O:O,O299,E:E,"")</f>
        <v>82173</v>
      </c>
      <c r="U299" s="27">
        <f>SUMIFS(S:S,O:O,O299,D:D,"")</f>
        <v>41061</v>
      </c>
      <c r="V299" s="28" t="str">
        <f t="shared" si="32"/>
        <v>Avant</v>
      </c>
      <c r="W299" s="28" t="str">
        <f t="shared" si="33"/>
        <v>Après</v>
      </c>
      <c r="X299" s="29">
        <f t="shared" si="34"/>
        <v>41112</v>
      </c>
      <c r="Y299" s="42">
        <f>IFERROR(P299+D299*0.03,"")</f>
        <v>198490211865.60001</v>
      </c>
    </row>
    <row r="300" spans="1:25">
      <c r="A300" s="13" t="s">
        <v>37</v>
      </c>
      <c r="B300" s="14" t="s">
        <v>27</v>
      </c>
      <c r="C300" s="15">
        <v>3605050511123</v>
      </c>
      <c r="D300" s="16">
        <v>7920</v>
      </c>
      <c r="E300" s="17"/>
      <c r="F300" s="18"/>
      <c r="G300" s="19">
        <v>1</v>
      </c>
      <c r="H300" s="20">
        <f t="shared" si="29"/>
        <v>1</v>
      </c>
      <c r="I300" s="21">
        <f>SUMIFS(E:E,C:C,C300)</f>
        <v>23040</v>
      </c>
      <c r="J300" s="21">
        <f>SUMIFS(D:D,C:C,C300)</f>
        <v>30960</v>
      </c>
      <c r="K300" s="20" t="str">
        <f>IF(H300=2,"Délais OK &amp; Qté OK",IF(AND(H300=1,E300&lt;&gt;""),"Délais OK &amp; Qté NO",IF(AND(H300=1,E300="",M300&gt;=2),"Délais NO &amp; Qté OK",IF(AND(E300&lt;&gt;"",J300=D300),"Livraison sans demande","Délais NO &amp; Qté NO"))))</f>
        <v>Délais NO &amp; Qté OK</v>
      </c>
      <c r="L300" s="22" t="str">
        <f>IF(AND(K300="Délais NO &amp; Qté OK",X300&gt;30,D300&lt;&gt;""),"Verificar",IF(AND(K300="Délais NO &amp; Qté OK",X300&lt;=30,D300&lt;&gt;""),"Entrée faite "&amp;X300&amp;" jours "&amp;V300,IF(AND(X300&lt;30,K300="Délais NO &amp; Qté NO",D300=""),"Demande faite "&amp;X300&amp;" jours "&amp;W301,"")))</f>
        <v>Entrée faite 1 jours Après</v>
      </c>
      <c r="M300" s="22">
        <f t="shared" si="30"/>
        <v>2</v>
      </c>
      <c r="N300" s="23">
        <v>1</v>
      </c>
      <c r="O300" s="12" t="str">
        <f>CONCATENATE(C300,D300,E300)</f>
        <v>36050505111237920</v>
      </c>
      <c r="P300" s="42" t="str">
        <f t="shared" si="31"/>
        <v>05111237920</v>
      </c>
      <c r="Q300" s="24" t="str">
        <f>IF(AND(D300&lt;&gt;0,E300=0),B300,"")</f>
        <v>27/06/2012</v>
      </c>
      <c r="R300" s="25" t="str">
        <f>IF(AND(D300=0,E300&lt;&gt;0),B300,"")</f>
        <v/>
      </c>
      <c r="S300" s="26">
        <f t="shared" si="28"/>
        <v>41087</v>
      </c>
      <c r="T300" s="27">
        <f>SUMIFS(S:S,O:O,O300,E:E,"")</f>
        <v>41087</v>
      </c>
      <c r="U300" s="27">
        <f>SUMIFS(S:S,O:O,O300,D:D,"")</f>
        <v>41088</v>
      </c>
      <c r="V300" s="28" t="str">
        <f t="shared" si="32"/>
        <v>Après</v>
      </c>
      <c r="W300" s="28" t="str">
        <f t="shared" si="33"/>
        <v>Avant</v>
      </c>
      <c r="X300" s="29">
        <f t="shared" si="34"/>
        <v>1</v>
      </c>
      <c r="Y300" s="42">
        <f>IFERROR(P300+D300*0.03,"")</f>
        <v>5111238157.6000004</v>
      </c>
    </row>
    <row r="301" spans="1:25">
      <c r="A301" s="13" t="s">
        <v>37</v>
      </c>
      <c r="B301" s="14" t="s">
        <v>27</v>
      </c>
      <c r="C301" s="15">
        <v>3605051107301</v>
      </c>
      <c r="D301" s="16">
        <v>3600</v>
      </c>
      <c r="E301" s="17"/>
      <c r="F301" s="18"/>
      <c r="G301" s="19">
        <v>1</v>
      </c>
      <c r="H301" s="20">
        <f t="shared" si="29"/>
        <v>1</v>
      </c>
      <c r="I301" s="21">
        <f>SUMIFS(E:E,C:C,C301)</f>
        <v>20160</v>
      </c>
      <c r="J301" s="21">
        <f>SUMIFS(D:D,C:C,C301)</f>
        <v>15840</v>
      </c>
      <c r="K301" s="20" t="str">
        <f>IF(H301=2,"Délais OK &amp; Qté OK",IF(AND(H301=1,E301&lt;&gt;""),"Délais OK &amp; Qté NO",IF(AND(H301=1,E301="",M301&gt;=2),"Délais NO &amp; Qté OK",IF(AND(E301&lt;&gt;"",J301=D301),"Livraison sans demande","Délais NO &amp; Qté NO"))))</f>
        <v>Délais NO &amp; Qté NO</v>
      </c>
      <c r="L301" s="22" t="str">
        <f>IF(AND(K301="Délais NO &amp; Qté OK",X301&gt;30,D301&lt;&gt;""),"Verificar",IF(AND(K301="Délais NO &amp; Qté OK",X301&lt;=30,D301&lt;&gt;""),"Entrée faite "&amp;X301&amp;" jours "&amp;V301,IF(AND(X301&lt;30,K301="Délais NO &amp; Qté NO",D301=""),"Demande faite "&amp;X301&amp;" jours "&amp;W302,"")))</f>
        <v/>
      </c>
      <c r="M301" s="22">
        <f t="shared" si="30"/>
        <v>1</v>
      </c>
      <c r="N301" s="23">
        <v>1</v>
      </c>
      <c r="O301" s="12" t="str">
        <f>CONCATENATE(C301,D301,E301)</f>
        <v>36050511073013600</v>
      </c>
      <c r="P301" s="42" t="str">
        <f t="shared" si="31"/>
        <v>11073013600</v>
      </c>
      <c r="Q301" s="24" t="str">
        <f>IF(AND(D301&lt;&gt;0,E301=0),B301,"")</f>
        <v>27/06/2012</v>
      </c>
      <c r="R301" s="25" t="str">
        <f>IF(AND(D301=0,E301&lt;&gt;0),B301,"")</f>
        <v/>
      </c>
      <c r="S301" s="26">
        <f t="shared" si="28"/>
        <v>41087</v>
      </c>
      <c r="T301" s="27">
        <f>SUMIFS(S:S,O:O,O301,E:E,"")</f>
        <v>41087</v>
      </c>
      <c r="U301" s="27">
        <f>SUMIFS(S:S,O:O,O301,D:D,"")</f>
        <v>0</v>
      </c>
      <c r="V301" s="28" t="str">
        <f t="shared" si="32"/>
        <v>Avant</v>
      </c>
      <c r="W301" s="28" t="str">
        <f t="shared" si="33"/>
        <v>Après</v>
      </c>
      <c r="X301" s="29">
        <f t="shared" si="34"/>
        <v>41087</v>
      </c>
      <c r="Y301" s="42">
        <f>IFERROR(P301+D301*0.03,"")</f>
        <v>11073013708</v>
      </c>
    </row>
    <row r="302" spans="1:25">
      <c r="A302" s="13" t="s">
        <v>37</v>
      </c>
      <c r="B302" s="14" t="s">
        <v>27</v>
      </c>
      <c r="C302" s="15">
        <v>3605051315676</v>
      </c>
      <c r="D302" s="16">
        <v>91800</v>
      </c>
      <c r="E302" s="17"/>
      <c r="F302" s="18"/>
      <c r="G302" s="19">
        <v>1</v>
      </c>
      <c r="H302" s="20">
        <f t="shared" si="29"/>
        <v>1</v>
      </c>
      <c r="I302" s="21">
        <f>SUMIFS(E:E,C:C,C302)</f>
        <v>168300</v>
      </c>
      <c r="J302" s="21">
        <f>SUMIFS(D:D,C:C,C302)</f>
        <v>168300</v>
      </c>
      <c r="K302" s="20" t="str">
        <f>IF(H302=2,"Délais OK &amp; Qté OK",IF(AND(H302=1,E302&lt;&gt;""),"Délais OK &amp; Qté NO",IF(AND(H302=1,E302="",M302&gt;=2),"Délais NO &amp; Qté OK",IF(AND(E302&lt;&gt;"",J302=D302),"Livraison sans demande","Délais NO &amp; Qté NO"))))</f>
        <v>Délais NO &amp; Qté OK</v>
      </c>
      <c r="L302" s="22" t="str">
        <f>IF(AND(K302="Délais NO &amp; Qté OK",X302&gt;30,D302&lt;&gt;""),"Verificar",IF(AND(K302="Délais NO &amp; Qté OK",X302&lt;=30,D302&lt;&gt;""),"Entrée faite "&amp;X302&amp;" jours "&amp;V302,IF(AND(X302&lt;30,K302="Délais NO &amp; Qté NO",D302=""),"Demande faite "&amp;X302&amp;" jours "&amp;W303,"")))</f>
        <v>Entrée faite 1 jours Après</v>
      </c>
      <c r="M302" s="22">
        <f t="shared" si="30"/>
        <v>2</v>
      </c>
      <c r="N302" s="23">
        <v>1</v>
      </c>
      <c r="O302" s="12" t="str">
        <f>CONCATENATE(C302,D302,E302)</f>
        <v>360505131567691800</v>
      </c>
      <c r="P302" s="42" t="str">
        <f t="shared" si="31"/>
        <v>131567691800</v>
      </c>
      <c r="Q302" s="24" t="str">
        <f>IF(AND(D302&lt;&gt;0,E302=0),B302,"")</f>
        <v>27/06/2012</v>
      </c>
      <c r="R302" s="25" t="str">
        <f>IF(AND(D302=0,E302&lt;&gt;0),B302,"")</f>
        <v/>
      </c>
      <c r="S302" s="26">
        <f t="shared" si="28"/>
        <v>41087</v>
      </c>
      <c r="T302" s="27">
        <f>SUMIFS(S:S,O:O,O302,E:E,"")</f>
        <v>41087</v>
      </c>
      <c r="U302" s="27">
        <f>SUMIFS(S:S,O:O,O302,D:D,"")</f>
        <v>41088</v>
      </c>
      <c r="V302" s="28" t="str">
        <f t="shared" si="32"/>
        <v>Après</v>
      </c>
      <c r="W302" s="28" t="str">
        <f t="shared" si="33"/>
        <v>Avant</v>
      </c>
      <c r="X302" s="29">
        <f t="shared" si="34"/>
        <v>1</v>
      </c>
      <c r="Y302" s="42">
        <f>IFERROR(P302+D302*0.03,"")</f>
        <v>131567694554</v>
      </c>
    </row>
    <row r="303" spans="1:25">
      <c r="A303" s="13" t="s">
        <v>37</v>
      </c>
      <c r="B303" s="14" t="s">
        <v>27</v>
      </c>
      <c r="C303" s="15">
        <v>3605051340944</v>
      </c>
      <c r="D303" s="16">
        <v>3600</v>
      </c>
      <c r="E303" s="17"/>
      <c r="F303" s="18"/>
      <c r="G303" s="19">
        <v>1</v>
      </c>
      <c r="H303" s="20">
        <f t="shared" si="29"/>
        <v>1</v>
      </c>
      <c r="I303" s="21">
        <f>SUMIFS(E:E,C:C,C303)</f>
        <v>4320</v>
      </c>
      <c r="J303" s="21">
        <f>SUMIFS(D:D,C:C,C303)</f>
        <v>7920</v>
      </c>
      <c r="K303" s="20" t="str">
        <f>IF(H303=2,"Délais OK &amp; Qté OK",IF(AND(H303=1,E303&lt;&gt;""),"Délais OK &amp; Qté NO",IF(AND(H303=1,E303="",M303&gt;=2),"Délais NO &amp; Qté OK",IF(AND(E303&lt;&gt;"",J303=D303),"Livraison sans demande","Délais NO &amp; Qté NO"))))</f>
        <v>Délais NO &amp; Qté NO</v>
      </c>
      <c r="L303" s="22" t="str">
        <f>IF(AND(K303="Délais NO &amp; Qté OK",X303&gt;30,D303&lt;&gt;""),"Verificar",IF(AND(K303="Délais NO &amp; Qté OK",X303&lt;=30,D303&lt;&gt;""),"Entrée faite "&amp;X303&amp;" jours "&amp;V303,IF(AND(X303&lt;30,K303="Délais NO &amp; Qté NO",D303=""),"Demande faite "&amp;X303&amp;" jours "&amp;W304,"")))</f>
        <v/>
      </c>
      <c r="M303" s="22">
        <f t="shared" si="30"/>
        <v>1</v>
      </c>
      <c r="N303" s="23">
        <v>1</v>
      </c>
      <c r="O303" s="12" t="str">
        <f>CONCATENATE(C303,D303,E303)</f>
        <v>36050513409443600</v>
      </c>
      <c r="P303" s="42" t="str">
        <f t="shared" si="31"/>
        <v>13409443600</v>
      </c>
      <c r="Q303" s="24" t="str">
        <f>IF(AND(D303&lt;&gt;0,E303=0),B303,"")</f>
        <v>27/06/2012</v>
      </c>
      <c r="R303" s="25" t="str">
        <f>IF(AND(D303=0,E303&lt;&gt;0),B303,"")</f>
        <v/>
      </c>
      <c r="S303" s="26">
        <f t="shared" si="28"/>
        <v>41087</v>
      </c>
      <c r="T303" s="27">
        <f>SUMIFS(S:S,O:O,O303,E:E,"")</f>
        <v>41087</v>
      </c>
      <c r="U303" s="27">
        <f>SUMIFS(S:S,O:O,O303,D:D,"")</f>
        <v>0</v>
      </c>
      <c r="V303" s="28" t="str">
        <f t="shared" si="32"/>
        <v>Avant</v>
      </c>
      <c r="W303" s="28" t="str">
        <f t="shared" si="33"/>
        <v>Après</v>
      </c>
      <c r="X303" s="29">
        <f t="shared" si="34"/>
        <v>41087</v>
      </c>
      <c r="Y303" s="42">
        <f>IFERROR(P303+D303*0.03,"")</f>
        <v>13409443708</v>
      </c>
    </row>
    <row r="304" spans="1:25">
      <c r="A304" s="13" t="s">
        <v>37</v>
      </c>
      <c r="B304" s="14" t="s">
        <v>27</v>
      </c>
      <c r="C304" s="15">
        <v>3605051739953</v>
      </c>
      <c r="D304" s="16">
        <v>3600</v>
      </c>
      <c r="E304" s="17"/>
      <c r="F304" s="18"/>
      <c r="G304" s="19">
        <v>1</v>
      </c>
      <c r="H304" s="20">
        <f t="shared" si="29"/>
        <v>1</v>
      </c>
      <c r="I304" s="21">
        <f>SUMIFS(E:E,C:C,C304)</f>
        <v>7200</v>
      </c>
      <c r="J304" s="21">
        <f>SUMIFS(D:D,C:C,C304)</f>
        <v>7200</v>
      </c>
      <c r="K304" s="20" t="str">
        <f>IF(H304=2,"Délais OK &amp; Qté OK",IF(AND(H304=1,E304&lt;&gt;""),"Délais OK &amp; Qté NO",IF(AND(H304=1,E304="",M304&gt;=2),"Délais NO &amp; Qté OK",IF(AND(E304&lt;&gt;"",J304=D304),"Livraison sans demande","Délais NO &amp; Qté NO"))))</f>
        <v>Délais NO &amp; Qté OK</v>
      </c>
      <c r="L304" s="22" t="str">
        <f>IF(AND(K304="Délais NO &amp; Qté OK",X304&gt;30,D304&lt;&gt;""),"Verificar",IF(AND(K304="Délais NO &amp; Qté OK",X304&lt;=30,D304&lt;&gt;""),"Entrée faite "&amp;X304&amp;" jours "&amp;V304,IF(AND(X304&lt;30,K304="Délais NO &amp; Qté NO",D304=""),"Demande faite "&amp;X304&amp;" jours "&amp;W305,"")))</f>
        <v>Entrée faite 1 jours Après</v>
      </c>
      <c r="M304" s="22">
        <f t="shared" si="30"/>
        <v>2</v>
      </c>
      <c r="N304" s="23">
        <v>1</v>
      </c>
      <c r="O304" s="12" t="str">
        <f>CONCATENATE(C304,D304,E304)</f>
        <v>36050517399533600</v>
      </c>
      <c r="P304" s="42" t="str">
        <f t="shared" si="31"/>
        <v>17399533600</v>
      </c>
      <c r="Q304" s="24" t="str">
        <f>IF(AND(D304&lt;&gt;0,E304=0),B304,"")</f>
        <v>27/06/2012</v>
      </c>
      <c r="R304" s="25" t="str">
        <f>IF(AND(D304=0,E304&lt;&gt;0),B304,"")</f>
        <v/>
      </c>
      <c r="S304" s="26">
        <f t="shared" si="28"/>
        <v>41087</v>
      </c>
      <c r="T304" s="27">
        <f>SUMIFS(S:S,O:O,O304,E:E,"")</f>
        <v>41087</v>
      </c>
      <c r="U304" s="27">
        <f>SUMIFS(S:S,O:O,O304,D:D,"")</f>
        <v>41088</v>
      </c>
      <c r="V304" s="28" t="str">
        <f t="shared" si="32"/>
        <v>Après</v>
      </c>
      <c r="W304" s="28" t="str">
        <f t="shared" si="33"/>
        <v>Avant</v>
      </c>
      <c r="X304" s="29">
        <f t="shared" si="34"/>
        <v>1</v>
      </c>
      <c r="Y304" s="42">
        <f>IFERROR(P304+D304*0.03,"")</f>
        <v>17399533708</v>
      </c>
    </row>
    <row r="305" spans="1:25">
      <c r="A305" s="13" t="s">
        <v>37</v>
      </c>
      <c r="B305" s="14" t="s">
        <v>27</v>
      </c>
      <c r="C305" s="15">
        <v>3605051740225</v>
      </c>
      <c r="D305" s="16">
        <v>4320</v>
      </c>
      <c r="E305" s="17"/>
      <c r="F305" s="18"/>
      <c r="G305" s="19">
        <v>1</v>
      </c>
      <c r="H305" s="20">
        <f t="shared" si="29"/>
        <v>1</v>
      </c>
      <c r="I305" s="21">
        <f>SUMIFS(E:E,C:C,C305)</f>
        <v>13680</v>
      </c>
      <c r="J305" s="21">
        <f>SUMIFS(D:D,C:C,C305)</f>
        <v>23040</v>
      </c>
      <c r="K305" s="20" t="str">
        <f>IF(H305=2,"Délais OK &amp; Qté OK",IF(AND(H305=1,E305&lt;&gt;""),"Délais OK &amp; Qté NO",IF(AND(H305=1,E305="",M305&gt;=2),"Délais NO &amp; Qté OK",IF(AND(E305&lt;&gt;"",J305=D305),"Livraison sans demande","Délais NO &amp; Qté NO"))))</f>
        <v>Délais NO &amp; Qté OK</v>
      </c>
      <c r="L305" s="22" t="str">
        <f>IF(AND(K305="Délais NO &amp; Qté OK",X305&gt;30,D305&lt;&gt;""),"Verificar",IF(AND(K305="Délais NO &amp; Qté OK",X305&lt;=30,D305&lt;&gt;""),"Entrée faite "&amp;X305&amp;" jours "&amp;V305,IF(AND(X305&lt;30,K305="Délais NO &amp; Qté NO",D305=""),"Demande faite "&amp;X305&amp;" jours "&amp;W306,"")))</f>
        <v>Entrée faite 1 jours Après</v>
      </c>
      <c r="M305" s="22">
        <f t="shared" si="30"/>
        <v>2</v>
      </c>
      <c r="N305" s="23">
        <v>1</v>
      </c>
      <c r="O305" s="12" t="str">
        <f>CONCATENATE(C305,D305,E305)</f>
        <v>36050517402254320</v>
      </c>
      <c r="P305" s="42" t="str">
        <f t="shared" si="31"/>
        <v>17402254320</v>
      </c>
      <c r="Q305" s="24" t="str">
        <f>IF(AND(D305&lt;&gt;0,E305=0),B305,"")</f>
        <v>27/06/2012</v>
      </c>
      <c r="R305" s="25" t="str">
        <f>IF(AND(D305=0,E305&lt;&gt;0),B305,"")</f>
        <v/>
      </c>
      <c r="S305" s="26">
        <f t="shared" si="28"/>
        <v>41087</v>
      </c>
      <c r="T305" s="27">
        <f>SUMIFS(S:S,O:O,O305,E:E,"")</f>
        <v>41087</v>
      </c>
      <c r="U305" s="27">
        <f>SUMIFS(S:S,O:O,O305,D:D,"")</f>
        <v>41088</v>
      </c>
      <c r="V305" s="28" t="str">
        <f t="shared" si="32"/>
        <v>Après</v>
      </c>
      <c r="W305" s="28" t="str">
        <f t="shared" si="33"/>
        <v>Avant</v>
      </c>
      <c r="X305" s="29">
        <f t="shared" si="34"/>
        <v>1</v>
      </c>
      <c r="Y305" s="42">
        <f>IFERROR(P305+D305*0.03,"")</f>
        <v>17402254449.599998</v>
      </c>
    </row>
    <row r="306" spans="1:25">
      <c r="A306" s="13" t="s">
        <v>37</v>
      </c>
      <c r="B306" s="14" t="s">
        <v>27</v>
      </c>
      <c r="C306" s="15">
        <v>3605051740249</v>
      </c>
      <c r="D306" s="16">
        <v>4320</v>
      </c>
      <c r="E306" s="17"/>
      <c r="F306" s="18"/>
      <c r="G306" s="19">
        <v>1</v>
      </c>
      <c r="H306" s="20">
        <f t="shared" si="29"/>
        <v>1</v>
      </c>
      <c r="I306" s="21">
        <f>SUMIFS(E:E,C:C,C306)</f>
        <v>7920</v>
      </c>
      <c r="J306" s="21">
        <f>SUMIFS(D:D,C:C,C306)</f>
        <v>7920</v>
      </c>
      <c r="K306" s="20" t="str">
        <f>IF(H306=2,"Délais OK &amp; Qté OK",IF(AND(H306=1,E306&lt;&gt;""),"Délais OK &amp; Qté NO",IF(AND(H306=1,E306="",M306&gt;=2),"Délais NO &amp; Qté OK",IF(AND(E306&lt;&gt;"",J306=D306),"Livraison sans demande","Délais NO &amp; Qté NO"))))</f>
        <v>Délais NO &amp; Qté OK</v>
      </c>
      <c r="L306" s="22" t="str">
        <f>IF(AND(K306="Délais NO &amp; Qté OK",X306&gt;30,D306&lt;&gt;""),"Verificar",IF(AND(K306="Délais NO &amp; Qté OK",X306&lt;=30,D306&lt;&gt;""),"Entrée faite "&amp;X306&amp;" jours "&amp;V306,IF(AND(X306&lt;30,K306="Délais NO &amp; Qté NO",D306=""),"Demande faite "&amp;X306&amp;" jours "&amp;W307,"")))</f>
        <v>Entrée faite 1 jours Après</v>
      </c>
      <c r="M306" s="22">
        <f t="shared" si="30"/>
        <v>2</v>
      </c>
      <c r="N306" s="23">
        <v>1</v>
      </c>
      <c r="O306" s="12" t="str">
        <f>CONCATENATE(C306,D306,E306)</f>
        <v>36050517402494320</v>
      </c>
      <c r="P306" s="42" t="str">
        <f t="shared" si="31"/>
        <v>17402494320</v>
      </c>
      <c r="Q306" s="24" t="str">
        <f>IF(AND(D306&lt;&gt;0,E306=0),B306,"")</f>
        <v>27/06/2012</v>
      </c>
      <c r="R306" s="25" t="str">
        <f>IF(AND(D306=0,E306&lt;&gt;0),B306,"")</f>
        <v/>
      </c>
      <c r="S306" s="26">
        <f t="shared" si="28"/>
        <v>41087</v>
      </c>
      <c r="T306" s="27">
        <f>SUMIFS(S:S,O:O,O306,E:E,"")</f>
        <v>41087</v>
      </c>
      <c r="U306" s="27">
        <f>SUMIFS(S:S,O:O,O306,D:D,"")</f>
        <v>41088</v>
      </c>
      <c r="V306" s="28" t="str">
        <f t="shared" si="32"/>
        <v>Après</v>
      </c>
      <c r="W306" s="28" t="str">
        <f t="shared" si="33"/>
        <v>Avant</v>
      </c>
      <c r="X306" s="29">
        <f t="shared" si="34"/>
        <v>1</v>
      </c>
      <c r="Y306" s="42">
        <f>IFERROR(P306+D306*0.03,"")</f>
        <v>17402494449.599998</v>
      </c>
    </row>
    <row r="307" spans="1:25">
      <c r="A307" s="13" t="s">
        <v>37</v>
      </c>
      <c r="B307" s="14" t="s">
        <v>27</v>
      </c>
      <c r="C307" s="15">
        <v>3605051984902</v>
      </c>
      <c r="D307" s="16">
        <v>11520</v>
      </c>
      <c r="E307" s="17"/>
      <c r="F307" s="18"/>
      <c r="G307" s="19">
        <v>1</v>
      </c>
      <c r="H307" s="20">
        <f t="shared" si="29"/>
        <v>1</v>
      </c>
      <c r="I307" s="21">
        <f>SUMIFS(E:E,C:C,C307)</f>
        <v>11520</v>
      </c>
      <c r="J307" s="21">
        <f>SUMIFS(D:D,C:C,C307)</f>
        <v>23040</v>
      </c>
      <c r="K307" s="20" t="str">
        <f>IF(H307=2,"Délais OK &amp; Qté OK",IF(AND(H307=1,E307&lt;&gt;""),"Délais OK &amp; Qté NO",IF(AND(H307=1,E307="",M307&gt;=2),"Délais NO &amp; Qté OK",IF(AND(E307&lt;&gt;"",J307=D307),"Livraison sans demande","Délais NO &amp; Qté NO"))))</f>
        <v>Délais NO &amp; Qté OK</v>
      </c>
      <c r="L307" s="22" t="str">
        <f>IF(AND(K307="Délais NO &amp; Qté OK",X307&gt;30,D307&lt;&gt;""),"Verificar",IF(AND(K307="Délais NO &amp; Qté OK",X307&lt;=30,D307&lt;&gt;""),"Entrée faite "&amp;X307&amp;" jours "&amp;V307,IF(AND(X307&lt;30,K307="Délais NO &amp; Qté NO",D307=""),"Demande faite "&amp;X307&amp;" jours "&amp;W308,"")))</f>
        <v>Verificar</v>
      </c>
      <c r="M307" s="22">
        <f t="shared" si="30"/>
        <v>3</v>
      </c>
      <c r="N307" s="23">
        <v>1</v>
      </c>
      <c r="O307" s="12" t="str">
        <f>CONCATENATE(C307,D307,E307)</f>
        <v>360505198490211520</v>
      </c>
      <c r="P307" s="42" t="str">
        <f t="shared" si="31"/>
        <v>198490211520</v>
      </c>
      <c r="Q307" s="24" t="str">
        <f>IF(AND(D307&lt;&gt;0,E307=0),B307,"")</f>
        <v>27/06/2012</v>
      </c>
      <c r="R307" s="25" t="str">
        <f>IF(AND(D307=0,E307&lt;&gt;0),B307,"")</f>
        <v/>
      </c>
      <c r="S307" s="26">
        <f t="shared" si="28"/>
        <v>41087</v>
      </c>
      <c r="T307" s="27">
        <f>SUMIFS(S:S,O:O,O307,E:E,"")</f>
        <v>82173</v>
      </c>
      <c r="U307" s="27">
        <f>SUMIFS(S:S,O:O,O307,D:D,"")</f>
        <v>41061</v>
      </c>
      <c r="V307" s="28" t="str">
        <f t="shared" si="32"/>
        <v>Avant</v>
      </c>
      <c r="W307" s="28" t="str">
        <f t="shared" si="33"/>
        <v>Après</v>
      </c>
      <c r="X307" s="29">
        <f t="shared" si="34"/>
        <v>41112</v>
      </c>
      <c r="Y307" s="42">
        <f>IFERROR(P307+D307*0.03,"")</f>
        <v>198490211865.60001</v>
      </c>
    </row>
    <row r="308" spans="1:25">
      <c r="A308" s="13" t="s">
        <v>37</v>
      </c>
      <c r="B308" s="14" t="s">
        <v>27</v>
      </c>
      <c r="C308" s="15">
        <v>3605052088494</v>
      </c>
      <c r="D308" s="16">
        <v>4320</v>
      </c>
      <c r="E308" s="17"/>
      <c r="F308" s="18"/>
      <c r="G308" s="19">
        <v>1</v>
      </c>
      <c r="H308" s="20">
        <f t="shared" si="29"/>
        <v>1</v>
      </c>
      <c r="I308" s="21">
        <f>SUMIFS(E:E,C:C,C308)</f>
        <v>10080</v>
      </c>
      <c r="J308" s="21">
        <f>SUMIFS(D:D,C:C,C308)</f>
        <v>12240</v>
      </c>
      <c r="K308" s="20" t="str">
        <f>IF(H308=2,"Délais OK &amp; Qté OK",IF(AND(H308=1,E308&lt;&gt;""),"Délais OK &amp; Qté NO",IF(AND(H308=1,E308="",M308&gt;=2),"Délais NO &amp; Qté OK",IF(AND(E308&lt;&gt;"",J308=D308),"Livraison sans demande","Délais NO &amp; Qté NO"))))</f>
        <v>Délais NO &amp; Qté OK</v>
      </c>
      <c r="L308" s="22" t="str">
        <f>IF(AND(K308="Délais NO &amp; Qté OK",X308&gt;30,D308&lt;&gt;""),"Verificar",IF(AND(K308="Délais NO &amp; Qté OK",X308&lt;=30,D308&lt;&gt;""),"Entrée faite "&amp;X308&amp;" jours "&amp;V308,IF(AND(X308&lt;30,K308="Délais NO &amp; Qté NO",D308=""),"Demande faite "&amp;X308&amp;" jours "&amp;W309,"")))</f>
        <v>Entrée faite 1 jours Après</v>
      </c>
      <c r="M308" s="22">
        <f t="shared" si="30"/>
        <v>2</v>
      </c>
      <c r="N308" s="23">
        <v>1</v>
      </c>
      <c r="O308" s="12" t="str">
        <f>CONCATENATE(C308,D308,E308)</f>
        <v>36050520884944320</v>
      </c>
      <c r="P308" s="42" t="str">
        <f t="shared" si="31"/>
        <v>20884944320</v>
      </c>
      <c r="Q308" s="24" t="str">
        <f>IF(AND(D308&lt;&gt;0,E308=0),B308,"")</f>
        <v>27/06/2012</v>
      </c>
      <c r="R308" s="25" t="str">
        <f>IF(AND(D308=0,E308&lt;&gt;0),B308,"")</f>
        <v/>
      </c>
      <c r="S308" s="26">
        <f t="shared" si="28"/>
        <v>41087</v>
      </c>
      <c r="T308" s="27">
        <f>SUMIFS(S:S,O:O,O308,E:E,"")</f>
        <v>41087</v>
      </c>
      <c r="U308" s="27">
        <f>SUMIFS(S:S,O:O,O308,D:D,"")</f>
        <v>41088</v>
      </c>
      <c r="V308" s="28" t="str">
        <f t="shared" si="32"/>
        <v>Après</v>
      </c>
      <c r="W308" s="28" t="str">
        <f t="shared" si="33"/>
        <v>Avant</v>
      </c>
      <c r="X308" s="29">
        <f t="shared" si="34"/>
        <v>1</v>
      </c>
      <c r="Y308" s="42">
        <f>IFERROR(P308+D308*0.03,"")</f>
        <v>20884944449.599998</v>
      </c>
    </row>
    <row r="309" spans="1:25">
      <c r="A309" s="13" t="s">
        <v>37</v>
      </c>
      <c r="B309" s="14" t="s">
        <v>27</v>
      </c>
      <c r="C309" s="15">
        <v>3605052123805</v>
      </c>
      <c r="D309" s="16">
        <v>5760</v>
      </c>
      <c r="E309" s="17"/>
      <c r="F309" s="18"/>
      <c r="G309" s="19">
        <v>1</v>
      </c>
      <c r="H309" s="20">
        <f t="shared" si="29"/>
        <v>1</v>
      </c>
      <c r="I309" s="21">
        <f>SUMIFS(E:E,C:C,C309)</f>
        <v>7128</v>
      </c>
      <c r="J309" s="21">
        <f>SUMIFS(D:D,C:C,C309)</f>
        <v>11520</v>
      </c>
      <c r="K309" s="20" t="str">
        <f>IF(H309=2,"Délais OK &amp; Qté OK",IF(AND(H309=1,E309&lt;&gt;""),"Délais OK &amp; Qté NO",IF(AND(H309=1,E309="",M309&gt;=2),"Délais NO &amp; Qté OK",IF(AND(E309&lt;&gt;"",J309=D309),"Livraison sans demande","Délais NO &amp; Qté NO"))))</f>
        <v>Délais NO &amp; Qté OK</v>
      </c>
      <c r="L309" s="22" t="str">
        <f>IF(AND(K309="Délais NO &amp; Qté OK",X309&gt;30,D309&lt;&gt;""),"Verificar",IF(AND(K309="Délais NO &amp; Qté OK",X309&lt;=30,D309&lt;&gt;""),"Entrée faite "&amp;X309&amp;" jours "&amp;V309,IF(AND(X309&lt;30,K309="Délais NO &amp; Qté NO",D309=""),"Demande faite "&amp;X309&amp;" jours "&amp;W310,"")))</f>
        <v>Verificar</v>
      </c>
      <c r="M309" s="22">
        <f t="shared" si="30"/>
        <v>2</v>
      </c>
      <c r="N309" s="23">
        <v>1</v>
      </c>
      <c r="O309" s="12" t="str">
        <f>CONCATENATE(C309,D309,E309)</f>
        <v>36050521238055760</v>
      </c>
      <c r="P309" s="42" t="str">
        <f t="shared" si="31"/>
        <v>21238055760</v>
      </c>
      <c r="Q309" s="24" t="str">
        <f>IF(AND(D309&lt;&gt;0,E309=0),B309,"")</f>
        <v>27/06/2012</v>
      </c>
      <c r="R309" s="25" t="str">
        <f>IF(AND(D309=0,E309&lt;&gt;0),B309,"")</f>
        <v/>
      </c>
      <c r="S309" s="26">
        <f t="shared" si="28"/>
        <v>41087</v>
      </c>
      <c r="T309" s="27">
        <f>SUMIFS(S:S,O:O,O309,E:E,"")</f>
        <v>82168</v>
      </c>
      <c r="U309" s="27">
        <f>SUMIFS(S:S,O:O,O309,D:D,"")</f>
        <v>0</v>
      </c>
      <c r="V309" s="28" t="str">
        <f t="shared" si="32"/>
        <v>Avant</v>
      </c>
      <c r="W309" s="28" t="str">
        <f t="shared" si="33"/>
        <v>Après</v>
      </c>
      <c r="X309" s="29">
        <f t="shared" si="34"/>
        <v>82168</v>
      </c>
      <c r="Y309" s="42">
        <f>IFERROR(P309+D309*0.03,"")</f>
        <v>21238055932.799999</v>
      </c>
    </row>
    <row r="310" spans="1:25">
      <c r="A310" s="13" t="s">
        <v>37</v>
      </c>
      <c r="B310" s="14" t="s">
        <v>27</v>
      </c>
      <c r="C310" s="15">
        <v>3605052775356</v>
      </c>
      <c r="D310" s="16"/>
      <c r="E310" s="17">
        <v>12600</v>
      </c>
      <c r="F310" s="18"/>
      <c r="G310" s="19"/>
      <c r="H310" s="20">
        <f t="shared" si="29"/>
        <v>0</v>
      </c>
      <c r="I310" s="21">
        <f>SUMIFS(E:E,C:C,C310)</f>
        <v>12600</v>
      </c>
      <c r="J310" s="21">
        <f>SUMIFS(D:D,C:C,C310)</f>
        <v>0</v>
      </c>
      <c r="K310" s="20" t="str">
        <f>IF(H310=2,"Délais OK &amp; Qté OK",IF(AND(H310=1,E310&lt;&gt;""),"Délais OK &amp; Qté NO",IF(AND(H310=1,E310="",M310&gt;=2),"Délais NO &amp; Qté OK",IF(AND(E310&lt;&gt;"",J310=D310),"Livraison sans demande","Délais NO &amp; Qté NO"))))</f>
        <v>Livraison sans demande</v>
      </c>
      <c r="L310" s="22" t="str">
        <f>IF(AND(K310="Délais NO &amp; Qté OK",X310&gt;30,D310&lt;&gt;""),"Verificar",IF(AND(K310="Délais NO &amp; Qté OK",X310&lt;=30,D310&lt;&gt;""),"Entrée faite "&amp;X310&amp;" jours "&amp;V310,IF(AND(X310&lt;30,K310="Délais NO &amp; Qté NO",D310=""),"Demande faite "&amp;X310&amp;" jours "&amp;W311,"")))</f>
        <v/>
      </c>
      <c r="M310" s="22">
        <f t="shared" si="30"/>
        <v>1</v>
      </c>
      <c r="N310" s="23">
        <v>1</v>
      </c>
      <c r="O310" s="12" t="str">
        <f>CONCATENATE(C310,D310,E310)</f>
        <v>360505277535612600</v>
      </c>
      <c r="P310" s="42" t="str">
        <f t="shared" si="31"/>
        <v>277535612600</v>
      </c>
      <c r="Q310" s="24" t="str">
        <f>IF(AND(D310&lt;&gt;0,E310=0),B310,"")</f>
        <v/>
      </c>
      <c r="R310" s="25" t="str">
        <f>IF(AND(D310=0,E310&lt;&gt;0),B310,"")</f>
        <v>27/06/2012</v>
      </c>
      <c r="S310" s="26">
        <f t="shared" si="28"/>
        <v>41087</v>
      </c>
      <c r="T310" s="27">
        <f>SUMIFS(S:S,O:O,O310,E:E,"")</f>
        <v>0</v>
      </c>
      <c r="U310" s="27">
        <f>SUMIFS(S:S,O:O,O310,D:D,"")</f>
        <v>41087</v>
      </c>
      <c r="V310" s="28" t="str">
        <f t="shared" si="32"/>
        <v>Après</v>
      </c>
      <c r="W310" s="28" t="str">
        <f t="shared" si="33"/>
        <v>Avant</v>
      </c>
      <c r="X310" s="29">
        <f t="shared" si="34"/>
        <v>41087</v>
      </c>
      <c r="Y310" s="42">
        <f>IFERROR(P310+D310*0.03,"")</f>
        <v>277535612600</v>
      </c>
    </row>
    <row r="311" spans="1:25">
      <c r="A311" s="13" t="s">
        <v>37</v>
      </c>
      <c r="B311" s="14" t="s">
        <v>27</v>
      </c>
      <c r="C311" s="15">
        <v>3605052775400</v>
      </c>
      <c r="D311" s="16"/>
      <c r="E311" s="17">
        <v>27000</v>
      </c>
      <c r="F311" s="18"/>
      <c r="G311" s="19"/>
      <c r="H311" s="20">
        <f t="shared" si="29"/>
        <v>0</v>
      </c>
      <c r="I311" s="21">
        <f>SUMIFS(E:E,C:C,C311)</f>
        <v>36000</v>
      </c>
      <c r="J311" s="21">
        <f>SUMIFS(D:D,C:C,C311)</f>
        <v>12600</v>
      </c>
      <c r="K311" s="20" t="str">
        <f>IF(H311=2,"Délais OK &amp; Qté OK",IF(AND(H311=1,E311&lt;&gt;""),"Délais OK &amp; Qté NO",IF(AND(H311=1,E311="",M311&gt;=2),"Délais NO &amp; Qté OK",IF(AND(E311&lt;&gt;"",J311=D311),"Livraison sans demande","Délais NO &amp; Qté NO"))))</f>
        <v>Délais NO &amp; Qté NO</v>
      </c>
      <c r="L311" s="22" t="str">
        <f>IF(AND(K311="Délais NO &amp; Qté OK",X311&gt;30,D311&lt;&gt;""),"Verificar",IF(AND(K311="Délais NO &amp; Qté OK",X311&lt;=30,D311&lt;&gt;""),"Entrée faite "&amp;X311&amp;" jours "&amp;V311,IF(AND(X311&lt;30,K311="Délais NO &amp; Qté NO",D311=""),"Demande faite "&amp;X311&amp;" jours "&amp;W312,"")))</f>
        <v/>
      </c>
      <c r="M311" s="22">
        <f t="shared" si="30"/>
        <v>1</v>
      </c>
      <c r="N311" s="23">
        <v>1</v>
      </c>
      <c r="O311" s="12" t="str">
        <f>CONCATENATE(C311,D311,E311)</f>
        <v>360505277540027000</v>
      </c>
      <c r="P311" s="42" t="str">
        <f t="shared" si="31"/>
        <v>277540027000</v>
      </c>
      <c r="Q311" s="24" t="str">
        <f>IF(AND(D311&lt;&gt;0,E311=0),B311,"")</f>
        <v/>
      </c>
      <c r="R311" s="25" t="str">
        <f>IF(AND(D311=0,E311&lt;&gt;0),B311,"")</f>
        <v>27/06/2012</v>
      </c>
      <c r="S311" s="26">
        <f t="shared" si="28"/>
        <v>41087</v>
      </c>
      <c r="T311" s="27">
        <f>SUMIFS(S:S,O:O,O311,E:E,"")</f>
        <v>0</v>
      </c>
      <c r="U311" s="27">
        <f>SUMIFS(S:S,O:O,O311,D:D,"")</f>
        <v>41087</v>
      </c>
      <c r="V311" s="28" t="str">
        <f t="shared" si="32"/>
        <v>Après</v>
      </c>
      <c r="W311" s="28" t="str">
        <f t="shared" si="33"/>
        <v>Avant</v>
      </c>
      <c r="X311" s="29">
        <f t="shared" si="34"/>
        <v>41087</v>
      </c>
      <c r="Y311" s="42">
        <f>IFERROR(P311+D311*0.03,"")</f>
        <v>277540027000</v>
      </c>
    </row>
    <row r="312" spans="1:25">
      <c r="A312" s="13" t="s">
        <v>37</v>
      </c>
      <c r="B312" s="14" t="s">
        <v>22</v>
      </c>
      <c r="C312" s="15">
        <v>3605050511123</v>
      </c>
      <c r="D312" s="16"/>
      <c r="E312" s="17">
        <v>7920</v>
      </c>
      <c r="F312" s="18"/>
      <c r="G312" s="19"/>
      <c r="H312" s="20">
        <f t="shared" si="29"/>
        <v>0</v>
      </c>
      <c r="I312" s="21">
        <f>SUMIFS(E:E,C:C,C312)</f>
        <v>23040</v>
      </c>
      <c r="J312" s="21">
        <f>SUMIFS(D:D,C:C,C312)</f>
        <v>30960</v>
      </c>
      <c r="K312" s="20" t="str">
        <f>IF(H312=2,"Délais OK &amp; Qté OK",IF(AND(H312=1,E312&lt;&gt;""),"Délais OK &amp; Qté NO",IF(AND(H312=1,E312="",M312&gt;=2),"Délais NO &amp; Qté OK",IF(AND(E312&lt;&gt;"",J312=D312),"Livraison sans demande","Délais NO &amp; Qté NO"))))</f>
        <v>Délais NO &amp; Qté NO</v>
      </c>
      <c r="L312" s="22" t="str">
        <f>IF(AND(K312="Délais NO &amp; Qté OK",X312&gt;30,D312&lt;&gt;""),"Verificar",IF(AND(K312="Délais NO &amp; Qté OK",X312&lt;=30,D312&lt;&gt;""),"Entrée faite "&amp;X312&amp;" jours "&amp;V312,IF(AND(X312&lt;30,K312="Délais NO &amp; Qté NO",D312=""),"Demande faite "&amp;X312&amp;" jours "&amp;W313,"")))</f>
        <v>Demande faite 1 jours Avant</v>
      </c>
      <c r="M312" s="22">
        <f t="shared" si="30"/>
        <v>2</v>
      </c>
      <c r="N312" s="23">
        <v>1</v>
      </c>
      <c r="O312" s="12" t="str">
        <f>CONCATENATE(C312,D312,E312)</f>
        <v>36050505111237920</v>
      </c>
      <c r="P312" s="42" t="str">
        <f t="shared" si="31"/>
        <v>05111237920</v>
      </c>
      <c r="Q312" s="24" t="str">
        <f>IF(AND(D312&lt;&gt;0,E312=0),B312,"")</f>
        <v/>
      </c>
      <c r="R312" s="25" t="str">
        <f>IF(AND(D312=0,E312&lt;&gt;0),B312,"")</f>
        <v>28/06/2012</v>
      </c>
      <c r="S312" s="26">
        <f t="shared" si="28"/>
        <v>41088</v>
      </c>
      <c r="T312" s="27">
        <f>SUMIFS(S:S,O:O,O312,E:E,"")</f>
        <v>41087</v>
      </c>
      <c r="U312" s="27">
        <f>SUMIFS(S:S,O:O,O312,D:D,"")</f>
        <v>41088</v>
      </c>
      <c r="V312" s="28" t="str">
        <f t="shared" si="32"/>
        <v>Après</v>
      </c>
      <c r="W312" s="28" t="str">
        <f t="shared" si="33"/>
        <v>Avant</v>
      </c>
      <c r="X312" s="29">
        <f t="shared" si="34"/>
        <v>1</v>
      </c>
      <c r="Y312" s="42">
        <f>IFERROR(P312+D312*0.03,"")</f>
        <v>5111237920</v>
      </c>
    </row>
    <row r="313" spans="1:25">
      <c r="A313" s="13" t="s">
        <v>37</v>
      </c>
      <c r="B313" s="14" t="s">
        <v>22</v>
      </c>
      <c r="C313" s="15">
        <v>3605051107301</v>
      </c>
      <c r="D313" s="16"/>
      <c r="E313" s="17">
        <v>7920</v>
      </c>
      <c r="F313" s="18"/>
      <c r="G313" s="19"/>
      <c r="H313" s="20">
        <f t="shared" si="29"/>
        <v>0</v>
      </c>
      <c r="I313" s="21">
        <f>SUMIFS(E:E,C:C,C313)</f>
        <v>20160</v>
      </c>
      <c r="J313" s="21">
        <f>SUMIFS(D:D,C:C,C313)</f>
        <v>15840</v>
      </c>
      <c r="K313" s="20" t="str">
        <f>IF(H313=2,"Délais OK &amp; Qté OK",IF(AND(H313=1,E313&lt;&gt;""),"Délais OK &amp; Qté NO",IF(AND(H313=1,E313="",M313&gt;=2),"Délais NO &amp; Qté OK",IF(AND(E313&lt;&gt;"",J313=D313),"Livraison sans demande","Délais NO &amp; Qté NO"))))</f>
        <v>Délais NO &amp; Qté NO</v>
      </c>
      <c r="L313" s="22" t="str">
        <f>IF(AND(K313="Délais NO &amp; Qté OK",X313&gt;30,D313&lt;&gt;""),"Verificar",IF(AND(K313="Délais NO &amp; Qté OK",X313&lt;=30,D313&lt;&gt;""),"Entrée faite "&amp;X313&amp;" jours "&amp;V313,IF(AND(X313&lt;30,K313="Délais NO &amp; Qté NO",D313=""),"Demande faite "&amp;X313&amp;" jours "&amp;W314,"")))</f>
        <v/>
      </c>
      <c r="M313" s="22">
        <f t="shared" si="30"/>
        <v>1</v>
      </c>
      <c r="N313" s="23">
        <v>1</v>
      </c>
      <c r="O313" s="12" t="str">
        <f>CONCATENATE(C313,D313,E313)</f>
        <v>36050511073017920</v>
      </c>
      <c r="P313" s="42" t="str">
        <f t="shared" si="31"/>
        <v>11073017920</v>
      </c>
      <c r="Q313" s="24" t="str">
        <f>IF(AND(D313&lt;&gt;0,E313=0),B313,"")</f>
        <v/>
      </c>
      <c r="R313" s="25" t="str">
        <f>IF(AND(D313=0,E313&lt;&gt;0),B313,"")</f>
        <v>28/06/2012</v>
      </c>
      <c r="S313" s="26">
        <f t="shared" si="28"/>
        <v>41088</v>
      </c>
      <c r="T313" s="27">
        <f>SUMIFS(S:S,O:O,O313,E:E,"")</f>
        <v>0</v>
      </c>
      <c r="U313" s="27">
        <f>SUMIFS(S:S,O:O,O313,D:D,"")</f>
        <v>41088</v>
      </c>
      <c r="V313" s="28" t="str">
        <f t="shared" si="32"/>
        <v>Après</v>
      </c>
      <c r="W313" s="28" t="str">
        <f t="shared" si="33"/>
        <v>Avant</v>
      </c>
      <c r="X313" s="29">
        <f t="shared" si="34"/>
        <v>41088</v>
      </c>
      <c r="Y313" s="42">
        <f>IFERROR(P313+D313*0.03,"")</f>
        <v>11073017920</v>
      </c>
    </row>
    <row r="314" spans="1:25">
      <c r="A314" s="13" t="s">
        <v>37</v>
      </c>
      <c r="B314" s="14" t="s">
        <v>22</v>
      </c>
      <c r="C314" s="15">
        <v>3605051315676</v>
      </c>
      <c r="D314" s="16"/>
      <c r="E314" s="17">
        <v>91800</v>
      </c>
      <c r="F314" s="18"/>
      <c r="G314" s="19"/>
      <c r="H314" s="20">
        <f t="shared" si="29"/>
        <v>0</v>
      </c>
      <c r="I314" s="21">
        <f>SUMIFS(E:E,C:C,C314)</f>
        <v>168300</v>
      </c>
      <c r="J314" s="21">
        <f>SUMIFS(D:D,C:C,C314)</f>
        <v>168300</v>
      </c>
      <c r="K314" s="20" t="str">
        <f>IF(H314=2,"Délais OK &amp; Qté OK",IF(AND(H314=1,E314&lt;&gt;""),"Délais OK &amp; Qté NO",IF(AND(H314=1,E314="",M314&gt;=2),"Délais NO &amp; Qté OK",IF(AND(E314&lt;&gt;"",J314=D314),"Livraison sans demande","Délais NO &amp; Qté NO"))))</f>
        <v>Délais NO &amp; Qté NO</v>
      </c>
      <c r="L314" s="22" t="str">
        <f>IF(AND(K314="Délais NO &amp; Qté OK",X314&gt;30,D314&lt;&gt;""),"Verificar",IF(AND(K314="Délais NO &amp; Qté OK",X314&lt;=30,D314&lt;&gt;""),"Entrée faite "&amp;X314&amp;" jours "&amp;V314,IF(AND(X314&lt;30,K314="Délais NO &amp; Qté NO",D314=""),"Demande faite "&amp;X314&amp;" jours "&amp;W315,"")))</f>
        <v>Demande faite 1 jours Avant</v>
      </c>
      <c r="M314" s="22">
        <f t="shared" si="30"/>
        <v>2</v>
      </c>
      <c r="N314" s="23">
        <v>1</v>
      </c>
      <c r="O314" s="12" t="str">
        <f>CONCATENATE(C314,D314,E314)</f>
        <v>360505131567691800</v>
      </c>
      <c r="P314" s="42" t="str">
        <f t="shared" si="31"/>
        <v>131567691800</v>
      </c>
      <c r="Q314" s="24" t="str">
        <f>IF(AND(D314&lt;&gt;0,E314=0),B314,"")</f>
        <v/>
      </c>
      <c r="R314" s="25" t="str">
        <f>IF(AND(D314=0,E314&lt;&gt;0),B314,"")</f>
        <v>28/06/2012</v>
      </c>
      <c r="S314" s="26">
        <f t="shared" si="28"/>
        <v>41088</v>
      </c>
      <c r="T314" s="27">
        <f>SUMIFS(S:S,O:O,O314,E:E,"")</f>
        <v>41087</v>
      </c>
      <c r="U314" s="27">
        <f>SUMIFS(S:S,O:O,O314,D:D,"")</f>
        <v>41088</v>
      </c>
      <c r="V314" s="28" t="str">
        <f t="shared" si="32"/>
        <v>Après</v>
      </c>
      <c r="W314" s="28" t="str">
        <f t="shared" si="33"/>
        <v>Avant</v>
      </c>
      <c r="X314" s="29">
        <f t="shared" si="34"/>
        <v>1</v>
      </c>
      <c r="Y314" s="42">
        <f>IFERROR(P314+D314*0.03,"")</f>
        <v>131567691800</v>
      </c>
    </row>
    <row r="315" spans="1:25">
      <c r="A315" s="13" t="s">
        <v>37</v>
      </c>
      <c r="B315" s="14" t="s">
        <v>22</v>
      </c>
      <c r="C315" s="15">
        <v>3605051739953</v>
      </c>
      <c r="D315" s="16"/>
      <c r="E315" s="17">
        <v>3600</v>
      </c>
      <c r="F315" s="18"/>
      <c r="G315" s="19"/>
      <c r="H315" s="20">
        <f t="shared" si="29"/>
        <v>0</v>
      </c>
      <c r="I315" s="21">
        <f>SUMIFS(E:E,C:C,C315)</f>
        <v>7200</v>
      </c>
      <c r="J315" s="21">
        <f>SUMIFS(D:D,C:C,C315)</f>
        <v>7200</v>
      </c>
      <c r="K315" s="20" t="str">
        <f>IF(H315=2,"Délais OK &amp; Qté OK",IF(AND(H315=1,E315&lt;&gt;""),"Délais OK &amp; Qté NO",IF(AND(H315=1,E315="",M315&gt;=2),"Délais NO &amp; Qté OK",IF(AND(E315&lt;&gt;"",J315=D315),"Livraison sans demande","Délais NO &amp; Qté NO"))))</f>
        <v>Délais NO &amp; Qté NO</v>
      </c>
      <c r="L315" s="22" t="str">
        <f>IF(AND(K315="Délais NO &amp; Qté OK",X315&gt;30,D315&lt;&gt;""),"Verificar",IF(AND(K315="Délais NO &amp; Qté OK",X315&lt;=30,D315&lt;&gt;""),"Entrée faite "&amp;X315&amp;" jours "&amp;V315,IF(AND(X315&lt;30,K315="Délais NO &amp; Qté NO",D315=""),"Demande faite "&amp;X315&amp;" jours "&amp;W316,"")))</f>
        <v>Demande faite 1 jours Avant</v>
      </c>
      <c r="M315" s="22">
        <f t="shared" si="30"/>
        <v>2</v>
      </c>
      <c r="N315" s="23">
        <v>1</v>
      </c>
      <c r="O315" s="12" t="str">
        <f>CONCATENATE(C315,D315,E315)</f>
        <v>36050517399533600</v>
      </c>
      <c r="P315" s="42" t="str">
        <f t="shared" si="31"/>
        <v>17399533600</v>
      </c>
      <c r="Q315" s="24" t="str">
        <f>IF(AND(D315&lt;&gt;0,E315=0),B315,"")</f>
        <v/>
      </c>
      <c r="R315" s="25" t="str">
        <f>IF(AND(D315=0,E315&lt;&gt;0),B315,"")</f>
        <v>28/06/2012</v>
      </c>
      <c r="S315" s="26">
        <f t="shared" si="28"/>
        <v>41088</v>
      </c>
      <c r="T315" s="27">
        <f>SUMIFS(S:S,O:O,O315,E:E,"")</f>
        <v>41087</v>
      </c>
      <c r="U315" s="27">
        <f>SUMIFS(S:S,O:O,O315,D:D,"")</f>
        <v>41088</v>
      </c>
      <c r="V315" s="28" t="str">
        <f t="shared" si="32"/>
        <v>Après</v>
      </c>
      <c r="W315" s="28" t="str">
        <f t="shared" si="33"/>
        <v>Avant</v>
      </c>
      <c r="X315" s="29">
        <f t="shared" si="34"/>
        <v>1</v>
      </c>
      <c r="Y315" s="42">
        <f>IFERROR(P315+D315*0.03,"")</f>
        <v>17399533600</v>
      </c>
    </row>
    <row r="316" spans="1:25">
      <c r="A316" s="13" t="s">
        <v>37</v>
      </c>
      <c r="B316" s="14" t="s">
        <v>22</v>
      </c>
      <c r="C316" s="15">
        <v>3605051740225</v>
      </c>
      <c r="D316" s="16"/>
      <c r="E316" s="17">
        <v>4320</v>
      </c>
      <c r="F316" s="18"/>
      <c r="G316" s="19"/>
      <c r="H316" s="20">
        <f t="shared" si="29"/>
        <v>0</v>
      </c>
      <c r="I316" s="21">
        <f>SUMIFS(E:E,C:C,C316)</f>
        <v>13680</v>
      </c>
      <c r="J316" s="21">
        <f>SUMIFS(D:D,C:C,C316)</f>
        <v>23040</v>
      </c>
      <c r="K316" s="20" t="str">
        <f>IF(H316=2,"Délais OK &amp; Qté OK",IF(AND(H316=1,E316&lt;&gt;""),"Délais OK &amp; Qté NO",IF(AND(H316=1,E316="",M316&gt;=2),"Délais NO &amp; Qté OK",IF(AND(E316&lt;&gt;"",J316=D316),"Livraison sans demande","Délais NO &amp; Qté NO"))))</f>
        <v>Délais NO &amp; Qté NO</v>
      </c>
      <c r="L316" s="22" t="str">
        <f>IF(AND(K316="Délais NO &amp; Qté OK",X316&gt;30,D316&lt;&gt;""),"Verificar",IF(AND(K316="Délais NO &amp; Qté OK",X316&lt;=30,D316&lt;&gt;""),"Entrée faite "&amp;X316&amp;" jours "&amp;V316,IF(AND(X316&lt;30,K316="Délais NO &amp; Qté NO",D316=""),"Demande faite "&amp;X316&amp;" jours "&amp;W317,"")))</f>
        <v>Demande faite 1 jours Avant</v>
      </c>
      <c r="M316" s="22">
        <f t="shared" si="30"/>
        <v>2</v>
      </c>
      <c r="N316" s="23">
        <v>1</v>
      </c>
      <c r="O316" s="12" t="str">
        <f>CONCATENATE(C316,D316,E316)</f>
        <v>36050517402254320</v>
      </c>
      <c r="P316" s="42" t="str">
        <f t="shared" si="31"/>
        <v>17402254320</v>
      </c>
      <c r="Q316" s="24" t="str">
        <f>IF(AND(D316&lt;&gt;0,E316=0),B316,"")</f>
        <v/>
      </c>
      <c r="R316" s="25" t="str">
        <f>IF(AND(D316=0,E316&lt;&gt;0),B316,"")</f>
        <v>28/06/2012</v>
      </c>
      <c r="S316" s="26">
        <f t="shared" si="28"/>
        <v>41088</v>
      </c>
      <c r="T316" s="27">
        <f>SUMIFS(S:S,O:O,O316,E:E,"")</f>
        <v>41087</v>
      </c>
      <c r="U316" s="27">
        <f>SUMIFS(S:S,O:O,O316,D:D,"")</f>
        <v>41088</v>
      </c>
      <c r="V316" s="28" t="str">
        <f t="shared" si="32"/>
        <v>Après</v>
      </c>
      <c r="W316" s="28" t="str">
        <f t="shared" si="33"/>
        <v>Avant</v>
      </c>
      <c r="X316" s="29">
        <f t="shared" si="34"/>
        <v>1</v>
      </c>
      <c r="Y316" s="42">
        <f>IFERROR(P316+D316*0.03,"")</f>
        <v>17402254320</v>
      </c>
    </row>
    <row r="317" spans="1:25">
      <c r="A317" s="13" t="s">
        <v>37</v>
      </c>
      <c r="B317" s="14" t="s">
        <v>22</v>
      </c>
      <c r="C317" s="15">
        <v>3605051740249</v>
      </c>
      <c r="D317" s="16"/>
      <c r="E317" s="17">
        <v>4320</v>
      </c>
      <c r="F317" s="18"/>
      <c r="G317" s="19"/>
      <c r="H317" s="20">
        <f t="shared" si="29"/>
        <v>0</v>
      </c>
      <c r="I317" s="21">
        <f>SUMIFS(E:E,C:C,C317)</f>
        <v>7920</v>
      </c>
      <c r="J317" s="21">
        <f>SUMIFS(D:D,C:C,C317)</f>
        <v>7920</v>
      </c>
      <c r="K317" s="20" t="str">
        <f>IF(H317=2,"Délais OK &amp; Qté OK",IF(AND(H317=1,E317&lt;&gt;""),"Délais OK &amp; Qté NO",IF(AND(H317=1,E317="",M317&gt;=2),"Délais NO &amp; Qté OK",IF(AND(E317&lt;&gt;"",J317=D317),"Livraison sans demande","Délais NO &amp; Qté NO"))))</f>
        <v>Délais NO &amp; Qté NO</v>
      </c>
      <c r="L317" s="22" t="str">
        <f>IF(AND(K317="Délais NO &amp; Qté OK",X317&gt;30,D317&lt;&gt;""),"Verificar",IF(AND(K317="Délais NO &amp; Qté OK",X317&lt;=30,D317&lt;&gt;""),"Entrée faite "&amp;X317&amp;" jours "&amp;V317,IF(AND(X317&lt;30,K317="Délais NO &amp; Qté NO",D317=""),"Demande faite "&amp;X317&amp;" jours "&amp;W318,"")))</f>
        <v>Demande faite 1 jours Avant</v>
      </c>
      <c r="M317" s="22">
        <f t="shared" si="30"/>
        <v>2</v>
      </c>
      <c r="N317" s="23">
        <v>1</v>
      </c>
      <c r="O317" s="12" t="str">
        <f>CONCATENATE(C317,D317,E317)</f>
        <v>36050517402494320</v>
      </c>
      <c r="P317" s="42" t="str">
        <f t="shared" si="31"/>
        <v>17402494320</v>
      </c>
      <c r="Q317" s="24" t="str">
        <f>IF(AND(D317&lt;&gt;0,E317=0),B317,"")</f>
        <v/>
      </c>
      <c r="R317" s="25" t="str">
        <f>IF(AND(D317=0,E317&lt;&gt;0),B317,"")</f>
        <v>28/06/2012</v>
      </c>
      <c r="S317" s="26">
        <f t="shared" si="28"/>
        <v>41088</v>
      </c>
      <c r="T317" s="27">
        <f>SUMIFS(S:S,O:O,O317,E:E,"")</f>
        <v>41087</v>
      </c>
      <c r="U317" s="27">
        <f>SUMIFS(S:S,O:O,O317,D:D,"")</f>
        <v>41088</v>
      </c>
      <c r="V317" s="28" t="str">
        <f t="shared" si="32"/>
        <v>Après</v>
      </c>
      <c r="W317" s="28" t="str">
        <f t="shared" si="33"/>
        <v>Avant</v>
      </c>
      <c r="X317" s="29">
        <f t="shared" si="34"/>
        <v>1</v>
      </c>
      <c r="Y317" s="42">
        <f>IFERROR(P317+D317*0.03,"")</f>
        <v>17402494320</v>
      </c>
    </row>
    <row r="318" spans="1:25">
      <c r="A318" s="13" t="s">
        <v>37</v>
      </c>
      <c r="B318" s="14" t="s">
        <v>22</v>
      </c>
      <c r="C318" s="15">
        <v>3605052088494</v>
      </c>
      <c r="D318" s="16"/>
      <c r="E318" s="17">
        <v>4320</v>
      </c>
      <c r="F318" s="18"/>
      <c r="G318" s="19"/>
      <c r="H318" s="20">
        <f t="shared" si="29"/>
        <v>0</v>
      </c>
      <c r="I318" s="21">
        <f>SUMIFS(E:E,C:C,C318)</f>
        <v>10080</v>
      </c>
      <c r="J318" s="21">
        <f>SUMIFS(D:D,C:C,C318)</f>
        <v>12240</v>
      </c>
      <c r="K318" s="20" t="str">
        <f>IF(H318=2,"Délais OK &amp; Qté OK",IF(AND(H318=1,E318&lt;&gt;""),"Délais OK &amp; Qté NO",IF(AND(H318=1,E318="",M318&gt;=2),"Délais NO &amp; Qté OK",IF(AND(E318&lt;&gt;"",J318=D318),"Livraison sans demande","Délais NO &amp; Qté NO"))))</f>
        <v>Délais NO &amp; Qté NO</v>
      </c>
      <c r="L318" s="22" t="str">
        <f>IF(AND(K318="Délais NO &amp; Qté OK",X318&gt;30,D318&lt;&gt;""),"Verificar",IF(AND(K318="Délais NO &amp; Qté OK",X318&lt;=30,D318&lt;&gt;""),"Entrée faite "&amp;X318&amp;" jours "&amp;V318,IF(AND(X318&lt;30,K318="Délais NO &amp; Qté NO",D318=""),"Demande faite "&amp;X318&amp;" jours "&amp;W319,"")))</f>
        <v>Demande faite 1 jours Avant</v>
      </c>
      <c r="M318" s="22">
        <f t="shared" si="30"/>
        <v>2</v>
      </c>
      <c r="N318" s="23">
        <v>1</v>
      </c>
      <c r="O318" s="12" t="str">
        <f>CONCATENATE(C318,D318,E318)</f>
        <v>36050520884944320</v>
      </c>
      <c r="P318" s="42" t="str">
        <f t="shared" si="31"/>
        <v>20884944320</v>
      </c>
      <c r="Q318" s="24" t="str">
        <f>IF(AND(D318&lt;&gt;0,E318=0),B318,"")</f>
        <v/>
      </c>
      <c r="R318" s="25" t="str">
        <f>IF(AND(D318=0,E318&lt;&gt;0),B318,"")</f>
        <v>28/06/2012</v>
      </c>
      <c r="S318" s="26">
        <f t="shared" si="28"/>
        <v>41088</v>
      </c>
      <c r="T318" s="27">
        <f>SUMIFS(S:S,O:O,O318,E:E,"")</f>
        <v>41087</v>
      </c>
      <c r="U318" s="27">
        <f>SUMIFS(S:S,O:O,O318,D:D,"")</f>
        <v>41088</v>
      </c>
      <c r="V318" s="28" t="str">
        <f t="shared" si="32"/>
        <v>Après</v>
      </c>
      <c r="W318" s="28" t="str">
        <f t="shared" si="33"/>
        <v>Avant</v>
      </c>
      <c r="X318" s="29">
        <f t="shared" si="34"/>
        <v>1</v>
      </c>
      <c r="Y318" s="42">
        <f>IFERROR(P318+D318*0.03,"")</f>
        <v>20884944320</v>
      </c>
    </row>
    <row r="319" spans="1:25">
      <c r="A319" s="13" t="s">
        <v>37</v>
      </c>
      <c r="B319" s="14" t="s">
        <v>22</v>
      </c>
      <c r="C319" s="15">
        <v>3605052183595</v>
      </c>
      <c r="D319" s="16"/>
      <c r="E319" s="17">
        <v>3600</v>
      </c>
      <c r="F319" s="18"/>
      <c r="G319" s="19"/>
      <c r="H319" s="20">
        <f t="shared" si="29"/>
        <v>0</v>
      </c>
      <c r="I319" s="21">
        <f>SUMIFS(E:E,C:C,C319)</f>
        <v>41400</v>
      </c>
      <c r="J319" s="21">
        <f>SUMIFS(D:D,C:C,C319)</f>
        <v>55800</v>
      </c>
      <c r="K319" s="20" t="str">
        <f>IF(H319=2,"Délais OK &amp; Qté OK",IF(AND(H319=1,E319&lt;&gt;""),"Délais OK &amp; Qté NO",IF(AND(H319=1,E319="",M319&gt;=2),"Délais NO &amp; Qté OK",IF(AND(E319&lt;&gt;"",J319=D319),"Livraison sans demande","Délais NO &amp; Qté NO"))))</f>
        <v>Délais NO &amp; Qté NO</v>
      </c>
      <c r="L319" s="22" t="str">
        <f>IF(AND(K319="Délais NO &amp; Qté OK",X319&gt;30,D319&lt;&gt;""),"Verificar",IF(AND(K319="Délais NO &amp; Qté OK",X319&lt;=30,D319&lt;&gt;""),"Entrée faite "&amp;X319&amp;" jours "&amp;V319,IF(AND(X319&lt;30,K319="Délais NO &amp; Qté NO",D319=""),"Demande faite "&amp;X319&amp;" jours "&amp;W320,"")))</f>
        <v/>
      </c>
      <c r="M319" s="22">
        <f t="shared" si="30"/>
        <v>1</v>
      </c>
      <c r="N319" s="23">
        <v>1</v>
      </c>
      <c r="O319" s="12" t="str">
        <f>CONCATENATE(C319,D319,E319)</f>
        <v>36050521835953600</v>
      </c>
      <c r="P319" s="42" t="str">
        <f t="shared" si="31"/>
        <v>21835953600</v>
      </c>
      <c r="Q319" s="24" t="str">
        <f>IF(AND(D319&lt;&gt;0,E319=0),B319,"")</f>
        <v/>
      </c>
      <c r="R319" s="25" t="str">
        <f>IF(AND(D319=0,E319&lt;&gt;0),B319,"")</f>
        <v>28/06/2012</v>
      </c>
      <c r="S319" s="26">
        <f t="shared" si="28"/>
        <v>41088</v>
      </c>
      <c r="T319" s="27">
        <f>SUMIFS(S:S,O:O,O319,E:E,"")</f>
        <v>0</v>
      </c>
      <c r="U319" s="27">
        <f>SUMIFS(S:S,O:O,O319,D:D,"")</f>
        <v>41088</v>
      </c>
      <c r="V319" s="28" t="str">
        <f t="shared" si="32"/>
        <v>Après</v>
      </c>
      <c r="W319" s="28" t="str">
        <f t="shared" si="33"/>
        <v>Avant</v>
      </c>
      <c r="X319" s="29">
        <f t="shared" si="34"/>
        <v>41088</v>
      </c>
      <c r="Y319" s="42">
        <f>IFERROR(P319+D319*0.03,"")</f>
        <v>21835953600</v>
      </c>
    </row>
    <row r="320" spans="1:25">
      <c r="A320" s="13" t="s">
        <v>37</v>
      </c>
      <c r="B320" s="14" t="s">
        <v>22</v>
      </c>
      <c r="C320" s="15">
        <v>3605052775400</v>
      </c>
      <c r="D320" s="16"/>
      <c r="E320" s="17">
        <v>9000</v>
      </c>
      <c r="F320" s="18"/>
      <c r="G320" s="19"/>
      <c r="H320" s="20">
        <f t="shared" si="29"/>
        <v>0</v>
      </c>
      <c r="I320" s="21">
        <f>SUMIFS(E:E,C:C,C320)</f>
        <v>36000</v>
      </c>
      <c r="J320" s="21">
        <f>SUMIFS(D:D,C:C,C320)</f>
        <v>12600</v>
      </c>
      <c r="K320" s="20" t="str">
        <f>IF(H320=2,"Délais OK &amp; Qté OK",IF(AND(H320=1,E320&lt;&gt;""),"Délais OK &amp; Qté NO",IF(AND(H320=1,E320="",M320&gt;=2),"Délais NO &amp; Qté OK",IF(AND(E320&lt;&gt;"",J320=D320),"Livraison sans demande","Délais NO &amp; Qté NO"))))</f>
        <v>Délais NO &amp; Qté NO</v>
      </c>
      <c r="L320" s="22" t="str">
        <f>IF(AND(K320="Délais NO &amp; Qté OK",X320&gt;30,D320&lt;&gt;""),"Verificar",IF(AND(K320="Délais NO &amp; Qté OK",X320&lt;=30,D320&lt;&gt;""),"Entrée faite "&amp;X320&amp;" jours "&amp;V320,IF(AND(X320&lt;30,K320="Délais NO &amp; Qté NO",D320=""),"Demande faite "&amp;X320&amp;" jours "&amp;W321,"")))</f>
        <v/>
      </c>
      <c r="M320" s="22">
        <f t="shared" si="30"/>
        <v>1</v>
      </c>
      <c r="N320" s="23">
        <v>1</v>
      </c>
      <c r="O320" s="12" t="str">
        <f>CONCATENATE(C320,D320,E320)</f>
        <v>36050527754009000</v>
      </c>
      <c r="P320" s="42" t="str">
        <f t="shared" si="31"/>
        <v>27754009000</v>
      </c>
      <c r="Q320" s="24" t="str">
        <f>IF(AND(D320&lt;&gt;0,E320=0),B320,"")</f>
        <v/>
      </c>
      <c r="R320" s="25" t="str">
        <f>IF(AND(D320=0,E320&lt;&gt;0),B320,"")</f>
        <v>28/06/2012</v>
      </c>
      <c r="S320" s="26">
        <f t="shared" si="28"/>
        <v>41088</v>
      </c>
      <c r="T320" s="27">
        <f>SUMIFS(S:S,O:O,O320,E:E,"")</f>
        <v>0</v>
      </c>
      <c r="U320" s="27">
        <f>SUMIFS(S:S,O:O,O320,D:D,"")</f>
        <v>41088</v>
      </c>
      <c r="V320" s="28" t="str">
        <f t="shared" si="32"/>
        <v>Après</v>
      </c>
      <c r="W320" s="28" t="str">
        <f t="shared" si="33"/>
        <v>Avant</v>
      </c>
      <c r="X320" s="29">
        <f t="shared" si="34"/>
        <v>41088</v>
      </c>
      <c r="Y320" s="42">
        <f>IFERROR(P320+D320*0.03,"")</f>
        <v>27754009000</v>
      </c>
    </row>
    <row r="321" spans="1:25">
      <c r="A321" s="13" t="s">
        <v>37</v>
      </c>
      <c r="B321" s="14" t="s">
        <v>22</v>
      </c>
      <c r="C321" s="15">
        <v>3605052779996</v>
      </c>
      <c r="D321" s="16"/>
      <c r="E321" s="17">
        <v>7200</v>
      </c>
      <c r="F321" s="18"/>
      <c r="G321" s="19"/>
      <c r="H321" s="20">
        <f t="shared" si="29"/>
        <v>0</v>
      </c>
      <c r="I321" s="21">
        <f>SUMIFS(E:E,C:C,C321)</f>
        <v>7200</v>
      </c>
      <c r="J321" s="21">
        <f>SUMIFS(D:D,C:C,C321)</f>
        <v>0</v>
      </c>
      <c r="K321" s="20" t="str">
        <f>IF(H321=2,"Délais OK &amp; Qté OK",IF(AND(H321=1,E321&lt;&gt;""),"Délais OK &amp; Qté NO",IF(AND(H321=1,E321="",M321&gt;=2),"Délais NO &amp; Qté OK",IF(AND(E321&lt;&gt;"",J321=D321),"Livraison sans demande","Délais NO &amp; Qté NO"))))</f>
        <v>Livraison sans demande</v>
      </c>
      <c r="L321" s="22" t="str">
        <f>IF(AND(K321="Délais NO &amp; Qté OK",X321&gt;30,D321&lt;&gt;""),"Verificar",IF(AND(K321="Délais NO &amp; Qté OK",X321&lt;=30,D321&lt;&gt;""),"Entrée faite "&amp;X321&amp;" jours "&amp;V321,IF(AND(X321&lt;30,K321="Délais NO &amp; Qté NO",D321=""),"Demande faite "&amp;X321&amp;" jours "&amp;W322,"")))</f>
        <v/>
      </c>
      <c r="M321" s="22">
        <f t="shared" si="30"/>
        <v>1</v>
      </c>
      <c r="N321" s="23">
        <v>1</v>
      </c>
      <c r="O321" s="12" t="str">
        <f>CONCATENATE(C321,D321,E321)</f>
        <v>36050527799967200</v>
      </c>
      <c r="P321" s="42" t="str">
        <f t="shared" si="31"/>
        <v>27799967200</v>
      </c>
      <c r="Q321" s="24" t="str">
        <f>IF(AND(D321&lt;&gt;0,E321=0),B321,"")</f>
        <v/>
      </c>
      <c r="R321" s="25" t="str">
        <f>IF(AND(D321=0,E321&lt;&gt;0),B321,"")</f>
        <v>28/06/2012</v>
      </c>
      <c r="S321" s="26">
        <f t="shared" si="28"/>
        <v>41088</v>
      </c>
      <c r="T321" s="27">
        <f>SUMIFS(S:S,O:O,O321,E:E,"")</f>
        <v>0</v>
      </c>
      <c r="U321" s="27">
        <f>SUMIFS(S:S,O:O,O321,D:D,"")</f>
        <v>41088</v>
      </c>
      <c r="V321" s="28" t="str">
        <f t="shared" si="32"/>
        <v>Après</v>
      </c>
      <c r="W321" s="28" t="str">
        <f t="shared" si="33"/>
        <v>Avant</v>
      </c>
      <c r="X321" s="29">
        <f t="shared" si="34"/>
        <v>41088</v>
      </c>
      <c r="Y321" s="42">
        <f>IFERROR(P321+D321*0.03,"")</f>
        <v>27799967200</v>
      </c>
    </row>
    <row r="322" spans="1:25">
      <c r="A322" s="13" t="s">
        <v>37</v>
      </c>
      <c r="B322" s="14" t="s">
        <v>15</v>
      </c>
      <c r="C322" s="15">
        <v>3605051973968</v>
      </c>
      <c r="D322" s="16">
        <v>17600</v>
      </c>
      <c r="E322" s="17">
        <v>17600</v>
      </c>
      <c r="F322" s="18">
        <v>1</v>
      </c>
      <c r="G322" s="19">
        <v>1</v>
      </c>
      <c r="H322" s="20">
        <f t="shared" si="29"/>
        <v>2</v>
      </c>
      <c r="I322" s="21">
        <f>SUMIFS(E:E,C:C,C322)</f>
        <v>17600</v>
      </c>
      <c r="J322" s="21">
        <f>SUMIFS(D:D,C:C,C322)</f>
        <v>17600</v>
      </c>
      <c r="K322" s="20" t="str">
        <f>IF(H322=2,"Délais OK &amp; Qté OK",IF(AND(H322=1,E322&lt;&gt;""),"Délais OK &amp; Qté NO",IF(AND(H322=1,E322="",M322&gt;=2),"Délais NO &amp; Qté OK",IF(AND(E322&lt;&gt;"",J322=D322),"Livraison sans demande","Délais NO &amp; Qté NO"))))</f>
        <v>Délais OK &amp; Qté OK</v>
      </c>
      <c r="L322" s="22" t="str">
        <f>IF(AND(K322="Délais NO &amp; Qté OK",X322&gt;30,D322&lt;&gt;""),"Verificar",IF(AND(K322="Délais NO &amp; Qté OK",X322&lt;=30,D322&lt;&gt;""),"Entrée faite "&amp;X322&amp;" jours "&amp;V322,IF(AND(X322&lt;30,K322="Délais NO &amp; Qté NO",D322=""),"Demande faite "&amp;X322&amp;" jours "&amp;W323,"")))</f>
        <v/>
      </c>
      <c r="M322" s="22">
        <f t="shared" si="30"/>
        <v>1</v>
      </c>
      <c r="N322" s="23">
        <v>1</v>
      </c>
      <c r="O322" s="12" t="str">
        <f>CONCATENATE(C322,D322,E322)</f>
        <v>36050519739681760017600</v>
      </c>
      <c r="P322" s="42" t="str">
        <f t="shared" si="31"/>
        <v>19739681760017600</v>
      </c>
      <c r="Q322" s="24" t="str">
        <f>IF(AND(D322&lt;&gt;0,E322=0),B322,"")</f>
        <v/>
      </c>
      <c r="R322" s="25" t="str">
        <f>IF(AND(D322=0,E322&lt;&gt;0),B322,"")</f>
        <v/>
      </c>
      <c r="S322" s="26">
        <f t="shared" ref="S322:S385" si="35">B322*1</f>
        <v>41065</v>
      </c>
      <c r="T322" s="27">
        <f>SUMIFS(S:S,O:O,O322,E:E,"")</f>
        <v>0</v>
      </c>
      <c r="U322" s="27">
        <f>SUMIFS(S:S,O:O,O322,D:D,"")</f>
        <v>0</v>
      </c>
      <c r="V322" s="28" t="str">
        <f t="shared" si="32"/>
        <v>Avant</v>
      </c>
      <c r="W322" s="28" t="str">
        <f t="shared" si="33"/>
        <v>Après</v>
      </c>
      <c r="X322" s="29">
        <f t="shared" si="34"/>
        <v>0</v>
      </c>
      <c r="Y322" s="42">
        <f>IFERROR(P322+D322*0.03,"")</f>
        <v>1.9739681760018128E+16</v>
      </c>
    </row>
    <row r="323" spans="1:25">
      <c r="A323" s="13" t="s">
        <v>42</v>
      </c>
      <c r="B323" s="14" t="s">
        <v>14</v>
      </c>
      <c r="C323" s="15">
        <v>3605051489452</v>
      </c>
      <c r="D323" s="16"/>
      <c r="E323" s="17">
        <v>5950</v>
      </c>
      <c r="F323" s="18"/>
      <c r="G323" s="19"/>
      <c r="H323" s="20">
        <f t="shared" ref="H323:H386" si="36">SUM(F323:G323)</f>
        <v>0</v>
      </c>
      <c r="I323" s="21">
        <f>SUMIFS(E:E,C:C,C323)</f>
        <v>5950</v>
      </c>
      <c r="J323" s="21">
        <f>SUMIFS(D:D,C:C,C323)</f>
        <v>5950</v>
      </c>
      <c r="K323" s="20" t="str">
        <f>IF(H323=2,"Délais OK &amp; Qté OK",IF(AND(H323=1,E323&lt;&gt;""),"Délais OK &amp; Qté NO",IF(AND(H323=1,E323="",M323&gt;=2),"Délais NO &amp; Qté OK",IF(AND(E323&lt;&gt;"",J323=D323),"Livraison sans demande","Délais NO &amp; Qté NO"))))</f>
        <v>Délais NO &amp; Qté NO</v>
      </c>
      <c r="L323" s="22" t="str">
        <f>IF(AND(K323="Délais NO &amp; Qté OK",X323&gt;30,D323&lt;&gt;""),"Verificar",IF(AND(K323="Délais NO &amp; Qté OK",X323&lt;=30,D323&lt;&gt;""),"Entrée faite "&amp;X323&amp;" jours "&amp;V323,IF(AND(X323&lt;30,K323="Délais NO &amp; Qté NO",D323=""),"Demande faite "&amp;X323&amp;" jours "&amp;W324,"")))</f>
        <v>Demande faite 4 jours Après</v>
      </c>
      <c r="M323" s="22">
        <f t="shared" ref="M323:M386" si="37">SUMIFS(N:N,O:O,O323)</f>
        <v>2</v>
      </c>
      <c r="N323" s="23">
        <v>1</v>
      </c>
      <c r="O323" s="12" t="str">
        <f>CONCATENATE(C323,D323,E323)</f>
        <v>36050514894525950</v>
      </c>
      <c r="P323" s="42" t="str">
        <f t="shared" ref="P323:P386" si="38">RIGHT(O323,LEN(O323)-6)</f>
        <v>14894525950</v>
      </c>
      <c r="Q323" s="24" t="str">
        <f>IF(AND(D323&lt;&gt;0,E323=0),B323,"")</f>
        <v/>
      </c>
      <c r="R323" s="25" t="str">
        <f>IF(AND(D323=0,E323&lt;&gt;0),B323,"")</f>
        <v>04/06/2012</v>
      </c>
      <c r="S323" s="26">
        <f t="shared" si="35"/>
        <v>41064</v>
      </c>
      <c r="T323" s="27">
        <f>SUMIFS(S:S,O:O,O323,E:E,"")</f>
        <v>41068</v>
      </c>
      <c r="U323" s="27">
        <f>SUMIFS(S:S,O:O,O323,D:D,"")</f>
        <v>41064</v>
      </c>
      <c r="V323" s="28" t="str">
        <f t="shared" ref="V323:V386" si="39">IF(T323&lt;U323,"Après","Avant")</f>
        <v>Avant</v>
      </c>
      <c r="W323" s="28" t="str">
        <f t="shared" ref="W323:W386" si="40">IF(V323="Après","Avant","Après")</f>
        <v>Après</v>
      </c>
      <c r="X323" s="29">
        <f t="shared" ref="X323:X386" si="41">ABS(T323-U323)</f>
        <v>4</v>
      </c>
      <c r="Y323" s="42">
        <f>IFERROR(P323+D323*0.03,"")</f>
        <v>14894525950</v>
      </c>
    </row>
    <row r="324" spans="1:25">
      <c r="A324" s="13" t="s">
        <v>42</v>
      </c>
      <c r="B324" s="14" t="s">
        <v>14</v>
      </c>
      <c r="C324" s="15">
        <v>3605052046876</v>
      </c>
      <c r="D324" s="16">
        <v>28560</v>
      </c>
      <c r="E324" s="17">
        <v>28560</v>
      </c>
      <c r="F324" s="18">
        <v>1</v>
      </c>
      <c r="G324" s="19">
        <v>1</v>
      </c>
      <c r="H324" s="20">
        <f t="shared" si="36"/>
        <v>2</v>
      </c>
      <c r="I324" s="21">
        <f>SUMIFS(E:E,C:C,C324)</f>
        <v>28560</v>
      </c>
      <c r="J324" s="21">
        <f>SUMIFS(D:D,C:C,C324)</f>
        <v>28560</v>
      </c>
      <c r="K324" s="20" t="str">
        <f>IF(H324=2,"Délais OK &amp; Qté OK",IF(AND(H324=1,E324&lt;&gt;""),"Délais OK &amp; Qté NO",IF(AND(H324=1,E324="",M324&gt;=2),"Délais NO &amp; Qté OK",IF(AND(E324&lt;&gt;"",J324=D324),"Livraison sans demande","Délais NO &amp; Qté NO"))))</f>
        <v>Délais OK &amp; Qté OK</v>
      </c>
      <c r="L324" s="22" t="str">
        <f>IF(AND(K324="Délais NO &amp; Qté OK",X324&gt;30,D324&lt;&gt;""),"Verificar",IF(AND(K324="Délais NO &amp; Qté OK",X324&lt;=30,D324&lt;&gt;""),"Entrée faite "&amp;X324&amp;" jours "&amp;V324,IF(AND(X324&lt;30,K324="Délais NO &amp; Qté NO",D324=""),"Demande faite "&amp;X324&amp;" jours "&amp;W325,"")))</f>
        <v/>
      </c>
      <c r="M324" s="22">
        <f t="shared" si="37"/>
        <v>1</v>
      </c>
      <c r="N324" s="23">
        <v>1</v>
      </c>
      <c r="O324" s="12" t="str">
        <f>CONCATENATE(C324,D324,E324)</f>
        <v>36050520468762856028560</v>
      </c>
      <c r="P324" s="42" t="str">
        <f t="shared" si="38"/>
        <v>20468762856028560</v>
      </c>
      <c r="Q324" s="24" t="str">
        <f>IF(AND(D324&lt;&gt;0,E324=0),B324,"")</f>
        <v/>
      </c>
      <c r="R324" s="25" t="str">
        <f>IF(AND(D324=0,E324&lt;&gt;0),B324,"")</f>
        <v/>
      </c>
      <c r="S324" s="26">
        <f t="shared" si="35"/>
        <v>41064</v>
      </c>
      <c r="T324" s="27">
        <f>SUMIFS(S:S,O:O,O324,E:E,"")</f>
        <v>0</v>
      </c>
      <c r="U324" s="27">
        <f>SUMIFS(S:S,O:O,O324,D:D,"")</f>
        <v>0</v>
      </c>
      <c r="V324" s="28" t="str">
        <f t="shared" si="39"/>
        <v>Avant</v>
      </c>
      <c r="W324" s="28" t="str">
        <f t="shared" si="40"/>
        <v>Après</v>
      </c>
      <c r="X324" s="29">
        <f t="shared" si="41"/>
        <v>0</v>
      </c>
      <c r="Y324" s="42">
        <f>IFERROR(P324+D324*0.03,"")</f>
        <v>2.0468762856029356E+16</v>
      </c>
    </row>
    <row r="325" spans="1:25">
      <c r="A325" s="13" t="s">
        <v>42</v>
      </c>
      <c r="B325" s="14" t="s">
        <v>24</v>
      </c>
      <c r="C325" s="15">
        <v>3605051489452</v>
      </c>
      <c r="D325" s="16">
        <v>5950</v>
      </c>
      <c r="E325" s="17"/>
      <c r="F325" s="18"/>
      <c r="G325" s="19">
        <v>1</v>
      </c>
      <c r="H325" s="20">
        <f t="shared" si="36"/>
        <v>1</v>
      </c>
      <c r="I325" s="21">
        <f>SUMIFS(E:E,C:C,C325)</f>
        <v>5950</v>
      </c>
      <c r="J325" s="21">
        <f>SUMIFS(D:D,C:C,C325)</f>
        <v>5950</v>
      </c>
      <c r="K325" s="20" t="str">
        <f>IF(H325=2,"Délais OK &amp; Qté OK",IF(AND(H325=1,E325&lt;&gt;""),"Délais OK &amp; Qté NO",IF(AND(H325=1,E325="",M325&gt;=2),"Délais NO &amp; Qté OK",IF(AND(E325&lt;&gt;"",J325=D325),"Livraison sans demande","Délais NO &amp; Qté NO"))))</f>
        <v>Délais NO &amp; Qté OK</v>
      </c>
      <c r="L325" s="22" t="str">
        <f>IF(AND(K325="Délais NO &amp; Qté OK",X325&gt;30,D325&lt;&gt;""),"Verificar",IF(AND(K325="Délais NO &amp; Qté OK",X325&lt;=30,D325&lt;&gt;""),"Entrée faite "&amp;X325&amp;" jours "&amp;V325,IF(AND(X325&lt;30,K325="Délais NO &amp; Qté NO",D325=""),"Demande faite "&amp;X325&amp;" jours "&amp;W326,"")))</f>
        <v>Entrée faite 4 jours Avant</v>
      </c>
      <c r="M325" s="22">
        <f t="shared" si="37"/>
        <v>2</v>
      </c>
      <c r="N325" s="23">
        <v>1</v>
      </c>
      <c r="O325" s="12" t="str">
        <f>CONCATENATE(C325,D325,E325)</f>
        <v>36050514894525950</v>
      </c>
      <c r="P325" s="42" t="str">
        <f t="shared" si="38"/>
        <v>14894525950</v>
      </c>
      <c r="Q325" s="24" t="str">
        <f>IF(AND(D325&lt;&gt;0,E325=0),B325,"")</f>
        <v>08/06/2012</v>
      </c>
      <c r="R325" s="25" t="str">
        <f>IF(AND(D325=0,E325&lt;&gt;0),B325,"")</f>
        <v/>
      </c>
      <c r="S325" s="26">
        <f t="shared" si="35"/>
        <v>41068</v>
      </c>
      <c r="T325" s="27">
        <f>SUMIFS(S:S,O:O,O325,E:E,"")</f>
        <v>41068</v>
      </c>
      <c r="U325" s="27">
        <f>SUMIFS(S:S,O:O,O325,D:D,"")</f>
        <v>41064</v>
      </c>
      <c r="V325" s="28" t="str">
        <f t="shared" si="39"/>
        <v>Avant</v>
      </c>
      <c r="W325" s="28" t="str">
        <f t="shared" si="40"/>
        <v>Après</v>
      </c>
      <c r="X325" s="29">
        <f t="shared" si="41"/>
        <v>4</v>
      </c>
      <c r="Y325" s="42">
        <f>IFERROR(P325+D325*0.03,"")</f>
        <v>14894526128.5</v>
      </c>
    </row>
    <row r="326" spans="1:25">
      <c r="A326" s="13" t="s">
        <v>42</v>
      </c>
      <c r="B326" s="14" t="s">
        <v>26</v>
      </c>
      <c r="C326" s="15">
        <v>3605051641287</v>
      </c>
      <c r="D326" s="16">
        <v>25452</v>
      </c>
      <c r="E326" s="17">
        <v>25452</v>
      </c>
      <c r="F326" s="18">
        <v>1</v>
      </c>
      <c r="G326" s="19">
        <v>1</v>
      </c>
      <c r="H326" s="20">
        <f t="shared" si="36"/>
        <v>2</v>
      </c>
      <c r="I326" s="21">
        <f>SUMIFS(E:E,C:C,C326)</f>
        <v>25452</v>
      </c>
      <c r="J326" s="21">
        <f>SUMIFS(D:D,C:C,C326)</f>
        <v>25452</v>
      </c>
      <c r="K326" s="20" t="str">
        <f>IF(H326=2,"Délais OK &amp; Qté OK",IF(AND(H326=1,E326&lt;&gt;""),"Délais OK &amp; Qté NO",IF(AND(H326=1,E326="",M326&gt;=2),"Délais NO &amp; Qté OK",IF(AND(E326&lt;&gt;"",J326=D326),"Livraison sans demande","Délais NO &amp; Qté NO"))))</f>
        <v>Délais OK &amp; Qté OK</v>
      </c>
      <c r="L326" s="22" t="str">
        <f>IF(AND(K326="Délais NO &amp; Qté OK",X326&gt;30,D326&lt;&gt;""),"Verificar",IF(AND(K326="Délais NO &amp; Qté OK",X326&lt;=30,D326&lt;&gt;""),"Entrée faite "&amp;X326&amp;" jours "&amp;V326,IF(AND(X326&lt;30,K326="Délais NO &amp; Qté NO",D326=""),"Demande faite "&amp;X326&amp;" jours "&amp;W327,"")))</f>
        <v/>
      </c>
      <c r="M326" s="22">
        <f t="shared" si="37"/>
        <v>1</v>
      </c>
      <c r="N326" s="23">
        <v>1</v>
      </c>
      <c r="O326" s="12" t="str">
        <f>CONCATENATE(C326,D326,E326)</f>
        <v>36050516412872545225452</v>
      </c>
      <c r="P326" s="42" t="str">
        <f t="shared" si="38"/>
        <v>16412872545225452</v>
      </c>
      <c r="Q326" s="24" t="str">
        <f>IF(AND(D326&lt;&gt;0,E326=0),B326,"")</f>
        <v/>
      </c>
      <c r="R326" s="25" t="str">
        <f>IF(AND(D326=0,E326&lt;&gt;0),B326,"")</f>
        <v/>
      </c>
      <c r="S326" s="26">
        <f t="shared" si="35"/>
        <v>41075</v>
      </c>
      <c r="T326" s="27">
        <f>SUMIFS(S:S,O:O,O326,E:E,"")</f>
        <v>0</v>
      </c>
      <c r="U326" s="27">
        <f>SUMIFS(S:S,O:O,O326,D:D,"")</f>
        <v>0</v>
      </c>
      <c r="V326" s="28" t="str">
        <f t="shared" si="39"/>
        <v>Avant</v>
      </c>
      <c r="W326" s="28" t="str">
        <f t="shared" si="40"/>
        <v>Après</v>
      </c>
      <c r="X326" s="29">
        <f t="shared" si="41"/>
        <v>0</v>
      </c>
      <c r="Y326" s="42">
        <f>IFERROR(P326+D326*0.03,"")</f>
        <v>1.6412872545226164E+16</v>
      </c>
    </row>
    <row r="327" spans="1:25">
      <c r="A327" s="13" t="s">
        <v>43</v>
      </c>
      <c r="B327" s="14" t="s">
        <v>13</v>
      </c>
      <c r="C327" s="15">
        <v>3605051124261</v>
      </c>
      <c r="D327" s="16">
        <v>43200</v>
      </c>
      <c r="E327" s="17">
        <v>43200</v>
      </c>
      <c r="F327" s="18">
        <v>1</v>
      </c>
      <c r="G327" s="19">
        <v>1</v>
      </c>
      <c r="H327" s="20">
        <f t="shared" si="36"/>
        <v>2</v>
      </c>
      <c r="I327" s="21">
        <f>SUMIFS(E:E,C:C,C327)</f>
        <v>43200</v>
      </c>
      <c r="J327" s="21">
        <f>SUMIFS(D:D,C:C,C327)</f>
        <v>43200</v>
      </c>
      <c r="K327" s="20" t="str">
        <f>IF(H327=2,"Délais OK &amp; Qté OK",IF(AND(H327=1,E327&lt;&gt;""),"Délais OK &amp; Qté NO",IF(AND(H327=1,E327="",M327&gt;=2),"Délais NO &amp; Qté OK",IF(AND(E327&lt;&gt;"",J327=D327),"Livraison sans demande","Délais NO &amp; Qté NO"))))</f>
        <v>Délais OK &amp; Qté OK</v>
      </c>
      <c r="L327" s="22" t="str">
        <f>IF(AND(K327="Délais NO &amp; Qté OK",X327&gt;30,D327&lt;&gt;""),"Verificar",IF(AND(K327="Délais NO &amp; Qté OK",X327&lt;=30,D327&lt;&gt;""),"Entrée faite "&amp;X327&amp;" jours "&amp;V327,IF(AND(X327&lt;30,K327="Délais NO &amp; Qté NO",D327=""),"Demande faite "&amp;X327&amp;" jours "&amp;W328,"")))</f>
        <v/>
      </c>
      <c r="M327" s="22">
        <f t="shared" si="37"/>
        <v>1</v>
      </c>
      <c r="N327" s="23">
        <v>1</v>
      </c>
      <c r="O327" s="12" t="str">
        <f>CONCATENATE(C327,D327,E327)</f>
        <v>36050511242614320043200</v>
      </c>
      <c r="P327" s="42" t="str">
        <f t="shared" si="38"/>
        <v>11242614320043200</v>
      </c>
      <c r="Q327" s="24" t="str">
        <f>IF(AND(D327&lt;&gt;0,E327=0),B327,"")</f>
        <v/>
      </c>
      <c r="R327" s="25" t="str">
        <f>IF(AND(D327=0,E327&lt;&gt;0),B327,"")</f>
        <v/>
      </c>
      <c r="S327" s="26">
        <f t="shared" si="35"/>
        <v>41061</v>
      </c>
      <c r="T327" s="27">
        <f>SUMIFS(S:S,O:O,O327,E:E,"")</f>
        <v>0</v>
      </c>
      <c r="U327" s="27">
        <f>SUMIFS(S:S,O:O,O327,D:D,"")</f>
        <v>0</v>
      </c>
      <c r="V327" s="28" t="str">
        <f t="shared" si="39"/>
        <v>Avant</v>
      </c>
      <c r="W327" s="28" t="str">
        <f t="shared" si="40"/>
        <v>Après</v>
      </c>
      <c r="X327" s="29">
        <f t="shared" si="41"/>
        <v>0</v>
      </c>
      <c r="Y327" s="42">
        <f>IFERROR(P327+D327*0.03,"")</f>
        <v>1.1242614320044496E+16</v>
      </c>
    </row>
    <row r="328" spans="1:25">
      <c r="A328" s="13" t="s">
        <v>43</v>
      </c>
      <c r="B328" s="14" t="s">
        <v>32</v>
      </c>
      <c r="C328" s="15">
        <v>3605051118024</v>
      </c>
      <c r="D328" s="16">
        <v>17280</v>
      </c>
      <c r="E328" s="17">
        <v>17280</v>
      </c>
      <c r="F328" s="18">
        <v>1</v>
      </c>
      <c r="G328" s="19">
        <v>1</v>
      </c>
      <c r="H328" s="20">
        <f t="shared" si="36"/>
        <v>2</v>
      </c>
      <c r="I328" s="21">
        <f>SUMIFS(E:E,C:C,C328)</f>
        <v>17280</v>
      </c>
      <c r="J328" s="21">
        <f>SUMIFS(D:D,C:C,C328)</f>
        <v>17280</v>
      </c>
      <c r="K328" s="20" t="str">
        <f>IF(H328=2,"Délais OK &amp; Qté OK",IF(AND(H328=1,E328&lt;&gt;""),"Délais OK &amp; Qté NO",IF(AND(H328=1,E328="",M328&gt;=2),"Délais NO &amp; Qté OK",IF(AND(E328&lt;&gt;"",J328=D328),"Livraison sans demande","Délais NO &amp; Qté NO"))))</f>
        <v>Délais OK &amp; Qté OK</v>
      </c>
      <c r="L328" s="22" t="str">
        <f>IF(AND(K328="Délais NO &amp; Qté OK",X328&gt;30,D328&lt;&gt;""),"Verificar",IF(AND(K328="Délais NO &amp; Qté OK",X328&lt;=30,D328&lt;&gt;""),"Entrée faite "&amp;X328&amp;" jours "&amp;V328,IF(AND(X328&lt;30,K328="Délais NO &amp; Qté NO",D328=""),"Demande faite "&amp;X328&amp;" jours "&amp;W329,"")))</f>
        <v/>
      </c>
      <c r="M328" s="22">
        <f t="shared" si="37"/>
        <v>1</v>
      </c>
      <c r="N328" s="23">
        <v>1</v>
      </c>
      <c r="O328" s="12" t="str">
        <f>CONCATENATE(C328,D328,E328)</f>
        <v>36050511180241728017280</v>
      </c>
      <c r="P328" s="42" t="str">
        <f t="shared" si="38"/>
        <v>11180241728017280</v>
      </c>
      <c r="Q328" s="24" t="str">
        <f>IF(AND(D328&lt;&gt;0,E328=0),B328,"")</f>
        <v/>
      </c>
      <c r="R328" s="25" t="str">
        <f>IF(AND(D328=0,E328&lt;&gt;0),B328,"")</f>
        <v/>
      </c>
      <c r="S328" s="26">
        <f t="shared" si="35"/>
        <v>41081</v>
      </c>
      <c r="T328" s="27">
        <f>SUMIFS(S:S,O:O,O328,E:E,"")</f>
        <v>0</v>
      </c>
      <c r="U328" s="27">
        <f>SUMIFS(S:S,O:O,O328,D:D,"")</f>
        <v>0</v>
      </c>
      <c r="V328" s="28" t="str">
        <f t="shared" si="39"/>
        <v>Avant</v>
      </c>
      <c r="W328" s="28" t="str">
        <f t="shared" si="40"/>
        <v>Après</v>
      </c>
      <c r="X328" s="29">
        <f t="shared" si="41"/>
        <v>0</v>
      </c>
      <c r="Y328" s="42">
        <f>IFERROR(P328+D328*0.03,"")</f>
        <v>1.1180241728017718E+16</v>
      </c>
    </row>
    <row r="329" spans="1:25">
      <c r="A329" s="13" t="s">
        <v>44</v>
      </c>
      <c r="B329" s="14" t="s">
        <v>22</v>
      </c>
      <c r="C329" s="15">
        <v>3605052632215</v>
      </c>
      <c r="D329" s="16"/>
      <c r="E329" s="17">
        <v>31104</v>
      </c>
      <c r="F329" s="18"/>
      <c r="G329" s="19"/>
      <c r="H329" s="20">
        <f t="shared" si="36"/>
        <v>0</v>
      </c>
      <c r="I329" s="21">
        <f>SUMIFS(E:E,C:C,C329)</f>
        <v>31104</v>
      </c>
      <c r="J329" s="21">
        <f>SUMIFS(D:D,C:C,C329)</f>
        <v>0</v>
      </c>
      <c r="K329" s="20" t="str">
        <f>IF(H329=2,"Délais OK &amp; Qté OK",IF(AND(H329=1,E329&lt;&gt;""),"Délais OK &amp; Qté NO",IF(AND(H329=1,E329="",M329&gt;=2),"Délais NO &amp; Qté OK",IF(AND(E329&lt;&gt;"",J329=D329),"Livraison sans demande","Délais NO &amp; Qté NO"))))</f>
        <v>Livraison sans demande</v>
      </c>
      <c r="L329" s="22" t="str">
        <f>IF(AND(K329="Délais NO &amp; Qté OK",X329&gt;30,D329&lt;&gt;""),"Verificar",IF(AND(K329="Délais NO &amp; Qté OK",X329&lt;=30,D329&lt;&gt;""),"Entrée faite "&amp;X329&amp;" jours "&amp;V329,IF(AND(X329&lt;30,K329="Délais NO &amp; Qté NO",D329=""),"Demande faite "&amp;X329&amp;" jours "&amp;W330,"")))</f>
        <v/>
      </c>
      <c r="M329" s="22">
        <f t="shared" si="37"/>
        <v>1</v>
      </c>
      <c r="N329" s="23">
        <v>1</v>
      </c>
      <c r="O329" s="12" t="str">
        <f>CONCATENATE(C329,D329,E329)</f>
        <v>360505263221531104</v>
      </c>
      <c r="P329" s="42" t="str">
        <f t="shared" si="38"/>
        <v>263221531104</v>
      </c>
      <c r="Q329" s="24" t="str">
        <f>IF(AND(D329&lt;&gt;0,E329=0),B329,"")</f>
        <v/>
      </c>
      <c r="R329" s="25" t="str">
        <f>IF(AND(D329=0,E329&lt;&gt;0),B329,"")</f>
        <v>28/06/2012</v>
      </c>
      <c r="S329" s="26">
        <f t="shared" si="35"/>
        <v>41088</v>
      </c>
      <c r="T329" s="27">
        <f>SUMIFS(S:S,O:O,O329,E:E,"")</f>
        <v>0</v>
      </c>
      <c r="U329" s="27">
        <f>SUMIFS(S:S,O:O,O329,D:D,"")</f>
        <v>41088</v>
      </c>
      <c r="V329" s="28" t="str">
        <f t="shared" si="39"/>
        <v>Après</v>
      </c>
      <c r="W329" s="28" t="str">
        <f t="shared" si="40"/>
        <v>Avant</v>
      </c>
      <c r="X329" s="29">
        <f t="shared" si="41"/>
        <v>41088</v>
      </c>
      <c r="Y329" s="42">
        <f>IFERROR(P329+D329*0.03,"")</f>
        <v>263221531104</v>
      </c>
    </row>
    <row r="330" spans="1:25">
      <c r="A330" s="13" t="s">
        <v>45</v>
      </c>
      <c r="B330" s="14" t="s">
        <v>13</v>
      </c>
      <c r="C330" s="15">
        <v>3606050217091</v>
      </c>
      <c r="D330" s="16">
        <v>36000</v>
      </c>
      <c r="E330" s="17">
        <v>36000</v>
      </c>
      <c r="F330" s="18">
        <v>1</v>
      </c>
      <c r="G330" s="19">
        <v>1</v>
      </c>
      <c r="H330" s="20">
        <f t="shared" si="36"/>
        <v>2</v>
      </c>
      <c r="I330" s="21">
        <f>SUMIFS(E:E,C:C,C330)</f>
        <v>36000</v>
      </c>
      <c r="J330" s="21">
        <f>SUMIFS(D:D,C:C,C330)</f>
        <v>36000</v>
      </c>
      <c r="K330" s="20" t="str">
        <f>IF(H330=2,"Délais OK &amp; Qté OK",IF(AND(H330=1,E330&lt;&gt;""),"Délais OK &amp; Qté NO",IF(AND(H330=1,E330="",M330&gt;=2),"Délais NO &amp; Qté OK",IF(AND(E330&lt;&gt;"",J330=D330),"Livraison sans demande","Délais NO &amp; Qté NO"))))</f>
        <v>Délais OK &amp; Qté OK</v>
      </c>
      <c r="L330" s="22" t="str">
        <f>IF(AND(K330="Délais NO &amp; Qté OK",X330&gt;30,D330&lt;&gt;""),"Verificar",IF(AND(K330="Délais NO &amp; Qté OK",X330&lt;=30,D330&lt;&gt;""),"Entrée faite "&amp;X330&amp;" jours "&amp;V330,IF(AND(X330&lt;30,K330="Délais NO &amp; Qté NO",D330=""),"Demande faite "&amp;X330&amp;" jours "&amp;W331,"")))</f>
        <v/>
      </c>
      <c r="M330" s="22">
        <f t="shared" si="37"/>
        <v>1</v>
      </c>
      <c r="N330" s="23">
        <v>1</v>
      </c>
      <c r="O330" s="12" t="str">
        <f>CONCATENATE(C330,D330,E330)</f>
        <v>36060502170913600036000</v>
      </c>
      <c r="P330" s="42" t="str">
        <f t="shared" si="38"/>
        <v>02170913600036000</v>
      </c>
      <c r="Q330" s="24" t="str">
        <f>IF(AND(D330&lt;&gt;0,E330=0),B330,"")</f>
        <v/>
      </c>
      <c r="R330" s="25" t="str">
        <f>IF(AND(D330=0,E330&lt;&gt;0),B330,"")</f>
        <v/>
      </c>
      <c r="S330" s="26">
        <f t="shared" si="35"/>
        <v>41061</v>
      </c>
      <c r="T330" s="27">
        <f>SUMIFS(S:S,O:O,O330,E:E,"")</f>
        <v>0</v>
      </c>
      <c r="U330" s="27">
        <f>SUMIFS(S:S,O:O,O330,D:D,"")</f>
        <v>0</v>
      </c>
      <c r="V330" s="28" t="str">
        <f t="shared" si="39"/>
        <v>Avant</v>
      </c>
      <c r="W330" s="28" t="str">
        <f t="shared" si="40"/>
        <v>Après</v>
      </c>
      <c r="X330" s="29">
        <f t="shared" si="41"/>
        <v>0</v>
      </c>
      <c r="Y330" s="42">
        <f>IFERROR(P330+D330*0.03,"")</f>
        <v>2170913600037080</v>
      </c>
    </row>
    <row r="331" spans="1:25">
      <c r="A331" s="13" t="s">
        <v>45</v>
      </c>
      <c r="B331" s="14" t="s">
        <v>13</v>
      </c>
      <c r="C331" s="15">
        <v>3606051125616</v>
      </c>
      <c r="D331" s="16">
        <v>36000</v>
      </c>
      <c r="E331" s="17">
        <v>36000</v>
      </c>
      <c r="F331" s="18">
        <v>1</v>
      </c>
      <c r="G331" s="19">
        <v>1</v>
      </c>
      <c r="H331" s="20">
        <f t="shared" si="36"/>
        <v>2</v>
      </c>
      <c r="I331" s="21">
        <f>SUMIFS(E:E,C:C,C331)</f>
        <v>36000</v>
      </c>
      <c r="J331" s="21">
        <f>SUMIFS(D:D,C:C,C331)</f>
        <v>36000</v>
      </c>
      <c r="K331" s="20" t="str">
        <f>IF(H331=2,"Délais OK &amp; Qté OK",IF(AND(H331=1,E331&lt;&gt;""),"Délais OK &amp; Qté NO",IF(AND(H331=1,E331="",M331&gt;=2),"Délais NO &amp; Qté OK",IF(AND(E331&lt;&gt;"",J331=D331),"Livraison sans demande","Délais NO &amp; Qté NO"))))</f>
        <v>Délais OK &amp; Qté OK</v>
      </c>
      <c r="L331" s="22" t="str">
        <f>IF(AND(K331="Délais NO &amp; Qté OK",X331&gt;30,D331&lt;&gt;""),"Verificar",IF(AND(K331="Délais NO &amp; Qté OK",X331&lt;=30,D331&lt;&gt;""),"Entrée faite "&amp;X331&amp;" jours "&amp;V331,IF(AND(X331&lt;30,K331="Délais NO &amp; Qté NO",D331=""),"Demande faite "&amp;X331&amp;" jours "&amp;W332,"")))</f>
        <v/>
      </c>
      <c r="M331" s="22">
        <f t="shared" si="37"/>
        <v>1</v>
      </c>
      <c r="N331" s="23">
        <v>1</v>
      </c>
      <c r="O331" s="12" t="str">
        <f>CONCATENATE(C331,D331,E331)</f>
        <v>36060511256163600036000</v>
      </c>
      <c r="P331" s="42" t="str">
        <f t="shared" si="38"/>
        <v>11256163600036000</v>
      </c>
      <c r="Q331" s="24" t="str">
        <f>IF(AND(D331&lt;&gt;0,E331=0),B331,"")</f>
        <v/>
      </c>
      <c r="R331" s="25" t="str">
        <f>IF(AND(D331=0,E331&lt;&gt;0),B331,"")</f>
        <v/>
      </c>
      <c r="S331" s="26">
        <f t="shared" si="35"/>
        <v>41061</v>
      </c>
      <c r="T331" s="27">
        <f>SUMIFS(S:S,O:O,O331,E:E,"")</f>
        <v>0</v>
      </c>
      <c r="U331" s="27">
        <f>SUMIFS(S:S,O:O,O331,D:D,"")</f>
        <v>0</v>
      </c>
      <c r="V331" s="28" t="str">
        <f t="shared" si="39"/>
        <v>Avant</v>
      </c>
      <c r="W331" s="28" t="str">
        <f t="shared" si="40"/>
        <v>Après</v>
      </c>
      <c r="X331" s="29">
        <f t="shared" si="41"/>
        <v>0</v>
      </c>
      <c r="Y331" s="42">
        <f>IFERROR(P331+D331*0.03,"")</f>
        <v>1.125616360003708E+16</v>
      </c>
    </row>
    <row r="332" spans="1:25">
      <c r="A332" s="13" t="s">
        <v>45</v>
      </c>
      <c r="B332" s="14" t="s">
        <v>13</v>
      </c>
      <c r="C332" s="15">
        <v>3605050814019</v>
      </c>
      <c r="D332" s="16"/>
      <c r="E332" s="17">
        <v>14400</v>
      </c>
      <c r="F332" s="18"/>
      <c r="G332" s="19"/>
      <c r="H332" s="20">
        <f t="shared" si="36"/>
        <v>0</v>
      </c>
      <c r="I332" s="21">
        <f>SUMIFS(E:E,C:C,C332)</f>
        <v>28800</v>
      </c>
      <c r="J332" s="21">
        <f>SUMIFS(D:D,C:C,C332)</f>
        <v>28800</v>
      </c>
      <c r="K332" s="20" t="str">
        <f>IF(H332=2,"Délais OK &amp; Qté OK",IF(AND(H332=1,E332&lt;&gt;""),"Délais OK &amp; Qté NO",IF(AND(H332=1,E332="",M332&gt;=2),"Délais NO &amp; Qté OK",IF(AND(E332&lt;&gt;"",J332=D332),"Livraison sans demande","Délais NO &amp; Qté NO"))))</f>
        <v>Délais NO &amp; Qté NO</v>
      </c>
      <c r="L332" s="22" t="str">
        <f>IF(AND(K332="Délais NO &amp; Qté OK",X332&gt;30,D332&lt;&gt;""),"Verificar",IF(AND(K332="Délais NO &amp; Qté OK",X332&lt;=30,D332&lt;&gt;""),"Entrée faite "&amp;X332&amp;" jours "&amp;V332,IF(AND(X332&lt;30,K332="Délais NO &amp; Qté NO",D332=""),"Demande faite "&amp;X332&amp;" jours "&amp;W333,"")))</f>
        <v>Demande faite 4 jours Après</v>
      </c>
      <c r="M332" s="22">
        <f t="shared" si="37"/>
        <v>4</v>
      </c>
      <c r="N332" s="23">
        <v>1</v>
      </c>
      <c r="O332" s="12" t="str">
        <f>CONCATENATE(C332,D332,E332)</f>
        <v>360505081401914400</v>
      </c>
      <c r="P332" s="42" t="str">
        <f t="shared" si="38"/>
        <v>081401914400</v>
      </c>
      <c r="Q332" s="24" t="str">
        <f>IF(AND(D332&lt;&gt;0,E332=0),B332,"")</f>
        <v/>
      </c>
      <c r="R332" s="25" t="str">
        <f>IF(AND(D332=0,E332&lt;&gt;0),B332,"")</f>
        <v>01/06/2012</v>
      </c>
      <c r="S332" s="26">
        <f t="shared" si="35"/>
        <v>41061</v>
      </c>
      <c r="T332" s="27">
        <f>SUMIFS(S:S,O:O,O332,E:E,"")</f>
        <v>82143</v>
      </c>
      <c r="U332" s="27">
        <f>SUMIFS(S:S,O:O,O332,D:D,"")</f>
        <v>82139</v>
      </c>
      <c r="V332" s="28" t="str">
        <f t="shared" si="39"/>
        <v>Avant</v>
      </c>
      <c r="W332" s="28" t="str">
        <f t="shared" si="40"/>
        <v>Après</v>
      </c>
      <c r="X332" s="29">
        <f t="shared" si="41"/>
        <v>4</v>
      </c>
      <c r="Y332" s="42">
        <f>IFERROR(P332+D332*0.03,"")</f>
        <v>81401914400</v>
      </c>
    </row>
    <row r="333" spans="1:25">
      <c r="A333" s="13" t="s">
        <v>45</v>
      </c>
      <c r="B333" s="14" t="s">
        <v>14</v>
      </c>
      <c r="C333" s="15">
        <v>3605050814019</v>
      </c>
      <c r="D333" s="16">
        <v>14400</v>
      </c>
      <c r="E333" s="17"/>
      <c r="F333" s="18"/>
      <c r="G333" s="19">
        <v>1</v>
      </c>
      <c r="H333" s="20">
        <f t="shared" si="36"/>
        <v>1</v>
      </c>
      <c r="I333" s="21">
        <f>SUMIFS(E:E,C:C,C333)</f>
        <v>28800</v>
      </c>
      <c r="J333" s="21">
        <f>SUMIFS(D:D,C:C,C333)</f>
        <v>28800</v>
      </c>
      <c r="K333" s="20" t="str">
        <f>IF(H333=2,"Délais OK &amp; Qté OK",IF(AND(H333=1,E333&lt;&gt;""),"Délais OK &amp; Qté NO",IF(AND(H333=1,E333="",M333&gt;=2),"Délais NO &amp; Qté OK",IF(AND(E333&lt;&gt;"",J333=D333),"Livraison sans demande","Délais NO &amp; Qté NO"))))</f>
        <v>Délais NO &amp; Qté OK</v>
      </c>
      <c r="L333" s="22" t="str">
        <f>IF(AND(K333="Délais NO &amp; Qté OK",X333&gt;30,D333&lt;&gt;""),"Verificar",IF(AND(K333="Délais NO &amp; Qté OK",X333&lt;=30,D333&lt;&gt;""),"Entrée faite "&amp;X333&amp;" jours "&amp;V333,IF(AND(X333&lt;30,K333="Délais NO &amp; Qté NO",D333=""),"Demande faite "&amp;X333&amp;" jours "&amp;W334,"")))</f>
        <v>Entrée faite 4 jours Avant</v>
      </c>
      <c r="M333" s="22">
        <f t="shared" si="37"/>
        <v>4</v>
      </c>
      <c r="N333" s="23">
        <v>1</v>
      </c>
      <c r="O333" s="12" t="str">
        <f>CONCATENATE(C333,D333,E333)</f>
        <v>360505081401914400</v>
      </c>
      <c r="P333" s="42" t="str">
        <f t="shared" si="38"/>
        <v>081401914400</v>
      </c>
      <c r="Q333" s="24" t="str">
        <f>IF(AND(D333&lt;&gt;0,E333=0),B333,"")</f>
        <v>04/06/2012</v>
      </c>
      <c r="R333" s="25" t="str">
        <f>IF(AND(D333=0,E333&lt;&gt;0),B333,"")</f>
        <v/>
      </c>
      <c r="S333" s="26">
        <f t="shared" si="35"/>
        <v>41064</v>
      </c>
      <c r="T333" s="27">
        <f>SUMIFS(S:S,O:O,O333,E:E,"")</f>
        <v>82143</v>
      </c>
      <c r="U333" s="27">
        <f>SUMIFS(S:S,O:O,O333,D:D,"")</f>
        <v>82139</v>
      </c>
      <c r="V333" s="28" t="str">
        <f t="shared" si="39"/>
        <v>Avant</v>
      </c>
      <c r="W333" s="28" t="str">
        <f t="shared" si="40"/>
        <v>Après</v>
      </c>
      <c r="X333" s="29">
        <f t="shared" si="41"/>
        <v>4</v>
      </c>
      <c r="Y333" s="42">
        <f>IFERROR(P333+D333*0.03,"")</f>
        <v>81401914832</v>
      </c>
    </row>
    <row r="334" spans="1:25">
      <c r="A334" s="13" t="s">
        <v>45</v>
      </c>
      <c r="B334" s="14" t="s">
        <v>16</v>
      </c>
      <c r="C334" s="15">
        <v>3605052494479</v>
      </c>
      <c r="D334" s="16">
        <v>14400</v>
      </c>
      <c r="E334" s="17"/>
      <c r="F334" s="18"/>
      <c r="G334" s="19">
        <v>1</v>
      </c>
      <c r="H334" s="20">
        <f t="shared" si="36"/>
        <v>1</v>
      </c>
      <c r="I334" s="21">
        <f>SUMIFS(E:E,C:C,C334)</f>
        <v>0</v>
      </c>
      <c r="J334" s="21">
        <f>SUMIFS(D:D,C:C,C334)</f>
        <v>14400</v>
      </c>
      <c r="K334" s="20" t="str">
        <f>IF(H334=2,"Délais OK &amp; Qté OK",IF(AND(H334=1,E334&lt;&gt;""),"Délais OK &amp; Qté NO",IF(AND(H334=1,E334="",M334&gt;=2),"Délais NO &amp; Qté OK",IF(AND(E334&lt;&gt;"",J334=D334),"Livraison sans demande","Délais NO &amp; Qté NO"))))</f>
        <v>Délais NO &amp; Qté NO</v>
      </c>
      <c r="L334" s="22" t="str">
        <f>IF(AND(K334="Délais NO &amp; Qté OK",X334&gt;30,D334&lt;&gt;""),"Verificar",IF(AND(K334="Délais NO &amp; Qté OK",X334&lt;=30,D334&lt;&gt;""),"Entrée faite "&amp;X334&amp;" jours "&amp;V334,IF(AND(X334&lt;30,K334="Délais NO &amp; Qté NO",D334=""),"Demande faite "&amp;X334&amp;" jours "&amp;W335,"")))</f>
        <v/>
      </c>
      <c r="M334" s="22">
        <f t="shared" si="37"/>
        <v>1</v>
      </c>
      <c r="N334" s="23">
        <v>1</v>
      </c>
      <c r="O334" s="12" t="str">
        <f>CONCATENATE(C334,D334,E334)</f>
        <v>360505249447914400</v>
      </c>
      <c r="P334" s="42" t="str">
        <f t="shared" si="38"/>
        <v>249447914400</v>
      </c>
      <c r="Q334" s="24" t="str">
        <f>IF(AND(D334&lt;&gt;0,E334=0),B334,"")</f>
        <v>06/06/2012</v>
      </c>
      <c r="R334" s="25" t="str">
        <f>IF(AND(D334=0,E334&lt;&gt;0),B334,"")</f>
        <v/>
      </c>
      <c r="S334" s="26">
        <f t="shared" si="35"/>
        <v>41066</v>
      </c>
      <c r="T334" s="27">
        <f>SUMIFS(S:S,O:O,O334,E:E,"")</f>
        <v>41066</v>
      </c>
      <c r="U334" s="27">
        <f>SUMIFS(S:S,O:O,O334,D:D,"")</f>
        <v>0</v>
      </c>
      <c r="V334" s="28" t="str">
        <f t="shared" si="39"/>
        <v>Avant</v>
      </c>
      <c r="W334" s="28" t="str">
        <f t="shared" si="40"/>
        <v>Après</v>
      </c>
      <c r="X334" s="29">
        <f t="shared" si="41"/>
        <v>41066</v>
      </c>
      <c r="Y334" s="42">
        <f>IFERROR(P334+D334*0.03,"")</f>
        <v>249447914832</v>
      </c>
    </row>
    <row r="335" spans="1:25">
      <c r="A335" s="13" t="s">
        <v>45</v>
      </c>
      <c r="B335" s="14" t="s">
        <v>31</v>
      </c>
      <c r="C335" s="15">
        <v>3605050239065</v>
      </c>
      <c r="D335" s="16">
        <v>72000</v>
      </c>
      <c r="E335" s="17">
        <v>72000</v>
      </c>
      <c r="F335" s="18">
        <v>1</v>
      </c>
      <c r="G335" s="19">
        <v>1</v>
      </c>
      <c r="H335" s="20">
        <f t="shared" si="36"/>
        <v>2</v>
      </c>
      <c r="I335" s="21">
        <f>SUMIFS(E:E,C:C,C335)</f>
        <v>72000</v>
      </c>
      <c r="J335" s="21">
        <f>SUMIFS(D:D,C:C,C335)</f>
        <v>72000</v>
      </c>
      <c r="K335" s="20" t="str">
        <f>IF(H335=2,"Délais OK &amp; Qté OK",IF(AND(H335=1,E335&lt;&gt;""),"Délais OK &amp; Qté NO",IF(AND(H335=1,E335="",M335&gt;=2),"Délais NO &amp; Qté OK",IF(AND(E335&lt;&gt;"",J335=D335),"Livraison sans demande","Délais NO &amp; Qté NO"))))</f>
        <v>Délais OK &amp; Qté OK</v>
      </c>
      <c r="L335" s="22" t="str">
        <f>IF(AND(K335="Délais NO &amp; Qté OK",X335&gt;30,D335&lt;&gt;""),"Verificar",IF(AND(K335="Délais NO &amp; Qté OK",X335&lt;=30,D335&lt;&gt;""),"Entrée faite "&amp;X335&amp;" jours "&amp;V335,IF(AND(X335&lt;30,K335="Délais NO &amp; Qté NO",D335=""),"Demande faite "&amp;X335&amp;" jours "&amp;W336,"")))</f>
        <v/>
      </c>
      <c r="M335" s="22">
        <f t="shared" si="37"/>
        <v>1</v>
      </c>
      <c r="N335" s="23">
        <v>1</v>
      </c>
      <c r="O335" s="12" t="str">
        <f>CONCATENATE(C335,D335,E335)</f>
        <v>36050502390657200072000</v>
      </c>
      <c r="P335" s="42" t="str">
        <f t="shared" si="38"/>
        <v>02390657200072000</v>
      </c>
      <c r="Q335" s="24" t="str">
        <f>IF(AND(D335&lt;&gt;0,E335=0),B335,"")</f>
        <v/>
      </c>
      <c r="R335" s="25" t="str">
        <f>IF(AND(D335=0,E335&lt;&gt;0),B335,"")</f>
        <v/>
      </c>
      <c r="S335" s="26">
        <f t="shared" si="35"/>
        <v>41078</v>
      </c>
      <c r="T335" s="27">
        <f>SUMIFS(S:S,O:O,O335,E:E,"")</f>
        <v>0</v>
      </c>
      <c r="U335" s="27">
        <f>SUMIFS(S:S,O:O,O335,D:D,"")</f>
        <v>0</v>
      </c>
      <c r="V335" s="28" t="str">
        <f t="shared" si="39"/>
        <v>Avant</v>
      </c>
      <c r="W335" s="28" t="str">
        <f t="shared" si="40"/>
        <v>Après</v>
      </c>
      <c r="X335" s="29">
        <f t="shared" si="41"/>
        <v>0</v>
      </c>
      <c r="Y335" s="42">
        <f>IFERROR(P335+D335*0.03,"")</f>
        <v>2390657200074160</v>
      </c>
    </row>
    <row r="336" spans="1:25">
      <c r="A336" s="13" t="s">
        <v>45</v>
      </c>
      <c r="B336" s="14" t="s">
        <v>31</v>
      </c>
      <c r="C336" s="15">
        <v>3605050814019</v>
      </c>
      <c r="D336" s="16"/>
      <c r="E336" s="17">
        <v>14400</v>
      </c>
      <c r="F336" s="18"/>
      <c r="G336" s="19"/>
      <c r="H336" s="20">
        <f t="shared" si="36"/>
        <v>0</v>
      </c>
      <c r="I336" s="21">
        <f>SUMIFS(E:E,C:C,C336)</f>
        <v>28800</v>
      </c>
      <c r="J336" s="21">
        <f>SUMIFS(D:D,C:C,C336)</f>
        <v>28800</v>
      </c>
      <c r="K336" s="20" t="str">
        <f>IF(H336=2,"Délais OK &amp; Qté OK",IF(AND(H336=1,E336&lt;&gt;""),"Délais OK &amp; Qté NO",IF(AND(H336=1,E336="",M336&gt;=2),"Délais NO &amp; Qté OK",IF(AND(E336&lt;&gt;"",J336=D336),"Livraison sans demande","Délais NO &amp; Qté NO"))))</f>
        <v>Délais NO &amp; Qté NO</v>
      </c>
      <c r="L336" s="22" t="str">
        <f>IF(AND(K336="Délais NO &amp; Qté OK",X336&gt;30,D336&lt;&gt;""),"Verificar",IF(AND(K336="Délais NO &amp; Qté OK",X336&lt;=30,D336&lt;&gt;""),"Entrée faite "&amp;X336&amp;" jours "&amp;V336,IF(AND(X336&lt;30,K336="Délais NO &amp; Qté NO",D336=""),"Demande faite "&amp;X336&amp;" jours "&amp;W337,"")))</f>
        <v>Demande faite 4 jours Après</v>
      </c>
      <c r="M336" s="22">
        <f t="shared" si="37"/>
        <v>4</v>
      </c>
      <c r="N336" s="23">
        <v>1</v>
      </c>
      <c r="O336" s="12" t="str">
        <f>CONCATENATE(C336,D336,E336)</f>
        <v>360505081401914400</v>
      </c>
      <c r="P336" s="42" t="str">
        <f t="shared" si="38"/>
        <v>081401914400</v>
      </c>
      <c r="Q336" s="24" t="str">
        <f>IF(AND(D336&lt;&gt;0,E336=0),B336,"")</f>
        <v/>
      </c>
      <c r="R336" s="25" t="str">
        <f>IF(AND(D336=0,E336&lt;&gt;0),B336,"")</f>
        <v>18/06/2012</v>
      </c>
      <c r="S336" s="26">
        <f t="shared" si="35"/>
        <v>41078</v>
      </c>
      <c r="T336" s="27">
        <f>SUMIFS(S:S,O:O,O336,E:E,"")</f>
        <v>82143</v>
      </c>
      <c r="U336" s="27">
        <f>SUMIFS(S:S,O:O,O336,D:D,"")</f>
        <v>82139</v>
      </c>
      <c r="V336" s="28" t="str">
        <f t="shared" si="39"/>
        <v>Avant</v>
      </c>
      <c r="W336" s="28" t="str">
        <f t="shared" si="40"/>
        <v>Après</v>
      </c>
      <c r="X336" s="29">
        <f t="shared" si="41"/>
        <v>4</v>
      </c>
      <c r="Y336" s="42">
        <f>IFERROR(P336+D336*0.03,"")</f>
        <v>81401914400</v>
      </c>
    </row>
    <row r="337" spans="1:25">
      <c r="A337" s="13" t="s">
        <v>45</v>
      </c>
      <c r="B337" s="14" t="s">
        <v>31</v>
      </c>
      <c r="C337" s="15">
        <v>3605051476858</v>
      </c>
      <c r="D337" s="16">
        <v>14400</v>
      </c>
      <c r="E337" s="17">
        <v>14400</v>
      </c>
      <c r="F337" s="18">
        <v>1</v>
      </c>
      <c r="G337" s="19">
        <v>1</v>
      </c>
      <c r="H337" s="20">
        <f t="shared" si="36"/>
        <v>2</v>
      </c>
      <c r="I337" s="21">
        <f>SUMIFS(E:E,C:C,C337)</f>
        <v>28800</v>
      </c>
      <c r="J337" s="21">
        <f>SUMIFS(D:D,C:C,C337)</f>
        <v>28800</v>
      </c>
      <c r="K337" s="20" t="str">
        <f>IF(H337=2,"Délais OK &amp; Qté OK",IF(AND(H337=1,E337&lt;&gt;""),"Délais OK &amp; Qté NO",IF(AND(H337=1,E337="",M337&gt;=2),"Délais NO &amp; Qté OK",IF(AND(E337&lt;&gt;"",J337=D337),"Livraison sans demande","Délais NO &amp; Qté NO"))))</f>
        <v>Délais OK &amp; Qté OK</v>
      </c>
      <c r="L337" s="22" t="str">
        <f>IF(AND(K337="Délais NO &amp; Qté OK",X337&gt;30,D337&lt;&gt;""),"Verificar",IF(AND(K337="Délais NO &amp; Qté OK",X337&lt;=30,D337&lt;&gt;""),"Entrée faite "&amp;X337&amp;" jours "&amp;V337,IF(AND(X337&lt;30,K337="Délais NO &amp; Qté NO",D337=""),"Demande faite "&amp;X337&amp;" jours "&amp;W338,"")))</f>
        <v/>
      </c>
      <c r="M337" s="22">
        <f t="shared" si="37"/>
        <v>1</v>
      </c>
      <c r="N337" s="23">
        <v>1</v>
      </c>
      <c r="O337" s="12" t="str">
        <f>CONCATENATE(C337,D337,E337)</f>
        <v>36050514768581440014400</v>
      </c>
      <c r="P337" s="42" t="str">
        <f t="shared" si="38"/>
        <v>14768581440014400</v>
      </c>
      <c r="Q337" s="24" t="str">
        <f>IF(AND(D337&lt;&gt;0,E337=0),B337,"")</f>
        <v/>
      </c>
      <c r="R337" s="25" t="str">
        <f>IF(AND(D337=0,E337&lt;&gt;0),B337,"")</f>
        <v/>
      </c>
      <c r="S337" s="26">
        <f t="shared" si="35"/>
        <v>41078</v>
      </c>
      <c r="T337" s="27">
        <f>SUMIFS(S:S,O:O,O337,E:E,"")</f>
        <v>0</v>
      </c>
      <c r="U337" s="27">
        <f>SUMIFS(S:S,O:O,O337,D:D,"")</f>
        <v>0</v>
      </c>
      <c r="V337" s="28" t="str">
        <f t="shared" si="39"/>
        <v>Avant</v>
      </c>
      <c r="W337" s="28" t="str">
        <f t="shared" si="40"/>
        <v>Après</v>
      </c>
      <c r="X337" s="29">
        <f t="shared" si="41"/>
        <v>0</v>
      </c>
      <c r="Y337" s="42">
        <f>IFERROR(P337+D337*0.03,"")</f>
        <v>1.4768581440014832E+16</v>
      </c>
    </row>
    <row r="338" spans="1:25">
      <c r="A338" s="13" t="s">
        <v>45</v>
      </c>
      <c r="B338" s="14" t="s">
        <v>17</v>
      </c>
      <c r="C338" s="15">
        <v>3605050814019</v>
      </c>
      <c r="D338" s="16">
        <v>14400</v>
      </c>
      <c r="E338" s="17"/>
      <c r="F338" s="18"/>
      <c r="G338" s="19">
        <v>1</v>
      </c>
      <c r="H338" s="20">
        <f t="shared" si="36"/>
        <v>1</v>
      </c>
      <c r="I338" s="21">
        <f>SUMIFS(E:E,C:C,C338)</f>
        <v>28800</v>
      </c>
      <c r="J338" s="21">
        <f>SUMIFS(D:D,C:C,C338)</f>
        <v>28800</v>
      </c>
      <c r="K338" s="20" t="str">
        <f>IF(H338=2,"Délais OK &amp; Qté OK",IF(AND(H338=1,E338&lt;&gt;""),"Délais OK &amp; Qté NO",IF(AND(H338=1,E338="",M338&gt;=2),"Délais NO &amp; Qté OK",IF(AND(E338&lt;&gt;"",J338=D338),"Livraison sans demande","Délais NO &amp; Qté NO"))))</f>
        <v>Délais NO &amp; Qté OK</v>
      </c>
      <c r="L338" s="22" t="str">
        <f>IF(AND(K338="Délais NO &amp; Qté OK",X338&gt;30,D338&lt;&gt;""),"Verificar",IF(AND(K338="Délais NO &amp; Qté OK",X338&lt;=30,D338&lt;&gt;""),"Entrée faite "&amp;X338&amp;" jours "&amp;V338,IF(AND(X338&lt;30,K338="Délais NO &amp; Qté NO",D338=""),"Demande faite "&amp;X338&amp;" jours "&amp;W339,"")))</f>
        <v>Entrée faite 4 jours Avant</v>
      </c>
      <c r="M338" s="22">
        <f t="shared" si="37"/>
        <v>4</v>
      </c>
      <c r="N338" s="23">
        <v>1</v>
      </c>
      <c r="O338" s="12" t="str">
        <f>CONCATENATE(C338,D338,E338)</f>
        <v>360505081401914400</v>
      </c>
      <c r="P338" s="42" t="str">
        <f t="shared" si="38"/>
        <v>081401914400</v>
      </c>
      <c r="Q338" s="24" t="str">
        <f>IF(AND(D338&lt;&gt;0,E338=0),B338,"")</f>
        <v>19/06/2012</v>
      </c>
      <c r="R338" s="25" t="str">
        <f>IF(AND(D338=0,E338&lt;&gt;0),B338,"")</f>
        <v/>
      </c>
      <c r="S338" s="26">
        <f t="shared" si="35"/>
        <v>41079</v>
      </c>
      <c r="T338" s="27">
        <f>SUMIFS(S:S,O:O,O338,E:E,"")</f>
        <v>82143</v>
      </c>
      <c r="U338" s="27">
        <f>SUMIFS(S:S,O:O,O338,D:D,"")</f>
        <v>82139</v>
      </c>
      <c r="V338" s="28" t="str">
        <f t="shared" si="39"/>
        <v>Avant</v>
      </c>
      <c r="W338" s="28" t="str">
        <f t="shared" si="40"/>
        <v>Après</v>
      </c>
      <c r="X338" s="29">
        <f t="shared" si="41"/>
        <v>4</v>
      </c>
      <c r="Y338" s="42">
        <f>IFERROR(P338+D338*0.03,"")</f>
        <v>81401914832</v>
      </c>
    </row>
    <row r="339" spans="1:25">
      <c r="A339" s="13" t="s">
        <v>45</v>
      </c>
      <c r="B339" s="14" t="s">
        <v>17</v>
      </c>
      <c r="C339" s="15">
        <v>3605051476858</v>
      </c>
      <c r="D339" s="16"/>
      <c r="E339" s="17">
        <v>14400</v>
      </c>
      <c r="F339" s="18"/>
      <c r="G339" s="19"/>
      <c r="H339" s="20">
        <f t="shared" si="36"/>
        <v>0</v>
      </c>
      <c r="I339" s="21">
        <f>SUMIFS(E:E,C:C,C339)</f>
        <v>28800</v>
      </c>
      <c r="J339" s="21">
        <f>SUMIFS(D:D,C:C,C339)</f>
        <v>28800</v>
      </c>
      <c r="K339" s="20" t="str">
        <f>IF(H339=2,"Délais OK &amp; Qté OK",IF(AND(H339=1,E339&lt;&gt;""),"Délais OK &amp; Qté NO",IF(AND(H339=1,E339="",M339&gt;=2),"Délais NO &amp; Qté OK",IF(AND(E339&lt;&gt;"",J339=D339),"Livraison sans demande","Délais NO &amp; Qté NO"))))</f>
        <v>Délais NO &amp; Qté NO</v>
      </c>
      <c r="L339" s="22" t="str">
        <f>IF(AND(K339="Délais NO &amp; Qté OK",X339&gt;30,D339&lt;&gt;""),"Verificar",IF(AND(K339="Délais NO &amp; Qté OK",X339&lt;=30,D339&lt;&gt;""),"Entrée faite "&amp;X339&amp;" jours "&amp;V339,IF(AND(X339&lt;30,K339="Délais NO &amp; Qté NO",D339=""),"Demande faite "&amp;X339&amp;" jours "&amp;W340,"")))</f>
        <v>Demande faite 2 jours Après</v>
      </c>
      <c r="M339" s="22">
        <f t="shared" si="37"/>
        <v>2</v>
      </c>
      <c r="N339" s="23">
        <v>1</v>
      </c>
      <c r="O339" s="12" t="str">
        <f>CONCATENATE(C339,D339,E339)</f>
        <v>360505147685814400</v>
      </c>
      <c r="P339" s="42" t="str">
        <f t="shared" si="38"/>
        <v>147685814400</v>
      </c>
      <c r="Q339" s="24" t="str">
        <f>IF(AND(D339&lt;&gt;0,E339=0),B339,"")</f>
        <v/>
      </c>
      <c r="R339" s="25" t="str">
        <f>IF(AND(D339=0,E339&lt;&gt;0),B339,"")</f>
        <v>19/06/2012</v>
      </c>
      <c r="S339" s="26">
        <f t="shared" si="35"/>
        <v>41079</v>
      </c>
      <c r="T339" s="27">
        <f>SUMIFS(S:S,O:O,O339,E:E,"")</f>
        <v>41081</v>
      </c>
      <c r="U339" s="27">
        <f>SUMIFS(S:S,O:O,O339,D:D,"")</f>
        <v>41079</v>
      </c>
      <c r="V339" s="28" t="str">
        <f t="shared" si="39"/>
        <v>Avant</v>
      </c>
      <c r="W339" s="28" t="str">
        <f t="shared" si="40"/>
        <v>Après</v>
      </c>
      <c r="X339" s="29">
        <f t="shared" si="41"/>
        <v>2</v>
      </c>
      <c r="Y339" s="42">
        <f>IFERROR(P339+D339*0.03,"")</f>
        <v>147685814400</v>
      </c>
    </row>
    <row r="340" spans="1:25">
      <c r="A340" s="13" t="s">
        <v>45</v>
      </c>
      <c r="B340" s="14" t="s">
        <v>32</v>
      </c>
      <c r="C340" s="15">
        <v>3605051476858</v>
      </c>
      <c r="D340" s="16">
        <v>14400</v>
      </c>
      <c r="E340" s="17"/>
      <c r="F340" s="18"/>
      <c r="G340" s="19">
        <v>1</v>
      </c>
      <c r="H340" s="20">
        <f t="shared" si="36"/>
        <v>1</v>
      </c>
      <c r="I340" s="21">
        <f>SUMIFS(E:E,C:C,C340)</f>
        <v>28800</v>
      </c>
      <c r="J340" s="21">
        <f>SUMIFS(D:D,C:C,C340)</f>
        <v>28800</v>
      </c>
      <c r="K340" s="20" t="str">
        <f>IF(H340=2,"Délais OK &amp; Qté OK",IF(AND(H340=1,E340&lt;&gt;""),"Délais OK &amp; Qté NO",IF(AND(H340=1,E340="",M340&gt;=2),"Délais NO &amp; Qté OK",IF(AND(E340&lt;&gt;"",J340=D340),"Livraison sans demande","Délais NO &amp; Qté NO"))))</f>
        <v>Délais NO &amp; Qté OK</v>
      </c>
      <c r="L340" s="22" t="str">
        <f>IF(AND(K340="Délais NO &amp; Qté OK",X340&gt;30,D340&lt;&gt;""),"Verificar",IF(AND(K340="Délais NO &amp; Qté OK",X340&lt;=30,D340&lt;&gt;""),"Entrée faite "&amp;X340&amp;" jours "&amp;V340,IF(AND(X340&lt;30,K340="Délais NO &amp; Qté NO",D340=""),"Demande faite "&amp;X340&amp;" jours "&amp;W341,"")))</f>
        <v>Entrée faite 2 jours Avant</v>
      </c>
      <c r="M340" s="22">
        <f t="shared" si="37"/>
        <v>2</v>
      </c>
      <c r="N340" s="23">
        <v>1</v>
      </c>
      <c r="O340" s="12" t="str">
        <f>CONCATENATE(C340,D340,E340)</f>
        <v>360505147685814400</v>
      </c>
      <c r="P340" s="42" t="str">
        <f t="shared" si="38"/>
        <v>147685814400</v>
      </c>
      <c r="Q340" s="24" t="str">
        <f>IF(AND(D340&lt;&gt;0,E340=0),B340,"")</f>
        <v>21/06/2012</v>
      </c>
      <c r="R340" s="25" t="str">
        <f>IF(AND(D340=0,E340&lt;&gt;0),B340,"")</f>
        <v/>
      </c>
      <c r="S340" s="26">
        <f t="shared" si="35"/>
        <v>41081</v>
      </c>
      <c r="T340" s="27">
        <f>SUMIFS(S:S,O:O,O340,E:E,"")</f>
        <v>41081</v>
      </c>
      <c r="U340" s="27">
        <f>SUMIFS(S:S,O:O,O340,D:D,"")</f>
        <v>41079</v>
      </c>
      <c r="V340" s="28" t="str">
        <f t="shared" si="39"/>
        <v>Avant</v>
      </c>
      <c r="W340" s="28" t="str">
        <f t="shared" si="40"/>
        <v>Après</v>
      </c>
      <c r="X340" s="29">
        <f t="shared" si="41"/>
        <v>2</v>
      </c>
      <c r="Y340" s="42">
        <f>IFERROR(P340+D340*0.03,"")</f>
        <v>147685814832</v>
      </c>
    </row>
    <row r="341" spans="1:25">
      <c r="A341" s="13" t="s">
        <v>46</v>
      </c>
      <c r="B341" s="14" t="s">
        <v>32</v>
      </c>
      <c r="C341" s="15">
        <v>3605050554618</v>
      </c>
      <c r="D341" s="16"/>
      <c r="E341" s="17">
        <v>144000</v>
      </c>
      <c r="F341" s="18"/>
      <c r="G341" s="19"/>
      <c r="H341" s="20">
        <f t="shared" si="36"/>
        <v>0</v>
      </c>
      <c r="I341" s="21">
        <f>SUMIFS(E:E,C:C,C341)</f>
        <v>288000</v>
      </c>
      <c r="J341" s="21">
        <f>SUMIFS(D:D,C:C,C341)</f>
        <v>144000</v>
      </c>
      <c r="K341" s="20" t="str">
        <f>IF(H341=2,"Délais OK &amp; Qté OK",IF(AND(H341=1,E341&lt;&gt;""),"Délais OK &amp; Qté NO",IF(AND(H341=1,E341="",M341&gt;=2),"Délais NO &amp; Qté OK",IF(AND(E341&lt;&gt;"",J341=D341),"Livraison sans demande","Délais NO &amp; Qté NO"))))</f>
        <v>Délais NO &amp; Qté NO</v>
      </c>
      <c r="L341" s="22" t="str">
        <f>IF(AND(K341="Délais NO &amp; Qté OK",X341&gt;30,D341&lt;&gt;""),"Verificar",IF(AND(K341="Délais NO &amp; Qté OK",X341&lt;=30,D341&lt;&gt;""),"Entrée faite "&amp;X341&amp;" jours "&amp;V341,IF(AND(X341&lt;30,K341="Délais NO &amp; Qté NO",D341=""),"Demande faite "&amp;X341&amp;" jours "&amp;W342,"")))</f>
        <v/>
      </c>
      <c r="M341" s="22">
        <f t="shared" si="37"/>
        <v>1</v>
      </c>
      <c r="N341" s="23">
        <v>1</v>
      </c>
      <c r="O341" s="12" t="str">
        <f>CONCATENATE(C341,D341,E341)</f>
        <v>3605050554618144000</v>
      </c>
      <c r="P341" s="42" t="str">
        <f t="shared" si="38"/>
        <v>0554618144000</v>
      </c>
      <c r="Q341" s="24" t="str">
        <f>IF(AND(D341&lt;&gt;0,E341=0),B341,"")</f>
        <v/>
      </c>
      <c r="R341" s="25" t="str">
        <f>IF(AND(D341=0,E341&lt;&gt;0),B341,"")</f>
        <v>21/06/2012</v>
      </c>
      <c r="S341" s="26">
        <f t="shared" si="35"/>
        <v>41081</v>
      </c>
      <c r="T341" s="27">
        <f>SUMIFS(S:S,O:O,O341,E:E,"")</f>
        <v>0</v>
      </c>
      <c r="U341" s="27">
        <f>SUMIFS(S:S,O:O,O341,D:D,"")</f>
        <v>41081</v>
      </c>
      <c r="V341" s="28" t="str">
        <f t="shared" si="39"/>
        <v>Après</v>
      </c>
      <c r="W341" s="28" t="str">
        <f t="shared" si="40"/>
        <v>Avant</v>
      </c>
      <c r="X341" s="29">
        <f t="shared" si="41"/>
        <v>41081</v>
      </c>
      <c r="Y341" s="42">
        <f>IFERROR(P341+D341*0.03,"")</f>
        <v>554618144000</v>
      </c>
    </row>
    <row r="342" spans="1:25">
      <c r="A342" s="13" t="s">
        <v>46</v>
      </c>
      <c r="B342" s="14" t="s">
        <v>27</v>
      </c>
      <c r="C342" s="15">
        <v>3605050554618</v>
      </c>
      <c r="D342" s="16">
        <v>144000</v>
      </c>
      <c r="E342" s="17">
        <v>144000</v>
      </c>
      <c r="F342" s="18">
        <v>1</v>
      </c>
      <c r="G342" s="19">
        <v>1</v>
      </c>
      <c r="H342" s="20">
        <f t="shared" si="36"/>
        <v>2</v>
      </c>
      <c r="I342" s="21">
        <f>SUMIFS(E:E,C:C,C342)</f>
        <v>288000</v>
      </c>
      <c r="J342" s="21">
        <f>SUMIFS(D:D,C:C,C342)</f>
        <v>144000</v>
      </c>
      <c r="K342" s="20" t="str">
        <f>IF(H342=2,"Délais OK &amp; Qté OK",IF(AND(H342=1,E342&lt;&gt;""),"Délais OK &amp; Qté NO",IF(AND(H342=1,E342="",M342&gt;=2),"Délais NO &amp; Qté OK",IF(AND(E342&lt;&gt;"",J342=D342),"Livraison sans demande","Délais NO &amp; Qté NO"))))</f>
        <v>Délais OK &amp; Qté OK</v>
      </c>
      <c r="L342" s="22" t="str">
        <f>IF(AND(K342="Délais NO &amp; Qté OK",X342&gt;30,D342&lt;&gt;""),"Verificar",IF(AND(K342="Délais NO &amp; Qté OK",X342&lt;=30,D342&lt;&gt;""),"Entrée faite "&amp;X342&amp;" jours "&amp;V342,IF(AND(X342&lt;30,K342="Délais NO &amp; Qté NO",D342=""),"Demande faite "&amp;X342&amp;" jours "&amp;W343,"")))</f>
        <v/>
      </c>
      <c r="M342" s="22">
        <f t="shared" si="37"/>
        <v>1</v>
      </c>
      <c r="N342" s="23">
        <v>1</v>
      </c>
      <c r="O342" s="12" t="str">
        <f>CONCATENATE(C342,D342,E342)</f>
        <v>3605050554618144000144000</v>
      </c>
      <c r="P342" s="42" t="str">
        <f t="shared" si="38"/>
        <v>0554618144000144000</v>
      </c>
      <c r="Q342" s="24" t="str">
        <f>IF(AND(D342&lt;&gt;0,E342=0),B342,"")</f>
        <v/>
      </c>
      <c r="R342" s="25" t="str">
        <f>IF(AND(D342=0,E342&lt;&gt;0),B342,"")</f>
        <v/>
      </c>
      <c r="S342" s="26">
        <f t="shared" si="35"/>
        <v>41087</v>
      </c>
      <c r="T342" s="27">
        <f>SUMIFS(S:S,O:O,O342,E:E,"")</f>
        <v>0</v>
      </c>
      <c r="U342" s="27">
        <f>SUMIFS(S:S,O:O,O342,D:D,"")</f>
        <v>0</v>
      </c>
      <c r="V342" s="28" t="str">
        <f t="shared" si="39"/>
        <v>Avant</v>
      </c>
      <c r="W342" s="28" t="str">
        <f t="shared" si="40"/>
        <v>Après</v>
      </c>
      <c r="X342" s="29">
        <f t="shared" si="41"/>
        <v>0</v>
      </c>
      <c r="Y342" s="42">
        <f>IFERROR(P342+D342*0.03,"")</f>
        <v>5.5461814400014835E+17</v>
      </c>
    </row>
    <row r="343" spans="1:25">
      <c r="A343" s="13" t="s">
        <v>47</v>
      </c>
      <c r="B343" s="14" t="s">
        <v>13</v>
      </c>
      <c r="C343" s="15">
        <v>3605052233726</v>
      </c>
      <c r="D343" s="16"/>
      <c r="E343" s="17">
        <v>19980</v>
      </c>
      <c r="F343" s="18"/>
      <c r="G343" s="19"/>
      <c r="H343" s="20">
        <f t="shared" si="36"/>
        <v>0</v>
      </c>
      <c r="I343" s="21">
        <f>SUMIFS(E:E,C:C,C343)</f>
        <v>19980</v>
      </c>
      <c r="J343" s="21">
        <f>SUMIFS(D:D,C:C,C343)</f>
        <v>19980</v>
      </c>
      <c r="K343" s="20" t="str">
        <f>IF(H343=2,"Délais OK &amp; Qté OK",IF(AND(H343=1,E343&lt;&gt;""),"Délais OK &amp; Qté NO",IF(AND(H343=1,E343="",M343&gt;=2),"Délais NO &amp; Qté OK",IF(AND(E343&lt;&gt;"",J343=D343),"Livraison sans demande","Délais NO &amp; Qté NO"))))</f>
        <v>Délais NO &amp; Qté NO</v>
      </c>
      <c r="L343" s="22" t="str">
        <f>IF(AND(K343="Délais NO &amp; Qté OK",X343&gt;30,D343&lt;&gt;""),"Verificar",IF(AND(K343="Délais NO &amp; Qté OK",X343&lt;=30,D343&lt;&gt;""),"Entrée faite "&amp;X343&amp;" jours "&amp;V343,IF(AND(X343&lt;30,K343="Délais NO &amp; Qté NO",D343=""),"Demande faite "&amp;X343&amp;" jours "&amp;W344,"")))</f>
        <v>Demande faite 3 jours Après</v>
      </c>
      <c r="M343" s="22">
        <f t="shared" si="37"/>
        <v>2</v>
      </c>
      <c r="N343" s="23">
        <v>1</v>
      </c>
      <c r="O343" s="12" t="str">
        <f>CONCATENATE(C343,D343,E343)</f>
        <v>360505223372619980</v>
      </c>
      <c r="P343" s="42" t="str">
        <f t="shared" si="38"/>
        <v>223372619980</v>
      </c>
      <c r="Q343" s="24" t="str">
        <f>IF(AND(D343&lt;&gt;0,E343=0),B343,"")</f>
        <v/>
      </c>
      <c r="R343" s="25" t="str">
        <f>IF(AND(D343=0,E343&lt;&gt;0),B343,"")</f>
        <v>01/06/2012</v>
      </c>
      <c r="S343" s="26">
        <f t="shared" si="35"/>
        <v>41061</v>
      </c>
      <c r="T343" s="27">
        <f>SUMIFS(S:S,O:O,O343,E:E,"")</f>
        <v>41064</v>
      </c>
      <c r="U343" s="27">
        <f>SUMIFS(S:S,O:O,O343,D:D,"")</f>
        <v>41061</v>
      </c>
      <c r="V343" s="28" t="str">
        <f t="shared" si="39"/>
        <v>Avant</v>
      </c>
      <c r="W343" s="28" t="str">
        <f t="shared" si="40"/>
        <v>Après</v>
      </c>
      <c r="X343" s="29">
        <f t="shared" si="41"/>
        <v>3</v>
      </c>
      <c r="Y343" s="42">
        <f>IFERROR(P343+D343*0.03,"")</f>
        <v>223372619980</v>
      </c>
    </row>
    <row r="344" spans="1:25">
      <c r="A344" s="13" t="s">
        <v>47</v>
      </c>
      <c r="B344" s="14" t="s">
        <v>13</v>
      </c>
      <c r="C344" s="15">
        <v>3605052451014</v>
      </c>
      <c r="D344" s="16">
        <v>6300</v>
      </c>
      <c r="E344" s="17">
        <v>3150</v>
      </c>
      <c r="F344" s="18"/>
      <c r="G344" s="19">
        <v>1</v>
      </c>
      <c r="H344" s="20">
        <f t="shared" si="36"/>
        <v>1</v>
      </c>
      <c r="I344" s="21">
        <f>SUMIFS(E:E,C:C,C344)</f>
        <v>3150</v>
      </c>
      <c r="J344" s="21">
        <f>SUMIFS(D:D,C:C,C344)</f>
        <v>6300</v>
      </c>
      <c r="K344" s="20" t="str">
        <f>IF(H344=2,"Délais OK &amp; Qté OK",IF(AND(H344=1,E344&lt;&gt;""),"Délais OK &amp; Qté NO",IF(AND(H344=1,E344="",M344&gt;=2),"Délais NO &amp; Qté OK",IF(AND(E344&lt;&gt;"",J344=D344),"Livraison sans demande","Délais NO &amp; Qté NO"))))</f>
        <v>Délais OK &amp; Qté NO</v>
      </c>
      <c r="L344" s="22" t="str">
        <f>IF(AND(K344="Délais NO &amp; Qté OK",X344&gt;30,D344&lt;&gt;""),"Verificar",IF(AND(K344="Délais NO &amp; Qté OK",X344&lt;=30,D344&lt;&gt;""),"Entrée faite "&amp;X344&amp;" jours "&amp;V344,IF(AND(X344&lt;30,K344="Délais NO &amp; Qté NO",D344=""),"Demande faite "&amp;X344&amp;" jours "&amp;W345,"")))</f>
        <v/>
      </c>
      <c r="M344" s="22">
        <f t="shared" si="37"/>
        <v>1</v>
      </c>
      <c r="N344" s="23">
        <v>1</v>
      </c>
      <c r="O344" s="12" t="str">
        <f>CONCATENATE(C344,D344,E344)</f>
        <v>360505245101463003150</v>
      </c>
      <c r="P344" s="42" t="str">
        <f t="shared" si="38"/>
        <v>245101463003150</v>
      </c>
      <c r="Q344" s="24" t="str">
        <f>IF(AND(D344&lt;&gt;0,E344=0),B344,"")</f>
        <v/>
      </c>
      <c r="R344" s="25" t="str">
        <f>IF(AND(D344=0,E344&lt;&gt;0),B344,"")</f>
        <v/>
      </c>
      <c r="S344" s="26">
        <f t="shared" si="35"/>
        <v>41061</v>
      </c>
      <c r="T344" s="27">
        <f>SUMIFS(S:S,O:O,O344,E:E,"")</f>
        <v>0</v>
      </c>
      <c r="U344" s="27">
        <f>SUMIFS(S:S,O:O,O344,D:D,"")</f>
        <v>0</v>
      </c>
      <c r="V344" s="28" t="str">
        <f t="shared" si="39"/>
        <v>Avant</v>
      </c>
      <c r="W344" s="28" t="str">
        <f t="shared" si="40"/>
        <v>Après</v>
      </c>
      <c r="X344" s="29">
        <f t="shared" si="41"/>
        <v>0</v>
      </c>
      <c r="Y344" s="42">
        <f>IFERROR(P344+D344*0.03,"")</f>
        <v>245101463003339</v>
      </c>
    </row>
    <row r="345" spans="1:25">
      <c r="A345" s="13" t="s">
        <v>47</v>
      </c>
      <c r="B345" s="14" t="s">
        <v>14</v>
      </c>
      <c r="C345" s="15">
        <v>3605052233726</v>
      </c>
      <c r="D345" s="16">
        <v>19980</v>
      </c>
      <c r="E345" s="17"/>
      <c r="F345" s="18"/>
      <c r="G345" s="19">
        <v>1</v>
      </c>
      <c r="H345" s="20">
        <f t="shared" si="36"/>
        <v>1</v>
      </c>
      <c r="I345" s="21">
        <f>SUMIFS(E:E,C:C,C345)</f>
        <v>19980</v>
      </c>
      <c r="J345" s="21">
        <f>SUMIFS(D:D,C:C,C345)</f>
        <v>19980</v>
      </c>
      <c r="K345" s="20" t="str">
        <f>IF(H345=2,"Délais OK &amp; Qté OK",IF(AND(H345=1,E345&lt;&gt;""),"Délais OK &amp; Qté NO",IF(AND(H345=1,E345="",M345&gt;=2),"Délais NO &amp; Qté OK",IF(AND(E345&lt;&gt;"",J345=D345),"Livraison sans demande","Délais NO &amp; Qté NO"))))</f>
        <v>Délais NO &amp; Qté OK</v>
      </c>
      <c r="L345" s="22" t="str">
        <f>IF(AND(K345="Délais NO &amp; Qté OK",X345&gt;30,D345&lt;&gt;""),"Verificar",IF(AND(K345="Délais NO &amp; Qté OK",X345&lt;=30,D345&lt;&gt;""),"Entrée faite "&amp;X345&amp;" jours "&amp;V345,IF(AND(X345&lt;30,K345="Délais NO &amp; Qté NO",D345=""),"Demande faite "&amp;X345&amp;" jours "&amp;W346,"")))</f>
        <v>Entrée faite 3 jours Avant</v>
      </c>
      <c r="M345" s="22">
        <f t="shared" si="37"/>
        <v>2</v>
      </c>
      <c r="N345" s="23">
        <v>1</v>
      </c>
      <c r="O345" s="12" t="str">
        <f>CONCATENATE(C345,D345,E345)</f>
        <v>360505223372619980</v>
      </c>
      <c r="P345" s="42" t="str">
        <f t="shared" si="38"/>
        <v>223372619980</v>
      </c>
      <c r="Q345" s="24" t="str">
        <f>IF(AND(D345&lt;&gt;0,E345=0),B345,"")</f>
        <v>04/06/2012</v>
      </c>
      <c r="R345" s="25" t="str">
        <f>IF(AND(D345=0,E345&lt;&gt;0),B345,"")</f>
        <v/>
      </c>
      <c r="S345" s="26">
        <f t="shared" si="35"/>
        <v>41064</v>
      </c>
      <c r="T345" s="27">
        <f>SUMIFS(S:S,O:O,O345,E:E,"")</f>
        <v>41064</v>
      </c>
      <c r="U345" s="27">
        <f>SUMIFS(S:S,O:O,O345,D:D,"")</f>
        <v>41061</v>
      </c>
      <c r="V345" s="28" t="str">
        <f t="shared" si="39"/>
        <v>Avant</v>
      </c>
      <c r="W345" s="28" t="str">
        <f t="shared" si="40"/>
        <v>Après</v>
      </c>
      <c r="X345" s="29">
        <f t="shared" si="41"/>
        <v>3</v>
      </c>
      <c r="Y345" s="42">
        <f>IFERROR(P345+D345*0.03,"")</f>
        <v>223372620579.39999</v>
      </c>
    </row>
    <row r="346" spans="1:25">
      <c r="A346" s="13" t="s">
        <v>47</v>
      </c>
      <c r="B346" s="14" t="s">
        <v>16</v>
      </c>
      <c r="C346" s="15">
        <v>3605052233719</v>
      </c>
      <c r="D346" s="16">
        <v>19440</v>
      </c>
      <c r="E346" s="17"/>
      <c r="F346" s="18"/>
      <c r="G346" s="19">
        <v>1</v>
      </c>
      <c r="H346" s="20">
        <f t="shared" si="36"/>
        <v>1</v>
      </c>
      <c r="I346" s="21">
        <f>SUMIFS(E:E,C:C,C346)</f>
        <v>19440</v>
      </c>
      <c r="J346" s="21">
        <f>SUMIFS(D:D,C:C,C346)</f>
        <v>19440</v>
      </c>
      <c r="K346" s="20" t="str">
        <f>IF(H346=2,"Délais OK &amp; Qté OK",IF(AND(H346=1,E346&lt;&gt;""),"Délais OK &amp; Qté NO",IF(AND(H346=1,E346="",M346&gt;=2),"Délais NO &amp; Qté OK",IF(AND(E346&lt;&gt;"",J346=D346),"Livraison sans demande","Délais NO &amp; Qté NO"))))</f>
        <v>Délais NO &amp; Qté OK</v>
      </c>
      <c r="L346" s="22" t="str">
        <f>IF(AND(K346="Délais NO &amp; Qté OK",X346&gt;30,D346&lt;&gt;""),"Verificar",IF(AND(K346="Délais NO &amp; Qté OK",X346&lt;=30,D346&lt;&gt;""),"Entrée faite "&amp;X346&amp;" jours "&amp;V346,IF(AND(X346&lt;30,K346="Délais NO &amp; Qté NO",D346=""),"Demande faite "&amp;X346&amp;" jours "&amp;W347,"")))</f>
        <v>Entrée faite 1 jours Après</v>
      </c>
      <c r="M346" s="22">
        <f t="shared" si="37"/>
        <v>2</v>
      </c>
      <c r="N346" s="23">
        <v>1</v>
      </c>
      <c r="O346" s="12" t="str">
        <f>CONCATENATE(C346,D346,E346)</f>
        <v>360505223371919440</v>
      </c>
      <c r="P346" s="42" t="str">
        <f t="shared" si="38"/>
        <v>223371919440</v>
      </c>
      <c r="Q346" s="24" t="str">
        <f>IF(AND(D346&lt;&gt;0,E346=0),B346,"")</f>
        <v>06/06/2012</v>
      </c>
      <c r="R346" s="25" t="str">
        <f>IF(AND(D346=0,E346&lt;&gt;0),B346,"")</f>
        <v/>
      </c>
      <c r="S346" s="26">
        <f t="shared" si="35"/>
        <v>41066</v>
      </c>
      <c r="T346" s="27">
        <f>SUMIFS(S:S,O:O,O346,E:E,"")</f>
        <v>41066</v>
      </c>
      <c r="U346" s="27">
        <f>SUMIFS(S:S,O:O,O346,D:D,"")</f>
        <v>41067</v>
      </c>
      <c r="V346" s="28" t="str">
        <f t="shared" si="39"/>
        <v>Après</v>
      </c>
      <c r="W346" s="28" t="str">
        <f t="shared" si="40"/>
        <v>Avant</v>
      </c>
      <c r="X346" s="29">
        <f t="shared" si="41"/>
        <v>1</v>
      </c>
      <c r="Y346" s="42">
        <f>IFERROR(P346+D346*0.03,"")</f>
        <v>223371920023.20001</v>
      </c>
    </row>
    <row r="347" spans="1:25">
      <c r="A347" s="13" t="s">
        <v>47</v>
      </c>
      <c r="B347" s="14" t="s">
        <v>23</v>
      </c>
      <c r="C347" s="15">
        <v>3605052233719</v>
      </c>
      <c r="D347" s="16"/>
      <c r="E347" s="17">
        <v>19440</v>
      </c>
      <c r="F347" s="18"/>
      <c r="G347" s="19"/>
      <c r="H347" s="20">
        <f t="shared" si="36"/>
        <v>0</v>
      </c>
      <c r="I347" s="21">
        <f>SUMIFS(E:E,C:C,C347)</f>
        <v>19440</v>
      </c>
      <c r="J347" s="21">
        <f>SUMIFS(D:D,C:C,C347)</f>
        <v>19440</v>
      </c>
      <c r="K347" s="20" t="str">
        <f>IF(H347=2,"Délais OK &amp; Qté OK",IF(AND(H347=1,E347&lt;&gt;""),"Délais OK &amp; Qté NO",IF(AND(H347=1,E347="",M347&gt;=2),"Délais NO &amp; Qté OK",IF(AND(E347&lt;&gt;"",J347=D347),"Livraison sans demande","Délais NO &amp; Qté NO"))))</f>
        <v>Délais NO &amp; Qté NO</v>
      </c>
      <c r="L347" s="22" t="str">
        <f>IF(AND(K347="Délais NO &amp; Qté OK",X347&gt;30,D347&lt;&gt;""),"Verificar",IF(AND(K347="Délais NO &amp; Qté OK",X347&lt;=30,D347&lt;&gt;""),"Entrée faite "&amp;X347&amp;" jours "&amp;V347,IF(AND(X347&lt;30,K347="Délais NO &amp; Qté NO",D347=""),"Demande faite "&amp;X347&amp;" jours "&amp;W348,"")))</f>
        <v>Demande faite 1 jours Après</v>
      </c>
      <c r="M347" s="22">
        <f t="shared" si="37"/>
        <v>2</v>
      </c>
      <c r="N347" s="23">
        <v>1</v>
      </c>
      <c r="O347" s="12" t="str">
        <f>CONCATENATE(C347,D347,E347)</f>
        <v>360505223371919440</v>
      </c>
      <c r="P347" s="42" t="str">
        <f t="shared" si="38"/>
        <v>223371919440</v>
      </c>
      <c r="Q347" s="24" t="str">
        <f>IF(AND(D347&lt;&gt;0,E347=0),B347,"")</f>
        <v/>
      </c>
      <c r="R347" s="25" t="str">
        <f>IF(AND(D347=0,E347&lt;&gt;0),B347,"")</f>
        <v>07/06/2012</v>
      </c>
      <c r="S347" s="26">
        <f t="shared" si="35"/>
        <v>41067</v>
      </c>
      <c r="T347" s="27">
        <f>SUMIFS(S:S,O:O,O347,E:E,"")</f>
        <v>41066</v>
      </c>
      <c r="U347" s="27">
        <f>SUMIFS(S:S,O:O,O347,D:D,"")</f>
        <v>41067</v>
      </c>
      <c r="V347" s="28" t="str">
        <f t="shared" si="39"/>
        <v>Après</v>
      </c>
      <c r="W347" s="28" t="str">
        <f t="shared" si="40"/>
        <v>Avant</v>
      </c>
      <c r="X347" s="29">
        <f t="shared" si="41"/>
        <v>1</v>
      </c>
      <c r="Y347" s="42">
        <f>IFERROR(P347+D347*0.03,"")</f>
        <v>223371919440</v>
      </c>
    </row>
    <row r="348" spans="1:25">
      <c r="A348" s="13" t="s">
        <v>47</v>
      </c>
      <c r="B348" s="14" t="s">
        <v>28</v>
      </c>
      <c r="C348" s="15">
        <v>3605052030356</v>
      </c>
      <c r="D348" s="16">
        <v>10260</v>
      </c>
      <c r="E348" s="17">
        <v>10260</v>
      </c>
      <c r="F348" s="18">
        <v>1</v>
      </c>
      <c r="G348" s="19">
        <v>1</v>
      </c>
      <c r="H348" s="20">
        <f t="shared" si="36"/>
        <v>2</v>
      </c>
      <c r="I348" s="21">
        <f>SUMIFS(E:E,C:C,C348)</f>
        <v>10260</v>
      </c>
      <c r="J348" s="21">
        <f>SUMIFS(D:D,C:C,C348)</f>
        <v>10260</v>
      </c>
      <c r="K348" s="20" t="str">
        <f>IF(H348=2,"Délais OK &amp; Qté OK",IF(AND(H348=1,E348&lt;&gt;""),"Délais OK &amp; Qté NO",IF(AND(H348=1,E348="",M348&gt;=2),"Délais NO &amp; Qté OK",IF(AND(E348&lt;&gt;"",J348=D348),"Livraison sans demande","Délais NO &amp; Qté NO"))))</f>
        <v>Délais OK &amp; Qté OK</v>
      </c>
      <c r="L348" s="22" t="str">
        <f>IF(AND(K348="Délais NO &amp; Qté OK",X348&gt;30,D348&lt;&gt;""),"Verificar",IF(AND(K348="Délais NO &amp; Qté OK",X348&lt;=30,D348&lt;&gt;""),"Entrée faite "&amp;X348&amp;" jours "&amp;V348,IF(AND(X348&lt;30,K348="Délais NO &amp; Qté NO",D348=""),"Demande faite "&amp;X348&amp;" jours "&amp;W349,"")))</f>
        <v/>
      </c>
      <c r="M348" s="22">
        <f t="shared" si="37"/>
        <v>1</v>
      </c>
      <c r="N348" s="23">
        <v>1</v>
      </c>
      <c r="O348" s="12" t="str">
        <f>CONCATENATE(C348,D348,E348)</f>
        <v>36050520303561026010260</v>
      </c>
      <c r="P348" s="42" t="str">
        <f t="shared" si="38"/>
        <v>20303561026010260</v>
      </c>
      <c r="Q348" s="24" t="str">
        <f>IF(AND(D348&lt;&gt;0,E348=0),B348,"")</f>
        <v/>
      </c>
      <c r="R348" s="25" t="str">
        <f>IF(AND(D348=0,E348&lt;&gt;0),B348,"")</f>
        <v/>
      </c>
      <c r="S348" s="26">
        <f t="shared" si="35"/>
        <v>41073</v>
      </c>
      <c r="T348" s="27">
        <f>SUMIFS(S:S,O:O,O348,E:E,"")</f>
        <v>0</v>
      </c>
      <c r="U348" s="27">
        <f>SUMIFS(S:S,O:O,O348,D:D,"")</f>
        <v>0</v>
      </c>
      <c r="V348" s="28" t="str">
        <f t="shared" si="39"/>
        <v>Avant</v>
      </c>
      <c r="W348" s="28" t="str">
        <f t="shared" si="40"/>
        <v>Après</v>
      </c>
      <c r="X348" s="29">
        <f t="shared" si="41"/>
        <v>0</v>
      </c>
      <c r="Y348" s="42">
        <f>IFERROR(P348+D348*0.03,"")</f>
        <v>2.0303561026010508E+16</v>
      </c>
    </row>
    <row r="349" spans="1:25">
      <c r="A349" s="13" t="s">
        <v>47</v>
      </c>
      <c r="B349" s="14" t="s">
        <v>28</v>
      </c>
      <c r="C349" s="15">
        <v>3605052233733</v>
      </c>
      <c r="D349" s="16">
        <v>19380</v>
      </c>
      <c r="E349" s="17">
        <v>19380</v>
      </c>
      <c r="F349" s="18">
        <v>1</v>
      </c>
      <c r="G349" s="19">
        <v>1</v>
      </c>
      <c r="H349" s="20">
        <f t="shared" si="36"/>
        <v>2</v>
      </c>
      <c r="I349" s="21">
        <f>SUMIFS(E:E,C:C,C349)</f>
        <v>19380</v>
      </c>
      <c r="J349" s="21">
        <f>SUMIFS(D:D,C:C,C349)</f>
        <v>19380</v>
      </c>
      <c r="K349" s="20" t="str">
        <f>IF(H349=2,"Délais OK &amp; Qté OK",IF(AND(H349=1,E349&lt;&gt;""),"Délais OK &amp; Qté NO",IF(AND(H349=1,E349="",M349&gt;=2),"Délais NO &amp; Qté OK",IF(AND(E349&lt;&gt;"",J349=D349),"Livraison sans demande","Délais NO &amp; Qté NO"))))</f>
        <v>Délais OK &amp; Qté OK</v>
      </c>
      <c r="L349" s="22" t="str">
        <f>IF(AND(K349="Délais NO &amp; Qté OK",X349&gt;30,D349&lt;&gt;""),"Verificar",IF(AND(K349="Délais NO &amp; Qté OK",X349&lt;=30,D349&lt;&gt;""),"Entrée faite "&amp;X349&amp;" jours "&amp;V349,IF(AND(X349&lt;30,K349="Délais NO &amp; Qté NO",D349=""),"Demande faite "&amp;X349&amp;" jours "&amp;W350,"")))</f>
        <v/>
      </c>
      <c r="M349" s="22">
        <f t="shared" si="37"/>
        <v>1</v>
      </c>
      <c r="N349" s="23">
        <v>1</v>
      </c>
      <c r="O349" s="12" t="str">
        <f>CONCATENATE(C349,D349,E349)</f>
        <v>36050522337331938019380</v>
      </c>
      <c r="P349" s="42" t="str">
        <f t="shared" si="38"/>
        <v>22337331938019380</v>
      </c>
      <c r="Q349" s="24" t="str">
        <f>IF(AND(D349&lt;&gt;0,E349=0),B349,"")</f>
        <v/>
      </c>
      <c r="R349" s="25" t="str">
        <f>IF(AND(D349=0,E349&lt;&gt;0),B349,"")</f>
        <v/>
      </c>
      <c r="S349" s="26">
        <f t="shared" si="35"/>
        <v>41073</v>
      </c>
      <c r="T349" s="27">
        <f>SUMIFS(S:S,O:O,O349,E:E,"")</f>
        <v>0</v>
      </c>
      <c r="U349" s="27">
        <f>SUMIFS(S:S,O:O,O349,D:D,"")</f>
        <v>0</v>
      </c>
      <c r="V349" s="28" t="str">
        <f t="shared" si="39"/>
        <v>Avant</v>
      </c>
      <c r="W349" s="28" t="str">
        <f t="shared" si="40"/>
        <v>Après</v>
      </c>
      <c r="X349" s="29">
        <f t="shared" si="41"/>
        <v>0</v>
      </c>
      <c r="Y349" s="42">
        <f>IFERROR(P349+D349*0.03,"")</f>
        <v>2.233733193801988E+16</v>
      </c>
    </row>
    <row r="350" spans="1:25">
      <c r="A350" s="13" t="s">
        <v>47</v>
      </c>
      <c r="B350" s="14" t="s">
        <v>27</v>
      </c>
      <c r="C350" s="15">
        <v>3605052297575</v>
      </c>
      <c r="D350" s="16">
        <v>19440</v>
      </c>
      <c r="E350" s="17"/>
      <c r="F350" s="18"/>
      <c r="G350" s="19">
        <v>1</v>
      </c>
      <c r="H350" s="20">
        <f t="shared" si="36"/>
        <v>1</v>
      </c>
      <c r="I350" s="21">
        <f>SUMIFS(E:E,C:C,C350)</f>
        <v>0</v>
      </c>
      <c r="J350" s="21">
        <f>SUMIFS(D:D,C:C,C350)</f>
        <v>19440</v>
      </c>
      <c r="K350" s="20" t="str">
        <f>IF(H350=2,"Délais OK &amp; Qté OK",IF(AND(H350=1,E350&lt;&gt;""),"Délais OK &amp; Qté NO",IF(AND(H350=1,E350="",M350&gt;=2),"Délais NO &amp; Qté OK",IF(AND(E350&lt;&gt;"",J350=D350),"Livraison sans demande","Délais NO &amp; Qté NO"))))</f>
        <v>Délais NO &amp; Qté NO</v>
      </c>
      <c r="L350" s="22" t="str">
        <f>IF(AND(K350="Délais NO &amp; Qté OK",X350&gt;30,D350&lt;&gt;""),"Verificar",IF(AND(K350="Délais NO &amp; Qté OK",X350&lt;=30,D350&lt;&gt;""),"Entrée faite "&amp;X350&amp;" jours "&amp;V350,IF(AND(X350&lt;30,K350="Délais NO &amp; Qté NO",D350=""),"Demande faite "&amp;X350&amp;" jours "&amp;W351,"")))</f>
        <v/>
      </c>
      <c r="M350" s="22">
        <f t="shared" si="37"/>
        <v>1</v>
      </c>
      <c r="N350" s="23">
        <v>1</v>
      </c>
      <c r="O350" s="12" t="str">
        <f>CONCATENATE(C350,D350,E350)</f>
        <v>360505229757519440</v>
      </c>
      <c r="P350" s="42" t="str">
        <f t="shared" si="38"/>
        <v>229757519440</v>
      </c>
      <c r="Q350" s="24" t="str">
        <f>IF(AND(D350&lt;&gt;0,E350=0),B350,"")</f>
        <v>27/06/2012</v>
      </c>
      <c r="R350" s="25" t="str">
        <f>IF(AND(D350=0,E350&lt;&gt;0),B350,"")</f>
        <v/>
      </c>
      <c r="S350" s="26">
        <f t="shared" si="35"/>
        <v>41087</v>
      </c>
      <c r="T350" s="27">
        <f>SUMIFS(S:S,O:O,O350,E:E,"")</f>
        <v>41087</v>
      </c>
      <c r="U350" s="27">
        <f>SUMIFS(S:S,O:O,O350,D:D,"")</f>
        <v>0</v>
      </c>
      <c r="V350" s="28" t="str">
        <f t="shared" si="39"/>
        <v>Avant</v>
      </c>
      <c r="W350" s="28" t="str">
        <f t="shared" si="40"/>
        <v>Après</v>
      </c>
      <c r="X350" s="29">
        <f t="shared" si="41"/>
        <v>41087</v>
      </c>
      <c r="Y350" s="42">
        <f>IFERROR(P350+D350*0.03,"")</f>
        <v>229757520023.20001</v>
      </c>
    </row>
    <row r="351" spans="1:25">
      <c r="A351" s="13" t="s">
        <v>48</v>
      </c>
      <c r="B351" s="14" t="s">
        <v>22</v>
      </c>
      <c r="C351" s="15">
        <v>3605052337769</v>
      </c>
      <c r="D351" s="16">
        <v>2640</v>
      </c>
      <c r="E351" s="17"/>
      <c r="F351" s="18"/>
      <c r="G351" s="19">
        <v>1</v>
      </c>
      <c r="H351" s="20">
        <f t="shared" si="36"/>
        <v>1</v>
      </c>
      <c r="I351" s="21">
        <f>SUMIFS(E:E,C:C,C351)</f>
        <v>0</v>
      </c>
      <c r="J351" s="21">
        <f>SUMIFS(D:D,C:C,C351)</f>
        <v>2640</v>
      </c>
      <c r="K351" s="20" t="str">
        <f>IF(H351=2,"Délais OK &amp; Qté OK",IF(AND(H351=1,E351&lt;&gt;""),"Délais OK &amp; Qté NO",IF(AND(H351=1,E351="",M351&gt;=2),"Délais NO &amp; Qté OK",IF(AND(E351&lt;&gt;"",J351=D351),"Livraison sans demande","Délais NO &amp; Qté NO"))))</f>
        <v>Délais NO &amp; Qté NO</v>
      </c>
      <c r="L351" s="22" t="str">
        <f>IF(AND(K351="Délais NO &amp; Qté OK",X351&gt;30,D351&lt;&gt;""),"Verificar",IF(AND(K351="Délais NO &amp; Qté OK",X351&lt;=30,D351&lt;&gt;""),"Entrée faite "&amp;X351&amp;" jours "&amp;V351,IF(AND(X351&lt;30,K351="Délais NO &amp; Qté NO",D351=""),"Demande faite "&amp;X351&amp;" jours "&amp;W352,"")))</f>
        <v/>
      </c>
      <c r="M351" s="22">
        <f t="shared" si="37"/>
        <v>1</v>
      </c>
      <c r="N351" s="23">
        <v>1</v>
      </c>
      <c r="O351" s="12" t="str">
        <f>CONCATENATE(C351,D351,E351)</f>
        <v>36050523377692640</v>
      </c>
      <c r="P351" s="42" t="str">
        <f t="shared" si="38"/>
        <v>23377692640</v>
      </c>
      <c r="Q351" s="24" t="str">
        <f>IF(AND(D351&lt;&gt;0,E351=0),B351,"")</f>
        <v>28/06/2012</v>
      </c>
      <c r="R351" s="25" t="str">
        <f>IF(AND(D351=0,E351&lt;&gt;0),B351,"")</f>
        <v/>
      </c>
      <c r="S351" s="26">
        <f t="shared" si="35"/>
        <v>41088</v>
      </c>
      <c r="T351" s="27">
        <f>SUMIFS(S:S,O:O,O351,E:E,"")</f>
        <v>41088</v>
      </c>
      <c r="U351" s="27">
        <f>SUMIFS(S:S,O:O,O351,D:D,"")</f>
        <v>0</v>
      </c>
      <c r="V351" s="28" t="str">
        <f t="shared" si="39"/>
        <v>Avant</v>
      </c>
      <c r="W351" s="28" t="str">
        <f t="shared" si="40"/>
        <v>Après</v>
      </c>
      <c r="X351" s="29">
        <f t="shared" si="41"/>
        <v>41088</v>
      </c>
      <c r="Y351" s="42">
        <f>IFERROR(P351+D351*0.03,"")</f>
        <v>23377692719.200001</v>
      </c>
    </row>
    <row r="352" spans="1:25">
      <c r="A352" s="13" t="s">
        <v>49</v>
      </c>
      <c r="B352" s="14" t="s">
        <v>13</v>
      </c>
      <c r="C352" s="15">
        <v>3605052749944</v>
      </c>
      <c r="D352" s="16">
        <v>22000</v>
      </c>
      <c r="E352" s="17"/>
      <c r="F352" s="18"/>
      <c r="G352" s="19">
        <v>1</v>
      </c>
      <c r="H352" s="20">
        <f t="shared" si="36"/>
        <v>1</v>
      </c>
      <c r="I352" s="21">
        <f>SUMIFS(E:E,C:C,C352)</f>
        <v>0</v>
      </c>
      <c r="J352" s="21">
        <f>SUMIFS(D:D,C:C,C352)</f>
        <v>22000</v>
      </c>
      <c r="K352" s="20" t="str">
        <f>IF(H352=2,"Délais OK &amp; Qté OK",IF(AND(H352=1,E352&lt;&gt;""),"Délais OK &amp; Qté NO",IF(AND(H352=1,E352="",M352&gt;=2),"Délais NO &amp; Qté OK",IF(AND(E352&lt;&gt;"",J352=D352),"Livraison sans demande","Délais NO &amp; Qté NO"))))</f>
        <v>Délais NO &amp; Qté NO</v>
      </c>
      <c r="L352" s="22" t="str">
        <f>IF(AND(K352="Délais NO &amp; Qté OK",X352&gt;30,D352&lt;&gt;""),"Verificar",IF(AND(K352="Délais NO &amp; Qté OK",X352&lt;=30,D352&lt;&gt;""),"Entrée faite "&amp;X352&amp;" jours "&amp;V352,IF(AND(X352&lt;30,K352="Délais NO &amp; Qté NO",D352=""),"Demande faite "&amp;X352&amp;" jours "&amp;W353,"")))</f>
        <v/>
      </c>
      <c r="M352" s="22">
        <f t="shared" si="37"/>
        <v>1</v>
      </c>
      <c r="N352" s="23">
        <v>1</v>
      </c>
      <c r="O352" s="12" t="str">
        <f>CONCATENATE(C352,D352,E352)</f>
        <v>360505274994422000</v>
      </c>
      <c r="P352" s="42" t="str">
        <f t="shared" si="38"/>
        <v>274994422000</v>
      </c>
      <c r="Q352" s="24" t="str">
        <f>IF(AND(D352&lt;&gt;0,E352=0),B352,"")</f>
        <v>01/06/2012</v>
      </c>
      <c r="R352" s="25" t="str">
        <f>IF(AND(D352=0,E352&lt;&gt;0),B352,"")</f>
        <v/>
      </c>
      <c r="S352" s="26">
        <f t="shared" si="35"/>
        <v>41061</v>
      </c>
      <c r="T352" s="27">
        <f>SUMIFS(S:S,O:O,O352,E:E,"")</f>
        <v>41061</v>
      </c>
      <c r="U352" s="27">
        <f>SUMIFS(S:S,O:O,O352,D:D,"")</f>
        <v>0</v>
      </c>
      <c r="V352" s="28" t="str">
        <f t="shared" si="39"/>
        <v>Avant</v>
      </c>
      <c r="W352" s="28" t="str">
        <f t="shared" si="40"/>
        <v>Après</v>
      </c>
      <c r="X352" s="29">
        <f t="shared" si="41"/>
        <v>41061</v>
      </c>
      <c r="Y352" s="42">
        <f>IFERROR(P352+D352*0.03,"")</f>
        <v>274994422660</v>
      </c>
    </row>
    <row r="353" spans="1:25">
      <c r="A353" s="13" t="s">
        <v>49</v>
      </c>
      <c r="B353" s="14" t="s">
        <v>15</v>
      </c>
      <c r="C353" s="15">
        <v>3605052605356</v>
      </c>
      <c r="D353" s="16"/>
      <c r="E353" s="17">
        <v>18240</v>
      </c>
      <c r="F353" s="18"/>
      <c r="G353" s="19"/>
      <c r="H353" s="20">
        <f t="shared" si="36"/>
        <v>0</v>
      </c>
      <c r="I353" s="21">
        <f>SUMIFS(E:E,C:C,C353)</f>
        <v>36480</v>
      </c>
      <c r="J353" s="21">
        <f>SUMIFS(D:D,C:C,C353)</f>
        <v>18240</v>
      </c>
      <c r="K353" s="20" t="str">
        <f>IF(H353=2,"Délais OK &amp; Qté OK",IF(AND(H353=1,E353&lt;&gt;""),"Délais OK &amp; Qté NO",IF(AND(H353=1,E353="",M353&gt;=2),"Délais NO &amp; Qté OK",IF(AND(E353&lt;&gt;"",J353=D353),"Livraison sans demande","Délais NO &amp; Qté NO"))))</f>
        <v>Délais NO &amp; Qté NO</v>
      </c>
      <c r="L353" s="22" t="str">
        <f>IF(AND(K353="Délais NO &amp; Qté OK",X353&gt;30,D353&lt;&gt;""),"Verificar",IF(AND(K353="Délais NO &amp; Qté OK",X353&lt;=30,D353&lt;&gt;""),"Entrée faite "&amp;X353&amp;" jours "&amp;V353,IF(AND(X353&lt;30,K353="Délais NO &amp; Qté NO",D353=""),"Demande faite "&amp;X353&amp;" jours "&amp;W354,"")))</f>
        <v/>
      </c>
      <c r="M353" s="22">
        <f t="shared" si="37"/>
        <v>3</v>
      </c>
      <c r="N353" s="23">
        <v>1</v>
      </c>
      <c r="O353" s="12" t="str">
        <f>CONCATENATE(C353,D353,E353)</f>
        <v>360505260535618240</v>
      </c>
      <c r="P353" s="42" t="str">
        <f t="shared" si="38"/>
        <v>260535618240</v>
      </c>
      <c r="Q353" s="24" t="str">
        <f>IF(AND(D353&lt;&gt;0,E353=0),B353,"")</f>
        <v/>
      </c>
      <c r="R353" s="25" t="str">
        <f>IF(AND(D353=0,E353&lt;&gt;0),B353,"")</f>
        <v>05/06/2012</v>
      </c>
      <c r="S353" s="26">
        <f t="shared" si="35"/>
        <v>41065</v>
      </c>
      <c r="T353" s="27">
        <f>SUMIFS(S:S,O:O,O353,E:E,"")</f>
        <v>41081</v>
      </c>
      <c r="U353" s="27">
        <f>SUMIFS(S:S,O:O,O353,D:D,"")</f>
        <v>82151</v>
      </c>
      <c r="V353" s="28" t="str">
        <f t="shared" si="39"/>
        <v>Après</v>
      </c>
      <c r="W353" s="28" t="str">
        <f t="shared" si="40"/>
        <v>Avant</v>
      </c>
      <c r="X353" s="29">
        <f t="shared" si="41"/>
        <v>41070</v>
      </c>
      <c r="Y353" s="42">
        <f>IFERROR(P353+D353*0.03,"")</f>
        <v>260535618240</v>
      </c>
    </row>
    <row r="354" spans="1:25">
      <c r="A354" s="13" t="s">
        <v>49</v>
      </c>
      <c r="B354" s="14" t="s">
        <v>15</v>
      </c>
      <c r="C354" s="15">
        <v>3605052605363</v>
      </c>
      <c r="D354" s="16"/>
      <c r="E354" s="17">
        <v>21600</v>
      </c>
      <c r="F354" s="18"/>
      <c r="G354" s="19"/>
      <c r="H354" s="20">
        <f t="shared" si="36"/>
        <v>0</v>
      </c>
      <c r="I354" s="21">
        <f>SUMIFS(E:E,C:C,C354)</f>
        <v>32400</v>
      </c>
      <c r="J354" s="21">
        <f>SUMIFS(D:D,C:C,C354)</f>
        <v>10800</v>
      </c>
      <c r="K354" s="20" t="str">
        <f>IF(H354=2,"Délais OK &amp; Qté OK",IF(AND(H354=1,E354&lt;&gt;""),"Délais OK &amp; Qté NO",IF(AND(H354=1,E354="",M354&gt;=2),"Délais NO &amp; Qté OK",IF(AND(E354&lt;&gt;"",J354=D354),"Livraison sans demande","Délais NO &amp; Qté NO"))))</f>
        <v>Délais NO &amp; Qté NO</v>
      </c>
      <c r="L354" s="22" t="str">
        <f>IF(AND(K354="Délais NO &amp; Qté OK",X354&gt;30,D354&lt;&gt;""),"Verificar",IF(AND(K354="Délais NO &amp; Qté OK",X354&lt;=30,D354&lt;&gt;""),"Entrée faite "&amp;X354&amp;" jours "&amp;V354,IF(AND(X354&lt;30,K354="Délais NO &amp; Qté NO",D354=""),"Demande faite "&amp;X354&amp;" jours "&amp;W355,"")))</f>
        <v/>
      </c>
      <c r="M354" s="22">
        <f t="shared" si="37"/>
        <v>1</v>
      </c>
      <c r="N354" s="23">
        <v>1</v>
      </c>
      <c r="O354" s="12" t="str">
        <f>CONCATENATE(C354,D354,E354)</f>
        <v>360505260536321600</v>
      </c>
      <c r="P354" s="42" t="str">
        <f t="shared" si="38"/>
        <v>260536321600</v>
      </c>
      <c r="Q354" s="24" t="str">
        <f>IF(AND(D354&lt;&gt;0,E354=0),B354,"")</f>
        <v/>
      </c>
      <c r="R354" s="25" t="str">
        <f>IF(AND(D354=0,E354&lt;&gt;0),B354,"")</f>
        <v>05/06/2012</v>
      </c>
      <c r="S354" s="26">
        <f t="shared" si="35"/>
        <v>41065</v>
      </c>
      <c r="T354" s="27">
        <f>SUMIFS(S:S,O:O,O354,E:E,"")</f>
        <v>0</v>
      </c>
      <c r="U354" s="27">
        <f>SUMIFS(S:S,O:O,O354,D:D,"")</f>
        <v>41065</v>
      </c>
      <c r="V354" s="28" t="str">
        <f t="shared" si="39"/>
        <v>Après</v>
      </c>
      <c r="W354" s="28" t="str">
        <f t="shared" si="40"/>
        <v>Avant</v>
      </c>
      <c r="X354" s="29">
        <f t="shared" si="41"/>
        <v>41065</v>
      </c>
      <c r="Y354" s="42">
        <f>IFERROR(P354+D354*0.03,"")</f>
        <v>260536321600</v>
      </c>
    </row>
    <row r="355" spans="1:25">
      <c r="A355" s="13" t="s">
        <v>49</v>
      </c>
      <c r="B355" s="14" t="s">
        <v>24</v>
      </c>
      <c r="C355" s="15">
        <v>3605052211472</v>
      </c>
      <c r="D355" s="16">
        <v>1600</v>
      </c>
      <c r="E355" s="17"/>
      <c r="F355" s="18"/>
      <c r="G355" s="19">
        <v>1</v>
      </c>
      <c r="H355" s="20">
        <f t="shared" si="36"/>
        <v>1</v>
      </c>
      <c r="I355" s="21">
        <f>SUMIFS(E:E,C:C,C355)</f>
        <v>0</v>
      </c>
      <c r="J355" s="21">
        <f>SUMIFS(D:D,C:C,C355)</f>
        <v>1600</v>
      </c>
      <c r="K355" s="20" t="str">
        <f>IF(H355=2,"Délais OK &amp; Qté OK",IF(AND(H355=1,E355&lt;&gt;""),"Délais OK &amp; Qté NO",IF(AND(H355=1,E355="",M355&gt;=2),"Délais NO &amp; Qté OK",IF(AND(E355&lt;&gt;"",J355=D355),"Livraison sans demande","Délais NO &amp; Qté NO"))))</f>
        <v>Délais NO &amp; Qté NO</v>
      </c>
      <c r="L355" s="22" t="str">
        <f>IF(AND(K355="Délais NO &amp; Qté OK",X355&gt;30,D355&lt;&gt;""),"Verificar",IF(AND(K355="Délais NO &amp; Qté OK",X355&lt;=30,D355&lt;&gt;""),"Entrée faite "&amp;X355&amp;" jours "&amp;V355,IF(AND(X355&lt;30,K355="Délais NO &amp; Qté NO",D355=""),"Demande faite "&amp;X355&amp;" jours "&amp;W356,"")))</f>
        <v/>
      </c>
      <c r="M355" s="22">
        <f t="shared" si="37"/>
        <v>1</v>
      </c>
      <c r="N355" s="23">
        <v>1</v>
      </c>
      <c r="O355" s="12" t="str">
        <f>CONCATENATE(C355,D355,E355)</f>
        <v>36050522114721600</v>
      </c>
      <c r="P355" s="42" t="str">
        <f t="shared" si="38"/>
        <v>22114721600</v>
      </c>
      <c r="Q355" s="24" t="str">
        <f>IF(AND(D355&lt;&gt;0,E355=0),B355,"")</f>
        <v>08/06/2012</v>
      </c>
      <c r="R355" s="25" t="str">
        <f>IF(AND(D355=0,E355&lt;&gt;0),B355,"")</f>
        <v/>
      </c>
      <c r="S355" s="26">
        <f t="shared" si="35"/>
        <v>41068</v>
      </c>
      <c r="T355" s="27">
        <f>SUMIFS(S:S,O:O,O355,E:E,"")</f>
        <v>41068</v>
      </c>
      <c r="U355" s="27">
        <f>SUMIFS(S:S,O:O,O355,D:D,"")</f>
        <v>0</v>
      </c>
      <c r="V355" s="28" t="str">
        <f t="shared" si="39"/>
        <v>Avant</v>
      </c>
      <c r="W355" s="28" t="str">
        <f t="shared" si="40"/>
        <v>Après</v>
      </c>
      <c r="X355" s="29">
        <f t="shared" si="41"/>
        <v>41068</v>
      </c>
      <c r="Y355" s="42">
        <f>IFERROR(P355+D355*0.03,"")</f>
        <v>22114721648</v>
      </c>
    </row>
    <row r="356" spans="1:25">
      <c r="A356" s="13" t="s">
        <v>49</v>
      </c>
      <c r="B356" s="14" t="s">
        <v>32</v>
      </c>
      <c r="C356" s="15">
        <v>3605052605356</v>
      </c>
      <c r="D356" s="16">
        <v>18240</v>
      </c>
      <c r="E356" s="17"/>
      <c r="F356" s="18"/>
      <c r="G356" s="19">
        <v>1</v>
      </c>
      <c r="H356" s="20">
        <f t="shared" si="36"/>
        <v>1</v>
      </c>
      <c r="I356" s="21">
        <f>SUMIFS(E:E,C:C,C356)</f>
        <v>36480</v>
      </c>
      <c r="J356" s="21">
        <f>SUMIFS(D:D,C:C,C356)</f>
        <v>18240</v>
      </c>
      <c r="K356" s="20" t="str">
        <f>IF(H356=2,"Délais OK &amp; Qté OK",IF(AND(H356=1,E356&lt;&gt;""),"Délais OK &amp; Qté NO",IF(AND(H356=1,E356="",M356&gt;=2),"Délais NO &amp; Qté OK",IF(AND(E356&lt;&gt;"",J356=D356),"Livraison sans demande","Délais NO &amp; Qté NO"))))</f>
        <v>Délais NO &amp; Qté OK</v>
      </c>
      <c r="L356" s="22" t="str">
        <f>IF(AND(K356="Délais NO &amp; Qté OK",X356&gt;30,D356&lt;&gt;""),"Verificar",IF(AND(K356="Délais NO &amp; Qté OK",X356&lt;=30,D356&lt;&gt;""),"Entrée faite "&amp;X356&amp;" jours "&amp;V356,IF(AND(X356&lt;30,K356="Délais NO &amp; Qté NO",D356=""),"Demande faite "&amp;X356&amp;" jours "&amp;W357,"")))</f>
        <v>Verificar</v>
      </c>
      <c r="M356" s="22">
        <f t="shared" si="37"/>
        <v>3</v>
      </c>
      <c r="N356" s="23">
        <v>1</v>
      </c>
      <c r="O356" s="12" t="str">
        <f>CONCATENATE(C356,D356,E356)</f>
        <v>360505260535618240</v>
      </c>
      <c r="P356" s="42" t="str">
        <f t="shared" si="38"/>
        <v>260535618240</v>
      </c>
      <c r="Q356" s="24" t="str">
        <f>IF(AND(D356&lt;&gt;0,E356=0),B356,"")</f>
        <v>21/06/2012</v>
      </c>
      <c r="R356" s="25" t="str">
        <f>IF(AND(D356=0,E356&lt;&gt;0),B356,"")</f>
        <v/>
      </c>
      <c r="S356" s="26">
        <f t="shared" si="35"/>
        <v>41081</v>
      </c>
      <c r="T356" s="27">
        <f>SUMIFS(S:S,O:O,O356,E:E,"")</f>
        <v>41081</v>
      </c>
      <c r="U356" s="27">
        <f>SUMIFS(S:S,O:O,O356,D:D,"")</f>
        <v>82151</v>
      </c>
      <c r="V356" s="28" t="str">
        <f t="shared" si="39"/>
        <v>Après</v>
      </c>
      <c r="W356" s="28" t="str">
        <f t="shared" si="40"/>
        <v>Avant</v>
      </c>
      <c r="X356" s="29">
        <f t="shared" si="41"/>
        <v>41070</v>
      </c>
      <c r="Y356" s="42">
        <f>IFERROR(P356+D356*0.03,"")</f>
        <v>260535618787.20001</v>
      </c>
    </row>
    <row r="357" spans="1:25">
      <c r="A357" s="13" t="s">
        <v>49</v>
      </c>
      <c r="B357" s="14" t="s">
        <v>33</v>
      </c>
      <c r="C357" s="15">
        <v>3605052605363</v>
      </c>
      <c r="D357" s="16">
        <v>10800</v>
      </c>
      <c r="E357" s="17"/>
      <c r="F357" s="18"/>
      <c r="G357" s="19">
        <v>1</v>
      </c>
      <c r="H357" s="20">
        <f t="shared" si="36"/>
        <v>1</v>
      </c>
      <c r="I357" s="21">
        <f>SUMIFS(E:E,C:C,C357)</f>
        <v>32400</v>
      </c>
      <c r="J357" s="21">
        <f>SUMIFS(D:D,C:C,C357)</f>
        <v>10800</v>
      </c>
      <c r="K357" s="20" t="str">
        <f>IF(H357=2,"Délais OK &amp; Qté OK",IF(AND(H357=1,E357&lt;&gt;""),"Délais OK &amp; Qté NO",IF(AND(H357=1,E357="",M357&gt;=2),"Délais NO &amp; Qté OK",IF(AND(E357&lt;&gt;"",J357=D357),"Livraison sans demande","Délais NO &amp; Qté NO"))))</f>
        <v>Délais NO &amp; Qté OK</v>
      </c>
      <c r="L357" s="22" t="str">
        <f>IF(AND(K357="Délais NO &amp; Qté OK",X357&gt;30,D357&lt;&gt;""),"Verificar",IF(AND(K357="Délais NO &amp; Qté OK",X357&lt;=30,D357&lt;&gt;""),"Entrée faite "&amp;X357&amp;" jours "&amp;V357,IF(AND(X357&lt;30,K357="Délais NO &amp; Qté NO",D357=""),"Demande faite "&amp;X357&amp;" jours "&amp;W358,"")))</f>
        <v>Entrée faite 2 jours Après</v>
      </c>
      <c r="M357" s="22">
        <f t="shared" si="37"/>
        <v>2</v>
      </c>
      <c r="N357" s="23">
        <v>1</v>
      </c>
      <c r="O357" s="12" t="str">
        <f>CONCATENATE(C357,D357,E357)</f>
        <v>360505260536310800</v>
      </c>
      <c r="P357" s="42" t="str">
        <f t="shared" si="38"/>
        <v>260536310800</v>
      </c>
      <c r="Q357" s="24" t="str">
        <f>IF(AND(D357&lt;&gt;0,E357=0),B357,"")</f>
        <v>24/06/2012</v>
      </c>
      <c r="R357" s="25" t="str">
        <f>IF(AND(D357=0,E357&lt;&gt;0),B357,"")</f>
        <v/>
      </c>
      <c r="S357" s="26">
        <f t="shared" si="35"/>
        <v>41084</v>
      </c>
      <c r="T357" s="27">
        <f>SUMIFS(S:S,O:O,O357,E:E,"")</f>
        <v>41084</v>
      </c>
      <c r="U357" s="27">
        <f>SUMIFS(S:S,O:O,O357,D:D,"")</f>
        <v>41086</v>
      </c>
      <c r="V357" s="28" t="str">
        <f t="shared" si="39"/>
        <v>Après</v>
      </c>
      <c r="W357" s="28" t="str">
        <f t="shared" si="40"/>
        <v>Avant</v>
      </c>
      <c r="X357" s="29">
        <f t="shared" si="41"/>
        <v>2</v>
      </c>
      <c r="Y357" s="42">
        <f>IFERROR(P357+D357*0.03,"")</f>
        <v>260536311124</v>
      </c>
    </row>
    <row r="358" spans="1:25">
      <c r="A358" s="13" t="s">
        <v>49</v>
      </c>
      <c r="B358" s="14" t="s">
        <v>21</v>
      </c>
      <c r="C358" s="15">
        <v>3605052605356</v>
      </c>
      <c r="D358" s="16"/>
      <c r="E358" s="17">
        <v>18240</v>
      </c>
      <c r="F358" s="18"/>
      <c r="G358" s="19"/>
      <c r="H358" s="20">
        <f t="shared" si="36"/>
        <v>0</v>
      </c>
      <c r="I358" s="21">
        <f>SUMIFS(E:E,C:C,C358)</f>
        <v>36480</v>
      </c>
      <c r="J358" s="21">
        <f>SUMIFS(D:D,C:C,C358)</f>
        <v>18240</v>
      </c>
      <c r="K358" s="20" t="str">
        <f>IF(H358=2,"Délais OK &amp; Qté OK",IF(AND(H358=1,E358&lt;&gt;""),"Délais OK &amp; Qté NO",IF(AND(H358=1,E358="",M358&gt;=2),"Délais NO &amp; Qté OK",IF(AND(E358&lt;&gt;"",J358=D358),"Livraison sans demande","Délais NO &amp; Qté NO"))))</f>
        <v>Délais NO &amp; Qté NO</v>
      </c>
      <c r="L358" s="22" t="str">
        <f>IF(AND(K358="Délais NO &amp; Qté OK",X358&gt;30,D358&lt;&gt;""),"Verificar",IF(AND(K358="Délais NO &amp; Qté OK",X358&lt;=30,D358&lt;&gt;""),"Entrée faite "&amp;X358&amp;" jours "&amp;V358,IF(AND(X358&lt;30,K358="Délais NO &amp; Qté NO",D358=""),"Demande faite "&amp;X358&amp;" jours "&amp;W359,"")))</f>
        <v/>
      </c>
      <c r="M358" s="22">
        <f t="shared" si="37"/>
        <v>3</v>
      </c>
      <c r="N358" s="23">
        <v>1</v>
      </c>
      <c r="O358" s="12" t="str">
        <f>CONCATENATE(C358,D358,E358)</f>
        <v>360505260535618240</v>
      </c>
      <c r="P358" s="42" t="str">
        <f t="shared" si="38"/>
        <v>260535618240</v>
      </c>
      <c r="Q358" s="24" t="str">
        <f>IF(AND(D358&lt;&gt;0,E358=0),B358,"")</f>
        <v/>
      </c>
      <c r="R358" s="25" t="str">
        <f>IF(AND(D358=0,E358&lt;&gt;0),B358,"")</f>
        <v>26/06/2012</v>
      </c>
      <c r="S358" s="26">
        <f t="shared" si="35"/>
        <v>41086</v>
      </c>
      <c r="T358" s="27">
        <f>SUMIFS(S:S,O:O,O358,E:E,"")</f>
        <v>41081</v>
      </c>
      <c r="U358" s="27">
        <f>SUMIFS(S:S,O:O,O358,D:D,"")</f>
        <v>82151</v>
      </c>
      <c r="V358" s="28" t="str">
        <f t="shared" si="39"/>
        <v>Après</v>
      </c>
      <c r="W358" s="28" t="str">
        <f t="shared" si="40"/>
        <v>Avant</v>
      </c>
      <c r="X358" s="29">
        <f t="shared" si="41"/>
        <v>41070</v>
      </c>
      <c r="Y358" s="42">
        <f>IFERROR(P358+D358*0.03,"")</f>
        <v>260535618240</v>
      </c>
    </row>
    <row r="359" spans="1:25">
      <c r="A359" s="13" t="s">
        <v>49</v>
      </c>
      <c r="B359" s="14" t="s">
        <v>21</v>
      </c>
      <c r="C359" s="15">
        <v>3605052605363</v>
      </c>
      <c r="D359" s="16"/>
      <c r="E359" s="17">
        <v>10800</v>
      </c>
      <c r="F359" s="18"/>
      <c r="G359" s="19"/>
      <c r="H359" s="20">
        <f t="shared" si="36"/>
        <v>0</v>
      </c>
      <c r="I359" s="21">
        <f>SUMIFS(E:E,C:C,C359)</f>
        <v>32400</v>
      </c>
      <c r="J359" s="21">
        <f>SUMIFS(D:D,C:C,C359)</f>
        <v>10800</v>
      </c>
      <c r="K359" s="20" t="str">
        <f>IF(H359=2,"Délais OK &amp; Qté OK",IF(AND(H359=1,E359&lt;&gt;""),"Délais OK &amp; Qté NO",IF(AND(H359=1,E359="",M359&gt;=2),"Délais NO &amp; Qté OK",IF(AND(E359&lt;&gt;"",J359=D359),"Livraison sans demande","Délais NO &amp; Qté NO"))))</f>
        <v>Délais NO &amp; Qté NO</v>
      </c>
      <c r="L359" s="22" t="str">
        <f>IF(AND(K359="Délais NO &amp; Qté OK",X359&gt;30,D359&lt;&gt;""),"Verificar",IF(AND(K359="Délais NO &amp; Qté OK",X359&lt;=30,D359&lt;&gt;""),"Entrée faite "&amp;X359&amp;" jours "&amp;V359,IF(AND(X359&lt;30,K359="Délais NO &amp; Qté NO",D359=""),"Demande faite "&amp;X359&amp;" jours "&amp;W360,"")))</f>
        <v>Demande faite 2 jours Avant</v>
      </c>
      <c r="M359" s="22">
        <f t="shared" si="37"/>
        <v>2</v>
      </c>
      <c r="N359" s="23">
        <v>1</v>
      </c>
      <c r="O359" s="12" t="str">
        <f>CONCATENATE(C359,D359,E359)</f>
        <v>360505260536310800</v>
      </c>
      <c r="P359" s="42" t="str">
        <f t="shared" si="38"/>
        <v>260536310800</v>
      </c>
      <c r="Q359" s="24" t="str">
        <f>IF(AND(D359&lt;&gt;0,E359=0),B359,"")</f>
        <v/>
      </c>
      <c r="R359" s="25" t="str">
        <f>IF(AND(D359=0,E359&lt;&gt;0),B359,"")</f>
        <v>26/06/2012</v>
      </c>
      <c r="S359" s="26">
        <f t="shared" si="35"/>
        <v>41086</v>
      </c>
      <c r="T359" s="27">
        <f>SUMIFS(S:S,O:O,O359,E:E,"")</f>
        <v>41084</v>
      </c>
      <c r="U359" s="27">
        <f>SUMIFS(S:S,O:O,O359,D:D,"")</f>
        <v>41086</v>
      </c>
      <c r="V359" s="28" t="str">
        <f t="shared" si="39"/>
        <v>Après</v>
      </c>
      <c r="W359" s="28" t="str">
        <f t="shared" si="40"/>
        <v>Avant</v>
      </c>
      <c r="X359" s="29">
        <f t="shared" si="41"/>
        <v>2</v>
      </c>
      <c r="Y359" s="42">
        <f>IFERROR(P359+D359*0.03,"")</f>
        <v>260536310800</v>
      </c>
    </row>
    <row r="360" spans="1:25">
      <c r="A360" s="13" t="s">
        <v>50</v>
      </c>
      <c r="B360" s="14" t="s">
        <v>14</v>
      </c>
      <c r="C360" s="15">
        <v>3605052182666</v>
      </c>
      <c r="D360" s="16"/>
      <c r="E360" s="17">
        <v>63000</v>
      </c>
      <c r="F360" s="18"/>
      <c r="G360" s="19"/>
      <c r="H360" s="20">
        <f t="shared" si="36"/>
        <v>0</v>
      </c>
      <c r="I360" s="21">
        <f>SUMIFS(E:E,C:C,C360)</f>
        <v>392850</v>
      </c>
      <c r="J360" s="21">
        <f>SUMIFS(D:D,C:C,C360)</f>
        <v>329850</v>
      </c>
      <c r="K360" s="20" t="str">
        <f>IF(H360=2,"Délais OK &amp; Qté OK",IF(AND(H360=1,E360&lt;&gt;""),"Délais OK &amp; Qté NO",IF(AND(H360=1,E360="",M360&gt;=2),"Délais NO &amp; Qté OK",IF(AND(E360&lt;&gt;"",J360=D360),"Livraison sans demande","Délais NO &amp; Qté NO"))))</f>
        <v>Délais NO &amp; Qté NO</v>
      </c>
      <c r="L360" s="22" t="str">
        <f>IF(AND(K360="Délais NO &amp; Qté OK",X360&gt;30,D360&lt;&gt;""),"Verificar",IF(AND(K360="Délais NO &amp; Qté OK",X360&lt;=30,D360&lt;&gt;""),"Entrée faite "&amp;X360&amp;" jours "&amp;V360,IF(AND(X360&lt;30,K360="Délais NO &amp; Qté NO",D360=""),"Demande faite "&amp;X360&amp;" jours "&amp;W361,"")))</f>
        <v/>
      </c>
      <c r="M360" s="22">
        <f t="shared" si="37"/>
        <v>1</v>
      </c>
      <c r="N360" s="23">
        <v>1</v>
      </c>
      <c r="O360" s="12" t="str">
        <f>CONCATENATE(C360,D360,E360)</f>
        <v>360505218266663000</v>
      </c>
      <c r="P360" s="42" t="str">
        <f t="shared" si="38"/>
        <v>218266663000</v>
      </c>
      <c r="Q360" s="24" t="str">
        <f>IF(AND(D360&lt;&gt;0,E360=0),B360,"")</f>
        <v/>
      </c>
      <c r="R360" s="25" t="str">
        <f>IF(AND(D360=0,E360&lt;&gt;0),B360,"")</f>
        <v>04/06/2012</v>
      </c>
      <c r="S360" s="26">
        <f t="shared" si="35"/>
        <v>41064</v>
      </c>
      <c r="T360" s="27">
        <f>SUMIFS(S:S,O:O,O360,E:E,"")</f>
        <v>0</v>
      </c>
      <c r="U360" s="27">
        <f>SUMIFS(S:S,O:O,O360,D:D,"")</f>
        <v>41064</v>
      </c>
      <c r="V360" s="28" t="str">
        <f t="shared" si="39"/>
        <v>Après</v>
      </c>
      <c r="W360" s="28" t="str">
        <f t="shared" si="40"/>
        <v>Avant</v>
      </c>
      <c r="X360" s="29">
        <f t="shared" si="41"/>
        <v>41064</v>
      </c>
      <c r="Y360" s="42">
        <f>IFERROR(P360+D360*0.03,"")</f>
        <v>218266663000</v>
      </c>
    </row>
    <row r="361" spans="1:25">
      <c r="A361" s="13" t="s">
        <v>50</v>
      </c>
      <c r="B361" s="14" t="s">
        <v>15</v>
      </c>
      <c r="C361" s="15">
        <v>3605052182666</v>
      </c>
      <c r="D361" s="16">
        <v>72000</v>
      </c>
      <c r="E361" s="17">
        <v>87850</v>
      </c>
      <c r="F361" s="18"/>
      <c r="G361" s="19">
        <v>1</v>
      </c>
      <c r="H361" s="20">
        <f t="shared" si="36"/>
        <v>1</v>
      </c>
      <c r="I361" s="21">
        <f>SUMIFS(E:E,C:C,C361)</f>
        <v>392850</v>
      </c>
      <c r="J361" s="21">
        <f>SUMIFS(D:D,C:C,C361)</f>
        <v>329850</v>
      </c>
      <c r="K361" s="20" t="str">
        <f>IF(H361=2,"Délais OK &amp; Qté OK",IF(AND(H361=1,E361&lt;&gt;""),"Délais OK &amp; Qté NO",IF(AND(H361=1,E361="",M361&gt;=2),"Délais NO &amp; Qté OK",IF(AND(E361&lt;&gt;"",J361=D361),"Livraison sans demande","Délais NO &amp; Qté NO"))))</f>
        <v>Délais OK &amp; Qté NO</v>
      </c>
      <c r="L361" s="22" t="str">
        <f>IF(AND(K361="Délais NO &amp; Qté OK",X361&gt;30,D361&lt;&gt;""),"Verificar",IF(AND(K361="Délais NO &amp; Qté OK",X361&lt;=30,D361&lt;&gt;""),"Entrée faite "&amp;X361&amp;" jours "&amp;V361,IF(AND(X361&lt;30,K361="Délais NO &amp; Qté NO",D361=""),"Demande faite "&amp;X361&amp;" jours "&amp;W362,"")))</f>
        <v/>
      </c>
      <c r="M361" s="22">
        <f t="shared" si="37"/>
        <v>1</v>
      </c>
      <c r="N361" s="23">
        <v>1</v>
      </c>
      <c r="O361" s="12" t="str">
        <f>CONCATENATE(C361,D361,E361)</f>
        <v>36050521826667200087850</v>
      </c>
      <c r="P361" s="42" t="str">
        <f t="shared" si="38"/>
        <v>21826667200087850</v>
      </c>
      <c r="Q361" s="24" t="str">
        <f>IF(AND(D361&lt;&gt;0,E361=0),B361,"")</f>
        <v/>
      </c>
      <c r="R361" s="25" t="str">
        <f>IF(AND(D361=0,E361&lt;&gt;0),B361,"")</f>
        <v/>
      </c>
      <c r="S361" s="26">
        <f t="shared" si="35"/>
        <v>41065</v>
      </c>
      <c r="T361" s="27">
        <f>SUMIFS(S:S,O:O,O361,E:E,"")</f>
        <v>0</v>
      </c>
      <c r="U361" s="27">
        <f>SUMIFS(S:S,O:O,O361,D:D,"")</f>
        <v>0</v>
      </c>
      <c r="V361" s="28" t="str">
        <f t="shared" si="39"/>
        <v>Avant</v>
      </c>
      <c r="W361" s="28" t="str">
        <f t="shared" si="40"/>
        <v>Après</v>
      </c>
      <c r="X361" s="29">
        <f t="shared" si="41"/>
        <v>0</v>
      </c>
      <c r="Y361" s="42">
        <f>IFERROR(P361+D361*0.03,"")</f>
        <v>2.182666720008996E+16</v>
      </c>
    </row>
    <row r="362" spans="1:25">
      <c r="A362" s="13" t="s">
        <v>50</v>
      </c>
      <c r="B362" s="14" t="s">
        <v>15</v>
      </c>
      <c r="C362" s="15">
        <v>3605052531235</v>
      </c>
      <c r="D362" s="16">
        <v>34000</v>
      </c>
      <c r="E362" s="17">
        <v>42000</v>
      </c>
      <c r="F362" s="18"/>
      <c r="G362" s="19">
        <v>1</v>
      </c>
      <c r="H362" s="20">
        <f t="shared" si="36"/>
        <v>1</v>
      </c>
      <c r="I362" s="21">
        <f>SUMIFS(E:E,C:C,C362)</f>
        <v>174300</v>
      </c>
      <c r="J362" s="21">
        <f>SUMIFS(D:D,C:C,C362)</f>
        <v>174300</v>
      </c>
      <c r="K362" s="20" t="str">
        <f>IF(H362=2,"Délais OK &amp; Qté OK",IF(AND(H362=1,E362&lt;&gt;""),"Délais OK &amp; Qté NO",IF(AND(H362=1,E362="",M362&gt;=2),"Délais NO &amp; Qté OK",IF(AND(E362&lt;&gt;"",J362=D362),"Livraison sans demande","Délais NO &amp; Qté NO"))))</f>
        <v>Délais OK &amp; Qté NO</v>
      </c>
      <c r="L362" s="22" t="str">
        <f>IF(AND(K362="Délais NO &amp; Qté OK",X362&gt;30,D362&lt;&gt;""),"Verificar",IF(AND(K362="Délais NO &amp; Qté OK",X362&lt;=30,D362&lt;&gt;""),"Entrée faite "&amp;X362&amp;" jours "&amp;V362,IF(AND(X362&lt;30,K362="Délais NO &amp; Qté NO",D362=""),"Demande faite "&amp;X362&amp;" jours "&amp;W363,"")))</f>
        <v/>
      </c>
      <c r="M362" s="22">
        <f t="shared" si="37"/>
        <v>1</v>
      </c>
      <c r="N362" s="23">
        <v>1</v>
      </c>
      <c r="O362" s="12" t="str">
        <f>CONCATENATE(C362,D362,E362)</f>
        <v>36050525312353400042000</v>
      </c>
      <c r="P362" s="42" t="str">
        <f t="shared" si="38"/>
        <v>25312353400042000</v>
      </c>
      <c r="Q362" s="24" t="str">
        <f>IF(AND(D362&lt;&gt;0,E362=0),B362,"")</f>
        <v/>
      </c>
      <c r="R362" s="25" t="str">
        <f>IF(AND(D362=0,E362&lt;&gt;0),B362,"")</f>
        <v/>
      </c>
      <c r="S362" s="26">
        <f t="shared" si="35"/>
        <v>41065</v>
      </c>
      <c r="T362" s="27">
        <f>SUMIFS(S:S,O:O,O362,E:E,"")</f>
        <v>0</v>
      </c>
      <c r="U362" s="27">
        <f>SUMIFS(S:S,O:O,O362,D:D,"")</f>
        <v>0</v>
      </c>
      <c r="V362" s="28" t="str">
        <f t="shared" si="39"/>
        <v>Avant</v>
      </c>
      <c r="W362" s="28" t="str">
        <f t="shared" si="40"/>
        <v>Après</v>
      </c>
      <c r="X362" s="29">
        <f t="shared" si="41"/>
        <v>0</v>
      </c>
      <c r="Y362" s="42">
        <f>IFERROR(P362+D362*0.03,"")</f>
        <v>2.531235340004302E+16</v>
      </c>
    </row>
    <row r="363" spans="1:25">
      <c r="A363" s="13" t="s">
        <v>50</v>
      </c>
      <c r="B363" s="14" t="s">
        <v>16</v>
      </c>
      <c r="C363" s="15">
        <v>3605052182666</v>
      </c>
      <c r="D363" s="16"/>
      <c r="E363" s="17">
        <v>21000</v>
      </c>
      <c r="F363" s="18"/>
      <c r="G363" s="19"/>
      <c r="H363" s="20">
        <f t="shared" si="36"/>
        <v>0</v>
      </c>
      <c r="I363" s="21">
        <f>SUMIFS(E:E,C:C,C363)</f>
        <v>392850</v>
      </c>
      <c r="J363" s="21">
        <f>SUMIFS(D:D,C:C,C363)</f>
        <v>329850</v>
      </c>
      <c r="K363" s="20" t="str">
        <f>IF(H363=2,"Délais OK &amp; Qté OK",IF(AND(H363=1,E363&lt;&gt;""),"Délais OK &amp; Qté NO",IF(AND(H363=1,E363="",M363&gt;=2),"Délais NO &amp; Qté OK",IF(AND(E363&lt;&gt;"",J363=D363),"Livraison sans demande","Délais NO &amp; Qté NO"))))</f>
        <v>Délais NO &amp; Qté NO</v>
      </c>
      <c r="L363" s="22" t="str">
        <f>IF(AND(K363="Délais NO &amp; Qté OK",X363&gt;30,D363&lt;&gt;""),"Verificar",IF(AND(K363="Délais NO &amp; Qté OK",X363&lt;=30,D363&lt;&gt;""),"Entrée faite "&amp;X363&amp;" jours "&amp;V363,IF(AND(X363&lt;30,K363="Délais NO &amp; Qté NO",D363=""),"Demande faite "&amp;X363&amp;" jours "&amp;W364,"")))</f>
        <v/>
      </c>
      <c r="M363" s="22">
        <f t="shared" si="37"/>
        <v>1</v>
      </c>
      <c r="N363" s="23">
        <v>1</v>
      </c>
      <c r="O363" s="12" t="str">
        <f>CONCATENATE(C363,D363,E363)</f>
        <v>360505218266621000</v>
      </c>
      <c r="P363" s="42" t="str">
        <f t="shared" si="38"/>
        <v>218266621000</v>
      </c>
      <c r="Q363" s="24" t="str">
        <f>IF(AND(D363&lt;&gt;0,E363=0),B363,"")</f>
        <v/>
      </c>
      <c r="R363" s="25" t="str">
        <f>IF(AND(D363=0,E363&lt;&gt;0),B363,"")</f>
        <v>06/06/2012</v>
      </c>
      <c r="S363" s="26">
        <f t="shared" si="35"/>
        <v>41066</v>
      </c>
      <c r="T363" s="27">
        <f>SUMIFS(S:S,O:O,O363,E:E,"")</f>
        <v>0</v>
      </c>
      <c r="U363" s="27">
        <f>SUMIFS(S:S,O:O,O363,D:D,"")</f>
        <v>41066</v>
      </c>
      <c r="V363" s="28" t="str">
        <f t="shared" si="39"/>
        <v>Après</v>
      </c>
      <c r="W363" s="28" t="str">
        <f t="shared" si="40"/>
        <v>Avant</v>
      </c>
      <c r="X363" s="29">
        <f t="shared" si="41"/>
        <v>41066</v>
      </c>
      <c r="Y363" s="42">
        <f>IFERROR(P363+D363*0.03,"")</f>
        <v>218266621000</v>
      </c>
    </row>
    <row r="364" spans="1:25">
      <c r="A364" s="13" t="s">
        <v>50</v>
      </c>
      <c r="B364" s="14" t="s">
        <v>23</v>
      </c>
      <c r="C364" s="15">
        <v>3605052531198</v>
      </c>
      <c r="D364" s="16">
        <v>89600</v>
      </c>
      <c r="E364" s="17"/>
      <c r="F364" s="18"/>
      <c r="G364" s="19">
        <v>1</v>
      </c>
      <c r="H364" s="20">
        <f t="shared" si="36"/>
        <v>1</v>
      </c>
      <c r="I364" s="21">
        <f>SUMIFS(E:E,C:C,C364)</f>
        <v>106225</v>
      </c>
      <c r="J364" s="21">
        <f>SUMIFS(D:D,C:C,C364)</f>
        <v>89600</v>
      </c>
      <c r="K364" s="20" t="str">
        <f>IF(H364=2,"Délais OK &amp; Qté OK",IF(AND(H364=1,E364&lt;&gt;""),"Délais OK &amp; Qté NO",IF(AND(H364=1,E364="",M364&gt;=2),"Délais NO &amp; Qté OK",IF(AND(E364&lt;&gt;"",J364=D364),"Livraison sans demande","Délais NO &amp; Qté NO"))))</f>
        <v>Délais NO &amp; Qté NO</v>
      </c>
      <c r="L364" s="22" t="str">
        <f>IF(AND(K364="Délais NO &amp; Qté OK",X364&gt;30,D364&lt;&gt;""),"Verificar",IF(AND(K364="Délais NO &amp; Qté OK",X364&lt;=30,D364&lt;&gt;""),"Entrée faite "&amp;X364&amp;" jours "&amp;V364,IF(AND(X364&lt;30,K364="Délais NO &amp; Qté NO",D364=""),"Demande faite "&amp;X364&amp;" jours "&amp;W365,"")))</f>
        <v/>
      </c>
      <c r="M364" s="22">
        <f t="shared" si="37"/>
        <v>1</v>
      </c>
      <c r="N364" s="23">
        <v>1</v>
      </c>
      <c r="O364" s="12" t="str">
        <f>CONCATENATE(C364,D364,E364)</f>
        <v>360505253119889600</v>
      </c>
      <c r="P364" s="42" t="str">
        <f t="shared" si="38"/>
        <v>253119889600</v>
      </c>
      <c r="Q364" s="24" t="str">
        <f>IF(AND(D364&lt;&gt;0,E364=0),B364,"")</f>
        <v>07/06/2012</v>
      </c>
      <c r="R364" s="25" t="str">
        <f>IF(AND(D364=0,E364&lt;&gt;0),B364,"")</f>
        <v/>
      </c>
      <c r="S364" s="26">
        <f t="shared" si="35"/>
        <v>41067</v>
      </c>
      <c r="T364" s="27">
        <f>SUMIFS(S:S,O:O,O364,E:E,"")</f>
        <v>41067</v>
      </c>
      <c r="U364" s="27">
        <f>SUMIFS(S:S,O:O,O364,D:D,"")</f>
        <v>0</v>
      </c>
      <c r="V364" s="28" t="str">
        <f t="shared" si="39"/>
        <v>Avant</v>
      </c>
      <c r="W364" s="28" t="str">
        <f t="shared" si="40"/>
        <v>Après</v>
      </c>
      <c r="X364" s="29">
        <f t="shared" si="41"/>
        <v>41067</v>
      </c>
      <c r="Y364" s="42">
        <f>IFERROR(P364+D364*0.03,"")</f>
        <v>253119892288</v>
      </c>
    </row>
    <row r="365" spans="1:25">
      <c r="A365" s="13" t="s">
        <v>50</v>
      </c>
      <c r="B365" s="14" t="s">
        <v>23</v>
      </c>
      <c r="C365" s="15">
        <v>3605052531235</v>
      </c>
      <c r="D365" s="16">
        <v>100000</v>
      </c>
      <c r="E365" s="17"/>
      <c r="F365" s="18"/>
      <c r="G365" s="19">
        <v>1</v>
      </c>
      <c r="H365" s="20">
        <f t="shared" si="36"/>
        <v>1</v>
      </c>
      <c r="I365" s="21">
        <f>SUMIFS(E:E,C:C,C365)</f>
        <v>174300</v>
      </c>
      <c r="J365" s="21">
        <f>SUMIFS(D:D,C:C,C365)</f>
        <v>174300</v>
      </c>
      <c r="K365" s="20" t="str">
        <f>IF(H365=2,"Délais OK &amp; Qté OK",IF(AND(H365=1,E365&lt;&gt;""),"Délais OK &amp; Qté NO",IF(AND(H365=1,E365="",M365&gt;=2),"Délais NO &amp; Qté OK",IF(AND(E365&lt;&gt;"",J365=D365),"Livraison sans demande","Délais NO &amp; Qté NO"))))</f>
        <v>Délais NO &amp; Qté NO</v>
      </c>
      <c r="L365" s="22" t="str">
        <f>IF(AND(K365="Délais NO &amp; Qté OK",X365&gt;30,D365&lt;&gt;""),"Verificar",IF(AND(K365="Délais NO &amp; Qté OK",X365&lt;=30,D365&lt;&gt;""),"Entrée faite "&amp;X365&amp;" jours "&amp;V365,IF(AND(X365&lt;30,K365="Délais NO &amp; Qté NO",D365=""),"Demande faite "&amp;X365&amp;" jours "&amp;W366,"")))</f>
        <v/>
      </c>
      <c r="M365" s="22">
        <f t="shared" si="37"/>
        <v>1</v>
      </c>
      <c r="N365" s="23">
        <v>1</v>
      </c>
      <c r="O365" s="12" t="str">
        <f>CONCATENATE(C365,D365,E365)</f>
        <v>3605052531235100000</v>
      </c>
      <c r="P365" s="42" t="str">
        <f t="shared" si="38"/>
        <v>2531235100000</v>
      </c>
      <c r="Q365" s="24" t="str">
        <f>IF(AND(D365&lt;&gt;0,E365=0),B365,"")</f>
        <v>07/06/2012</v>
      </c>
      <c r="R365" s="25" t="str">
        <f>IF(AND(D365=0,E365&lt;&gt;0),B365,"")</f>
        <v/>
      </c>
      <c r="S365" s="26">
        <f t="shared" si="35"/>
        <v>41067</v>
      </c>
      <c r="T365" s="27">
        <f>SUMIFS(S:S,O:O,O365,E:E,"")</f>
        <v>41067</v>
      </c>
      <c r="U365" s="27">
        <f>SUMIFS(S:S,O:O,O365,D:D,"")</f>
        <v>0</v>
      </c>
      <c r="V365" s="28" t="str">
        <f t="shared" si="39"/>
        <v>Avant</v>
      </c>
      <c r="W365" s="28" t="str">
        <f t="shared" si="40"/>
        <v>Après</v>
      </c>
      <c r="X365" s="29">
        <f t="shared" si="41"/>
        <v>41067</v>
      </c>
      <c r="Y365" s="42">
        <f>IFERROR(P365+D365*0.03,"")</f>
        <v>2531235103000</v>
      </c>
    </row>
    <row r="366" spans="1:25">
      <c r="A366" s="13" t="s">
        <v>50</v>
      </c>
      <c r="B366" s="14" t="s">
        <v>30</v>
      </c>
      <c r="C366" s="15">
        <v>3605052531198</v>
      </c>
      <c r="D366" s="16"/>
      <c r="E366" s="17">
        <v>75600</v>
      </c>
      <c r="F366" s="18"/>
      <c r="G366" s="19"/>
      <c r="H366" s="20">
        <f t="shared" si="36"/>
        <v>0</v>
      </c>
      <c r="I366" s="21">
        <f>SUMIFS(E:E,C:C,C366)</f>
        <v>106225</v>
      </c>
      <c r="J366" s="21">
        <f>SUMIFS(D:D,C:C,C366)</f>
        <v>89600</v>
      </c>
      <c r="K366" s="20" t="str">
        <f>IF(H366=2,"Délais OK &amp; Qté OK",IF(AND(H366=1,E366&lt;&gt;""),"Délais OK &amp; Qté NO",IF(AND(H366=1,E366="",M366&gt;=2),"Délais NO &amp; Qté OK",IF(AND(E366&lt;&gt;"",J366=D366),"Livraison sans demande","Délais NO &amp; Qté NO"))))</f>
        <v>Délais NO &amp; Qté NO</v>
      </c>
      <c r="L366" s="22" t="str">
        <f>IF(AND(K366="Délais NO &amp; Qté OK",X366&gt;30,D366&lt;&gt;""),"Verificar",IF(AND(K366="Délais NO &amp; Qté OK",X366&lt;=30,D366&lt;&gt;""),"Entrée faite "&amp;X366&amp;" jours "&amp;V366,IF(AND(X366&lt;30,K366="Délais NO &amp; Qté NO",D366=""),"Demande faite "&amp;X366&amp;" jours "&amp;W367,"")))</f>
        <v/>
      </c>
      <c r="M366" s="22">
        <f t="shared" si="37"/>
        <v>1</v>
      </c>
      <c r="N366" s="23">
        <v>1</v>
      </c>
      <c r="O366" s="12" t="str">
        <f>CONCATENATE(C366,D366,E366)</f>
        <v>360505253119875600</v>
      </c>
      <c r="P366" s="42" t="str">
        <f t="shared" si="38"/>
        <v>253119875600</v>
      </c>
      <c r="Q366" s="24" t="str">
        <f>IF(AND(D366&lt;&gt;0,E366=0),B366,"")</f>
        <v/>
      </c>
      <c r="R366" s="25" t="str">
        <f>IF(AND(D366=0,E366&lt;&gt;0),B366,"")</f>
        <v>11/06/2012</v>
      </c>
      <c r="S366" s="26">
        <f t="shared" si="35"/>
        <v>41071</v>
      </c>
      <c r="T366" s="27">
        <f>SUMIFS(S:S,O:O,O366,E:E,"")</f>
        <v>0</v>
      </c>
      <c r="U366" s="27">
        <f>SUMIFS(S:S,O:O,O366,D:D,"")</f>
        <v>41071</v>
      </c>
      <c r="V366" s="28" t="str">
        <f t="shared" si="39"/>
        <v>Après</v>
      </c>
      <c r="W366" s="28" t="str">
        <f t="shared" si="40"/>
        <v>Avant</v>
      </c>
      <c r="X366" s="29">
        <f t="shared" si="41"/>
        <v>41071</v>
      </c>
      <c r="Y366" s="42">
        <f>IFERROR(P366+D366*0.03,"")</f>
        <v>253119875600</v>
      </c>
    </row>
    <row r="367" spans="1:25">
      <c r="A367" s="13" t="s">
        <v>50</v>
      </c>
      <c r="B367" s="14" t="s">
        <v>30</v>
      </c>
      <c r="C367" s="15">
        <v>3605052531235</v>
      </c>
      <c r="D367" s="16"/>
      <c r="E367" s="17">
        <v>132300</v>
      </c>
      <c r="F367" s="18"/>
      <c r="G367" s="19"/>
      <c r="H367" s="20">
        <f t="shared" si="36"/>
        <v>0</v>
      </c>
      <c r="I367" s="21">
        <f>SUMIFS(E:E,C:C,C367)</f>
        <v>174300</v>
      </c>
      <c r="J367" s="21">
        <f>SUMIFS(D:D,C:C,C367)</f>
        <v>174300</v>
      </c>
      <c r="K367" s="20" t="str">
        <f>IF(H367=2,"Délais OK &amp; Qté OK",IF(AND(H367=1,E367&lt;&gt;""),"Délais OK &amp; Qté NO",IF(AND(H367=1,E367="",M367&gt;=2),"Délais NO &amp; Qté OK",IF(AND(E367&lt;&gt;"",J367=D367),"Livraison sans demande","Délais NO &amp; Qté NO"))))</f>
        <v>Délais NO &amp; Qté NO</v>
      </c>
      <c r="L367" s="22" t="str">
        <f>IF(AND(K367="Délais NO &amp; Qté OK",X367&gt;30,D367&lt;&gt;""),"Verificar",IF(AND(K367="Délais NO &amp; Qté OK",X367&lt;=30,D367&lt;&gt;""),"Entrée faite "&amp;X367&amp;" jours "&amp;V367,IF(AND(X367&lt;30,K367="Délais NO &amp; Qté NO",D367=""),"Demande faite "&amp;X367&amp;" jours "&amp;W368,"")))</f>
        <v/>
      </c>
      <c r="M367" s="22">
        <f t="shared" si="37"/>
        <v>1</v>
      </c>
      <c r="N367" s="23">
        <v>1</v>
      </c>
      <c r="O367" s="12" t="str">
        <f>CONCATENATE(C367,D367,E367)</f>
        <v>3605052531235132300</v>
      </c>
      <c r="P367" s="42" t="str">
        <f t="shared" si="38"/>
        <v>2531235132300</v>
      </c>
      <c r="Q367" s="24" t="str">
        <f>IF(AND(D367&lt;&gt;0,E367=0),B367,"")</f>
        <v/>
      </c>
      <c r="R367" s="25" t="str">
        <f>IF(AND(D367=0,E367&lt;&gt;0),B367,"")</f>
        <v>11/06/2012</v>
      </c>
      <c r="S367" s="26">
        <f t="shared" si="35"/>
        <v>41071</v>
      </c>
      <c r="T367" s="27">
        <f>SUMIFS(S:S,O:O,O367,E:E,"")</f>
        <v>0</v>
      </c>
      <c r="U367" s="27">
        <f>SUMIFS(S:S,O:O,O367,D:D,"")</f>
        <v>41071</v>
      </c>
      <c r="V367" s="28" t="str">
        <f t="shared" si="39"/>
        <v>Après</v>
      </c>
      <c r="W367" s="28" t="str">
        <f t="shared" si="40"/>
        <v>Avant</v>
      </c>
      <c r="X367" s="29">
        <f t="shared" si="41"/>
        <v>41071</v>
      </c>
      <c r="Y367" s="42">
        <f>IFERROR(P367+D367*0.03,"")</f>
        <v>2531235132300</v>
      </c>
    </row>
    <row r="368" spans="1:25">
      <c r="A368" s="13" t="s">
        <v>50</v>
      </c>
      <c r="B368" s="14" t="s">
        <v>12</v>
      </c>
      <c r="C368" s="15">
        <v>3605052182666</v>
      </c>
      <c r="D368" s="16">
        <v>36850</v>
      </c>
      <c r="E368" s="17"/>
      <c r="F368" s="18"/>
      <c r="G368" s="19">
        <v>1</v>
      </c>
      <c r="H368" s="20">
        <f t="shared" si="36"/>
        <v>1</v>
      </c>
      <c r="I368" s="21">
        <f>SUMIFS(E:E,C:C,C368)</f>
        <v>392850</v>
      </c>
      <c r="J368" s="21">
        <f>SUMIFS(D:D,C:C,C368)</f>
        <v>329850</v>
      </c>
      <c r="K368" s="20" t="str">
        <f>IF(H368=2,"Délais OK &amp; Qté OK",IF(AND(H368=1,E368&lt;&gt;""),"Délais OK &amp; Qté NO",IF(AND(H368=1,E368="",M368&gt;=2),"Délais NO &amp; Qté OK",IF(AND(E368&lt;&gt;"",J368=D368),"Livraison sans demande","Délais NO &amp; Qté NO"))))</f>
        <v>Délais NO &amp; Qté NO</v>
      </c>
      <c r="L368" s="22" t="str">
        <f>IF(AND(K368="Délais NO &amp; Qté OK",X368&gt;30,D368&lt;&gt;""),"Verificar",IF(AND(K368="Délais NO &amp; Qté OK",X368&lt;=30,D368&lt;&gt;""),"Entrée faite "&amp;X368&amp;" jours "&amp;V368,IF(AND(X368&lt;30,K368="Délais NO &amp; Qté NO",D368=""),"Demande faite "&amp;X368&amp;" jours "&amp;W369,"")))</f>
        <v/>
      </c>
      <c r="M368" s="22">
        <f t="shared" si="37"/>
        <v>1</v>
      </c>
      <c r="N368" s="23">
        <v>1</v>
      </c>
      <c r="O368" s="12" t="str">
        <f>CONCATENATE(C368,D368,E368)</f>
        <v>360505218266636850</v>
      </c>
      <c r="P368" s="42" t="str">
        <f t="shared" si="38"/>
        <v>218266636850</v>
      </c>
      <c r="Q368" s="24" t="str">
        <f>IF(AND(D368&lt;&gt;0,E368=0),B368,"")</f>
        <v>14/06/2012</v>
      </c>
      <c r="R368" s="25" t="str">
        <f>IF(AND(D368=0,E368&lt;&gt;0),B368,"")</f>
        <v/>
      </c>
      <c r="S368" s="26">
        <f t="shared" si="35"/>
        <v>41074</v>
      </c>
      <c r="T368" s="27">
        <f>SUMIFS(S:S,O:O,O368,E:E,"")</f>
        <v>41074</v>
      </c>
      <c r="U368" s="27">
        <f>SUMIFS(S:S,O:O,O368,D:D,"")</f>
        <v>0</v>
      </c>
      <c r="V368" s="28" t="str">
        <f t="shared" si="39"/>
        <v>Avant</v>
      </c>
      <c r="W368" s="28" t="str">
        <f t="shared" si="40"/>
        <v>Après</v>
      </c>
      <c r="X368" s="29">
        <f t="shared" si="41"/>
        <v>41074</v>
      </c>
      <c r="Y368" s="42">
        <f>IFERROR(P368+D368*0.03,"")</f>
        <v>218266637955.5</v>
      </c>
    </row>
    <row r="369" spans="1:25">
      <c r="A369" s="13" t="s">
        <v>50</v>
      </c>
      <c r="B369" s="14" t="s">
        <v>26</v>
      </c>
      <c r="C369" s="15">
        <v>3605052531198</v>
      </c>
      <c r="D369" s="16"/>
      <c r="E369" s="17">
        <v>-21000</v>
      </c>
      <c r="F369" s="18"/>
      <c r="G369" s="19"/>
      <c r="H369" s="20">
        <f t="shared" si="36"/>
        <v>0</v>
      </c>
      <c r="I369" s="21">
        <f>SUMIFS(E:E,C:C,C369)</f>
        <v>106225</v>
      </c>
      <c r="J369" s="21">
        <f>SUMIFS(D:D,C:C,C369)</f>
        <v>89600</v>
      </c>
      <c r="K369" s="20" t="str">
        <f>IF(H369=2,"Délais OK &amp; Qté OK",IF(AND(H369=1,E369&lt;&gt;""),"Délais OK &amp; Qté NO",IF(AND(H369=1,E369="",M369&gt;=2),"Délais NO &amp; Qté OK",IF(AND(E369&lt;&gt;"",J369=D369),"Livraison sans demande","Délais NO &amp; Qté NO"))))</f>
        <v>Délais NO &amp; Qté NO</v>
      </c>
      <c r="L369" s="22" t="str">
        <f>IF(AND(K369="Délais NO &amp; Qté OK",X369&gt;30,D369&lt;&gt;""),"Verificar",IF(AND(K369="Délais NO &amp; Qté OK",X369&lt;=30,D369&lt;&gt;""),"Entrée faite "&amp;X369&amp;" jours "&amp;V369,IF(AND(X369&lt;30,K369="Délais NO &amp; Qté NO",D369=""),"Demande faite "&amp;X369&amp;" jours "&amp;W370,"")))</f>
        <v/>
      </c>
      <c r="M369" s="22">
        <f t="shared" si="37"/>
        <v>1</v>
      </c>
      <c r="N369" s="23">
        <v>1</v>
      </c>
      <c r="O369" s="12" t="str">
        <f>CONCATENATE(C369,D369,E369)</f>
        <v>3605052531198-21000</v>
      </c>
      <c r="P369" s="42" t="str">
        <f t="shared" si="38"/>
        <v>2531198-21000</v>
      </c>
      <c r="Q369" s="24" t="str">
        <f>IF(AND(D369&lt;&gt;0,E369=0),B369,"")</f>
        <v/>
      </c>
      <c r="R369" s="25" t="str">
        <f>IF(AND(D369=0,E369&lt;&gt;0),B369,"")</f>
        <v>15/06/2012</v>
      </c>
      <c r="S369" s="26">
        <f t="shared" si="35"/>
        <v>41075</v>
      </c>
      <c r="T369" s="27">
        <f>SUMIFS(S:S,O:O,O369,E:E,"")</f>
        <v>0</v>
      </c>
      <c r="U369" s="27">
        <f>SUMIFS(S:S,O:O,O369,D:D,"")</f>
        <v>41075</v>
      </c>
      <c r="V369" s="28" t="str">
        <f t="shared" si="39"/>
        <v>Après</v>
      </c>
      <c r="W369" s="28" t="str">
        <f t="shared" si="40"/>
        <v>Avant</v>
      </c>
      <c r="X369" s="29">
        <f t="shared" si="41"/>
        <v>41075</v>
      </c>
      <c r="Y369" s="42" t="str">
        <f>IFERROR(P369+D369*0.03,"")</f>
        <v/>
      </c>
    </row>
    <row r="370" spans="1:25">
      <c r="A370" s="13" t="s">
        <v>50</v>
      </c>
      <c r="B370" s="14" t="s">
        <v>31</v>
      </c>
      <c r="C370" s="15">
        <v>3605052531235</v>
      </c>
      <c r="D370" s="16">
        <v>40300</v>
      </c>
      <c r="E370" s="17"/>
      <c r="F370" s="18"/>
      <c r="G370" s="19">
        <v>1</v>
      </c>
      <c r="H370" s="20">
        <f t="shared" si="36"/>
        <v>1</v>
      </c>
      <c r="I370" s="21">
        <f>SUMIFS(E:E,C:C,C370)</f>
        <v>174300</v>
      </c>
      <c r="J370" s="21">
        <f>SUMIFS(D:D,C:C,C370)</f>
        <v>174300</v>
      </c>
      <c r="K370" s="20" t="str">
        <f>IF(H370=2,"Délais OK &amp; Qté OK",IF(AND(H370=1,E370&lt;&gt;""),"Délais OK &amp; Qté NO",IF(AND(H370=1,E370="",M370&gt;=2),"Délais NO &amp; Qté OK",IF(AND(E370&lt;&gt;"",J370=D370),"Livraison sans demande","Délais NO &amp; Qté NO"))))</f>
        <v>Délais NO &amp; Qté NO</v>
      </c>
      <c r="L370" s="22" t="str">
        <f>IF(AND(K370="Délais NO &amp; Qté OK",X370&gt;30,D370&lt;&gt;""),"Verificar",IF(AND(K370="Délais NO &amp; Qté OK",X370&lt;=30,D370&lt;&gt;""),"Entrée faite "&amp;X370&amp;" jours "&amp;V370,IF(AND(X370&lt;30,K370="Délais NO &amp; Qté NO",D370=""),"Demande faite "&amp;X370&amp;" jours "&amp;W371,"")))</f>
        <v/>
      </c>
      <c r="M370" s="22">
        <f t="shared" si="37"/>
        <v>1</v>
      </c>
      <c r="N370" s="23">
        <v>1</v>
      </c>
      <c r="O370" s="12" t="str">
        <f>CONCATENATE(C370,D370,E370)</f>
        <v>360505253123540300</v>
      </c>
      <c r="P370" s="42" t="str">
        <f t="shared" si="38"/>
        <v>253123540300</v>
      </c>
      <c r="Q370" s="24" t="str">
        <f>IF(AND(D370&lt;&gt;0,E370=0),B370,"")</f>
        <v>18/06/2012</v>
      </c>
      <c r="R370" s="25" t="str">
        <f>IF(AND(D370=0,E370&lt;&gt;0),B370,"")</f>
        <v/>
      </c>
      <c r="S370" s="26">
        <f t="shared" si="35"/>
        <v>41078</v>
      </c>
      <c r="T370" s="27">
        <f>SUMIFS(S:S,O:O,O370,E:E,"")</f>
        <v>41078</v>
      </c>
      <c r="U370" s="27">
        <f>SUMIFS(S:S,O:O,O370,D:D,"")</f>
        <v>0</v>
      </c>
      <c r="V370" s="28" t="str">
        <f t="shared" si="39"/>
        <v>Avant</v>
      </c>
      <c r="W370" s="28" t="str">
        <f t="shared" si="40"/>
        <v>Après</v>
      </c>
      <c r="X370" s="29">
        <f t="shared" si="41"/>
        <v>41078</v>
      </c>
      <c r="Y370" s="42">
        <f>IFERROR(P370+D370*0.03,"")</f>
        <v>253123541509</v>
      </c>
    </row>
    <row r="371" spans="1:25">
      <c r="A371" s="13" t="s">
        <v>50</v>
      </c>
      <c r="B371" s="14" t="s">
        <v>29</v>
      </c>
      <c r="C371" s="15">
        <v>3605052511749</v>
      </c>
      <c r="D371" s="16"/>
      <c r="E371" s="17">
        <v>63000</v>
      </c>
      <c r="F371" s="18"/>
      <c r="G371" s="19"/>
      <c r="H371" s="20">
        <f t="shared" si="36"/>
        <v>0</v>
      </c>
      <c r="I371" s="21">
        <f>SUMIFS(E:E,C:C,C371)</f>
        <v>63000</v>
      </c>
      <c r="J371" s="21">
        <f>SUMIFS(D:D,C:C,C371)</f>
        <v>63000</v>
      </c>
      <c r="K371" s="20" t="str">
        <f>IF(H371=2,"Délais OK &amp; Qté OK",IF(AND(H371=1,E371&lt;&gt;""),"Délais OK &amp; Qté NO",IF(AND(H371=1,E371="",M371&gt;=2),"Délais NO &amp; Qté OK",IF(AND(E371&lt;&gt;"",J371=D371),"Livraison sans demande","Délais NO &amp; Qté NO"))))</f>
        <v>Délais NO &amp; Qté NO</v>
      </c>
      <c r="L371" s="22" t="str">
        <f>IF(AND(K371="Délais NO &amp; Qté OK",X371&gt;30,D371&lt;&gt;""),"Verificar",IF(AND(K371="Délais NO &amp; Qté OK",X371&lt;=30,D371&lt;&gt;""),"Entrée faite "&amp;X371&amp;" jours "&amp;V371,IF(AND(X371&lt;30,K371="Délais NO &amp; Qté NO",D371=""),"Demande faite "&amp;X371&amp;" jours "&amp;W372,"")))</f>
        <v>Demande faite 1 jours Avant</v>
      </c>
      <c r="M371" s="22">
        <f t="shared" si="37"/>
        <v>2</v>
      </c>
      <c r="N371" s="23">
        <v>1</v>
      </c>
      <c r="O371" s="12" t="str">
        <f>CONCATENATE(C371,D371,E371)</f>
        <v>360505251174963000</v>
      </c>
      <c r="P371" s="42" t="str">
        <f t="shared" si="38"/>
        <v>251174963000</v>
      </c>
      <c r="Q371" s="24" t="str">
        <f>IF(AND(D371&lt;&gt;0,E371=0),B371,"")</f>
        <v/>
      </c>
      <c r="R371" s="25" t="str">
        <f>IF(AND(D371=0,E371&lt;&gt;0),B371,"")</f>
        <v>20/06/2012</v>
      </c>
      <c r="S371" s="26">
        <f t="shared" si="35"/>
        <v>41080</v>
      </c>
      <c r="T371" s="27">
        <f>SUMIFS(S:S,O:O,O371,E:E,"")</f>
        <v>41081</v>
      </c>
      <c r="U371" s="27">
        <f>SUMIFS(S:S,O:O,O371,D:D,"")</f>
        <v>41080</v>
      </c>
      <c r="V371" s="28" t="str">
        <f t="shared" si="39"/>
        <v>Avant</v>
      </c>
      <c r="W371" s="28" t="str">
        <f t="shared" si="40"/>
        <v>Après</v>
      </c>
      <c r="X371" s="29">
        <f t="shared" si="41"/>
        <v>1</v>
      </c>
      <c r="Y371" s="42">
        <f>IFERROR(P371+D371*0.03,"")</f>
        <v>251174963000</v>
      </c>
    </row>
    <row r="372" spans="1:25">
      <c r="A372" s="13" t="s">
        <v>50</v>
      </c>
      <c r="B372" s="14" t="s">
        <v>29</v>
      </c>
      <c r="C372" s="15">
        <v>3605052531198</v>
      </c>
      <c r="D372" s="16"/>
      <c r="E372" s="17">
        <v>51625</v>
      </c>
      <c r="F372" s="18"/>
      <c r="G372" s="19"/>
      <c r="H372" s="20">
        <f t="shared" si="36"/>
        <v>0</v>
      </c>
      <c r="I372" s="21">
        <f>SUMIFS(E:E,C:C,C372)</f>
        <v>106225</v>
      </c>
      <c r="J372" s="21">
        <f>SUMIFS(D:D,C:C,C372)</f>
        <v>89600</v>
      </c>
      <c r="K372" s="20" t="str">
        <f>IF(H372=2,"Délais OK &amp; Qté OK",IF(AND(H372=1,E372&lt;&gt;""),"Délais OK &amp; Qté NO",IF(AND(H372=1,E372="",M372&gt;=2),"Délais NO &amp; Qté OK",IF(AND(E372&lt;&gt;"",J372=D372),"Livraison sans demande","Délais NO &amp; Qté NO"))))</f>
        <v>Délais NO &amp; Qté NO</v>
      </c>
      <c r="L372" s="22" t="str">
        <f>IF(AND(K372="Délais NO &amp; Qté OK",X372&gt;30,D372&lt;&gt;""),"Verificar",IF(AND(K372="Délais NO &amp; Qté OK",X372&lt;=30,D372&lt;&gt;""),"Entrée faite "&amp;X372&amp;" jours "&amp;V372,IF(AND(X372&lt;30,K372="Délais NO &amp; Qté NO",D372=""),"Demande faite "&amp;X372&amp;" jours "&amp;W373,"")))</f>
        <v/>
      </c>
      <c r="M372" s="22">
        <f t="shared" si="37"/>
        <v>1</v>
      </c>
      <c r="N372" s="23">
        <v>1</v>
      </c>
      <c r="O372" s="12" t="str">
        <f>CONCATENATE(C372,D372,E372)</f>
        <v>360505253119851625</v>
      </c>
      <c r="P372" s="42" t="str">
        <f t="shared" si="38"/>
        <v>253119851625</v>
      </c>
      <c r="Q372" s="24" t="str">
        <f>IF(AND(D372&lt;&gt;0,E372=0),B372,"")</f>
        <v/>
      </c>
      <c r="R372" s="25" t="str">
        <f>IF(AND(D372=0,E372&lt;&gt;0),B372,"")</f>
        <v>20/06/2012</v>
      </c>
      <c r="S372" s="26">
        <f t="shared" si="35"/>
        <v>41080</v>
      </c>
      <c r="T372" s="27">
        <f>SUMIFS(S:S,O:O,O372,E:E,"")</f>
        <v>0</v>
      </c>
      <c r="U372" s="27">
        <f>SUMIFS(S:S,O:O,O372,D:D,"")</f>
        <v>41080</v>
      </c>
      <c r="V372" s="28" t="str">
        <f t="shared" si="39"/>
        <v>Après</v>
      </c>
      <c r="W372" s="28" t="str">
        <f t="shared" si="40"/>
        <v>Avant</v>
      </c>
      <c r="X372" s="29">
        <f t="shared" si="41"/>
        <v>41080</v>
      </c>
      <c r="Y372" s="42">
        <f>IFERROR(P372+D372*0.03,"")</f>
        <v>253119851625</v>
      </c>
    </row>
    <row r="373" spans="1:25">
      <c r="A373" s="13" t="s">
        <v>50</v>
      </c>
      <c r="B373" s="14" t="s">
        <v>32</v>
      </c>
      <c r="C373" s="15">
        <v>3605052511749</v>
      </c>
      <c r="D373" s="16">
        <v>63000</v>
      </c>
      <c r="E373" s="17"/>
      <c r="F373" s="18"/>
      <c r="G373" s="19">
        <v>1</v>
      </c>
      <c r="H373" s="20">
        <f t="shared" si="36"/>
        <v>1</v>
      </c>
      <c r="I373" s="21">
        <f>SUMIFS(E:E,C:C,C373)</f>
        <v>63000</v>
      </c>
      <c r="J373" s="21">
        <f>SUMIFS(D:D,C:C,C373)</f>
        <v>63000</v>
      </c>
      <c r="K373" s="20" t="str">
        <f>IF(H373=2,"Délais OK &amp; Qté OK",IF(AND(H373=1,E373&lt;&gt;""),"Délais OK &amp; Qté NO",IF(AND(H373=1,E373="",M373&gt;=2),"Délais NO &amp; Qté OK",IF(AND(E373&lt;&gt;"",J373=D373),"Livraison sans demande","Délais NO &amp; Qté NO"))))</f>
        <v>Délais NO &amp; Qté OK</v>
      </c>
      <c r="L373" s="22" t="str">
        <f>IF(AND(K373="Délais NO &amp; Qté OK",X373&gt;30,D373&lt;&gt;""),"Verificar",IF(AND(K373="Délais NO &amp; Qté OK",X373&lt;=30,D373&lt;&gt;""),"Entrée faite "&amp;X373&amp;" jours "&amp;V373,IF(AND(X373&lt;30,K373="Délais NO &amp; Qté NO",D373=""),"Demande faite "&amp;X373&amp;" jours "&amp;W374,"")))</f>
        <v>Entrée faite 1 jours Avant</v>
      </c>
      <c r="M373" s="22">
        <f t="shared" si="37"/>
        <v>2</v>
      </c>
      <c r="N373" s="23">
        <v>1</v>
      </c>
      <c r="O373" s="12" t="str">
        <f>CONCATENATE(C373,D373,E373)</f>
        <v>360505251174963000</v>
      </c>
      <c r="P373" s="42" t="str">
        <f t="shared" si="38"/>
        <v>251174963000</v>
      </c>
      <c r="Q373" s="24" t="str">
        <f>IF(AND(D373&lt;&gt;0,E373=0),B373,"")</f>
        <v>21/06/2012</v>
      </c>
      <c r="R373" s="25" t="str">
        <f>IF(AND(D373=0,E373&lt;&gt;0),B373,"")</f>
        <v/>
      </c>
      <c r="S373" s="26">
        <f t="shared" si="35"/>
        <v>41081</v>
      </c>
      <c r="T373" s="27">
        <f>SUMIFS(S:S,O:O,O373,E:E,"")</f>
        <v>41081</v>
      </c>
      <c r="U373" s="27">
        <f>SUMIFS(S:S,O:O,O373,D:D,"")</f>
        <v>41080</v>
      </c>
      <c r="V373" s="28" t="str">
        <f t="shared" si="39"/>
        <v>Avant</v>
      </c>
      <c r="W373" s="28" t="str">
        <f t="shared" si="40"/>
        <v>Après</v>
      </c>
      <c r="X373" s="29">
        <f t="shared" si="41"/>
        <v>1</v>
      </c>
      <c r="Y373" s="42">
        <f>IFERROR(P373+D373*0.03,"")</f>
        <v>251174964890</v>
      </c>
    </row>
    <row r="374" spans="1:25">
      <c r="A374" s="13" t="s">
        <v>50</v>
      </c>
      <c r="B374" s="14" t="s">
        <v>18</v>
      </c>
      <c r="C374" s="15">
        <v>3605051343815</v>
      </c>
      <c r="D374" s="16">
        <v>35000</v>
      </c>
      <c r="E374" s="17">
        <v>35640</v>
      </c>
      <c r="F374" s="18">
        <v>1</v>
      </c>
      <c r="G374" s="19">
        <v>1</v>
      </c>
      <c r="H374" s="20">
        <f t="shared" si="36"/>
        <v>2</v>
      </c>
      <c r="I374" s="21">
        <f>SUMIFS(E:E,C:C,C374)</f>
        <v>35640</v>
      </c>
      <c r="J374" s="21">
        <f>SUMIFS(D:D,C:C,C374)</f>
        <v>35000</v>
      </c>
      <c r="K374" s="20" t="str">
        <f>IF(H374=2,"Délais OK &amp; Qté OK",IF(AND(H374=1,E374&lt;&gt;""),"Délais OK &amp; Qté NO",IF(AND(H374=1,E374="",M374&gt;=2),"Délais NO &amp; Qté OK",IF(AND(E374&lt;&gt;"",J374=D374),"Livraison sans demande","Délais NO &amp; Qté NO"))))</f>
        <v>Délais OK &amp; Qté OK</v>
      </c>
      <c r="L374" s="22" t="str">
        <f>IF(AND(K374="Délais NO &amp; Qté OK",X374&gt;30,D374&lt;&gt;""),"Verificar",IF(AND(K374="Délais NO &amp; Qté OK",X374&lt;=30,D374&lt;&gt;""),"Entrée faite "&amp;X374&amp;" jours "&amp;V374,IF(AND(X374&lt;30,K374="Délais NO &amp; Qté NO",D374=""),"Demande faite "&amp;X374&amp;" jours "&amp;W375,"")))</f>
        <v/>
      </c>
      <c r="M374" s="22">
        <f t="shared" si="37"/>
        <v>1</v>
      </c>
      <c r="N374" s="23">
        <v>1</v>
      </c>
      <c r="O374" s="12" t="str">
        <f>CONCATENATE(C374,D374,E374)</f>
        <v>36050513438153500035640</v>
      </c>
      <c r="P374" s="42" t="str">
        <f t="shared" si="38"/>
        <v>13438153500035640</v>
      </c>
      <c r="Q374" s="24" t="str">
        <f>IF(AND(D374&lt;&gt;0,E374=0),B374,"")</f>
        <v/>
      </c>
      <c r="R374" s="25" t="str">
        <f>IF(AND(D374=0,E374&lt;&gt;0),B374,"")</f>
        <v/>
      </c>
      <c r="S374" s="26">
        <f t="shared" si="35"/>
        <v>41082</v>
      </c>
      <c r="T374" s="27">
        <f>SUMIFS(S:S,O:O,O374,E:E,"")</f>
        <v>0</v>
      </c>
      <c r="U374" s="27">
        <f>SUMIFS(S:S,O:O,O374,D:D,"")</f>
        <v>0</v>
      </c>
      <c r="V374" s="28" t="str">
        <f t="shared" si="39"/>
        <v>Avant</v>
      </c>
      <c r="W374" s="28" t="str">
        <f t="shared" si="40"/>
        <v>Après</v>
      </c>
      <c r="X374" s="29">
        <f t="shared" si="41"/>
        <v>0</v>
      </c>
      <c r="Y374" s="42">
        <f>IFERROR(P374+D374*0.03,"")</f>
        <v>1.343815350003665E+16</v>
      </c>
    </row>
    <row r="375" spans="1:25">
      <c r="A375" s="13" t="s">
        <v>50</v>
      </c>
      <c r="B375" s="14" t="s">
        <v>18</v>
      </c>
      <c r="C375" s="15">
        <v>3605052182666</v>
      </c>
      <c r="D375" s="16"/>
      <c r="E375" s="17">
        <v>42000</v>
      </c>
      <c r="F375" s="18"/>
      <c r="G375" s="19"/>
      <c r="H375" s="20">
        <f t="shared" si="36"/>
        <v>0</v>
      </c>
      <c r="I375" s="21">
        <f>SUMIFS(E:E,C:C,C375)</f>
        <v>392850</v>
      </c>
      <c r="J375" s="21">
        <f>SUMIFS(D:D,C:C,C375)</f>
        <v>329850</v>
      </c>
      <c r="K375" s="20" t="str">
        <f>IF(H375=2,"Délais OK &amp; Qté OK",IF(AND(H375=1,E375&lt;&gt;""),"Délais OK &amp; Qté NO",IF(AND(H375=1,E375="",M375&gt;=2),"Délais NO &amp; Qté OK",IF(AND(E375&lt;&gt;"",J375=D375),"Livraison sans demande","Délais NO &amp; Qté NO"))))</f>
        <v>Délais NO &amp; Qté NO</v>
      </c>
      <c r="L375" s="22" t="str">
        <f>IF(AND(K375="Délais NO &amp; Qté OK",X375&gt;30,D375&lt;&gt;""),"Verificar",IF(AND(K375="Délais NO &amp; Qté OK",X375&lt;=30,D375&lt;&gt;""),"Entrée faite "&amp;X375&amp;" jours "&amp;V375,IF(AND(X375&lt;30,K375="Délais NO &amp; Qté NO",D375=""),"Demande faite "&amp;X375&amp;" jours "&amp;W376,"")))</f>
        <v/>
      </c>
      <c r="M375" s="22">
        <f t="shared" si="37"/>
        <v>1</v>
      </c>
      <c r="N375" s="23">
        <v>1</v>
      </c>
      <c r="O375" s="12" t="str">
        <f>CONCATENATE(C375,D375,E375)</f>
        <v>360505218266642000</v>
      </c>
      <c r="P375" s="42" t="str">
        <f t="shared" si="38"/>
        <v>218266642000</v>
      </c>
      <c r="Q375" s="24" t="str">
        <f>IF(AND(D375&lt;&gt;0,E375=0),B375,"")</f>
        <v/>
      </c>
      <c r="R375" s="25" t="str">
        <f>IF(AND(D375=0,E375&lt;&gt;0),B375,"")</f>
        <v>22/06/2012</v>
      </c>
      <c r="S375" s="26">
        <f t="shared" si="35"/>
        <v>41082</v>
      </c>
      <c r="T375" s="27">
        <f>SUMIFS(S:S,O:O,O375,E:E,"")</f>
        <v>0</v>
      </c>
      <c r="U375" s="27">
        <f>SUMIFS(S:S,O:O,O375,D:D,"")</f>
        <v>41082</v>
      </c>
      <c r="V375" s="28" t="str">
        <f t="shared" si="39"/>
        <v>Après</v>
      </c>
      <c r="W375" s="28" t="str">
        <f t="shared" si="40"/>
        <v>Avant</v>
      </c>
      <c r="X375" s="29">
        <f t="shared" si="41"/>
        <v>41082</v>
      </c>
      <c r="Y375" s="42">
        <f>IFERROR(P375+D375*0.03,"")</f>
        <v>218266642000</v>
      </c>
    </row>
    <row r="376" spans="1:25">
      <c r="A376" s="13" t="s">
        <v>50</v>
      </c>
      <c r="B376" s="14" t="s">
        <v>27</v>
      </c>
      <c r="C376" s="15">
        <v>3605052182666</v>
      </c>
      <c r="D376" s="16">
        <v>221000</v>
      </c>
      <c r="E376" s="17">
        <v>179000</v>
      </c>
      <c r="F376" s="18"/>
      <c r="G376" s="19">
        <v>1</v>
      </c>
      <c r="H376" s="20">
        <f t="shared" si="36"/>
        <v>1</v>
      </c>
      <c r="I376" s="21">
        <f>SUMIFS(E:E,C:C,C376)</f>
        <v>392850</v>
      </c>
      <c r="J376" s="21">
        <f>SUMIFS(D:D,C:C,C376)</f>
        <v>329850</v>
      </c>
      <c r="K376" s="20" t="str">
        <f>IF(H376=2,"Délais OK &amp; Qté OK",IF(AND(H376=1,E376&lt;&gt;""),"Délais OK &amp; Qté NO",IF(AND(H376=1,E376="",M376&gt;=2),"Délais NO &amp; Qté OK",IF(AND(E376&lt;&gt;"",J376=D376),"Livraison sans demande","Délais NO &amp; Qté NO"))))</f>
        <v>Délais OK &amp; Qté NO</v>
      </c>
      <c r="L376" s="22" t="str">
        <f>IF(AND(K376="Délais NO &amp; Qté OK",X376&gt;30,D376&lt;&gt;""),"Verificar",IF(AND(K376="Délais NO &amp; Qté OK",X376&lt;=30,D376&lt;&gt;""),"Entrée faite "&amp;X376&amp;" jours "&amp;V376,IF(AND(X376&lt;30,K376="Délais NO &amp; Qté NO",D376=""),"Demande faite "&amp;X376&amp;" jours "&amp;W377,"")))</f>
        <v/>
      </c>
      <c r="M376" s="22">
        <f t="shared" si="37"/>
        <v>1</v>
      </c>
      <c r="N376" s="23">
        <v>1</v>
      </c>
      <c r="O376" s="12" t="str">
        <f>CONCATENATE(C376,D376,E376)</f>
        <v>3605052182666221000179000</v>
      </c>
      <c r="P376" s="42" t="str">
        <f t="shared" si="38"/>
        <v>2182666221000179000</v>
      </c>
      <c r="Q376" s="24" t="str">
        <f>IF(AND(D376&lt;&gt;0,E376=0),B376,"")</f>
        <v/>
      </c>
      <c r="R376" s="25" t="str">
        <f>IF(AND(D376=0,E376&lt;&gt;0),B376,"")</f>
        <v/>
      </c>
      <c r="S376" s="26">
        <f t="shared" si="35"/>
        <v>41087</v>
      </c>
      <c r="T376" s="27">
        <f>SUMIFS(S:S,O:O,O376,E:E,"")</f>
        <v>0</v>
      </c>
      <c r="U376" s="27">
        <f>SUMIFS(S:S,O:O,O376,D:D,"")</f>
        <v>0</v>
      </c>
      <c r="V376" s="28" t="str">
        <f t="shared" si="39"/>
        <v>Avant</v>
      </c>
      <c r="W376" s="28" t="str">
        <f t="shared" si="40"/>
        <v>Après</v>
      </c>
      <c r="X376" s="29">
        <f t="shared" si="41"/>
        <v>0</v>
      </c>
      <c r="Y376" s="42">
        <f>IFERROR(P376+D376*0.03,"")</f>
        <v>2.1826662210001766E+18</v>
      </c>
    </row>
    <row r="377" spans="1:25">
      <c r="A377" s="13" t="s">
        <v>51</v>
      </c>
      <c r="B377" s="14" t="s">
        <v>13</v>
      </c>
      <c r="C377" s="15">
        <v>3605050815368</v>
      </c>
      <c r="D377" s="16">
        <v>41472</v>
      </c>
      <c r="E377" s="17">
        <v>41472</v>
      </c>
      <c r="F377" s="18">
        <v>1</v>
      </c>
      <c r="G377" s="19">
        <v>1</v>
      </c>
      <c r="H377" s="20">
        <f t="shared" si="36"/>
        <v>2</v>
      </c>
      <c r="I377" s="21">
        <f>SUMIFS(E:E,C:C,C377)</f>
        <v>87552</v>
      </c>
      <c r="J377" s="21">
        <f>SUMIFS(D:D,C:C,C377)</f>
        <v>87552</v>
      </c>
      <c r="K377" s="20" t="str">
        <f>IF(H377=2,"Délais OK &amp; Qté OK",IF(AND(H377=1,E377&lt;&gt;""),"Délais OK &amp; Qté NO",IF(AND(H377=1,E377="",M377&gt;=2),"Délais NO &amp; Qté OK",IF(AND(E377&lt;&gt;"",J377=D377),"Livraison sans demande","Délais NO &amp; Qté NO"))))</f>
        <v>Délais OK &amp; Qté OK</v>
      </c>
      <c r="L377" s="22" t="str">
        <f>IF(AND(K377="Délais NO &amp; Qté OK",X377&gt;30,D377&lt;&gt;""),"Verificar",IF(AND(K377="Délais NO &amp; Qté OK",X377&lt;=30,D377&lt;&gt;""),"Entrée faite "&amp;X377&amp;" jours "&amp;V377,IF(AND(X377&lt;30,K377="Délais NO &amp; Qté NO",D377=""),"Demande faite "&amp;X377&amp;" jours "&amp;W378,"")))</f>
        <v/>
      </c>
      <c r="M377" s="22">
        <f t="shared" si="37"/>
        <v>1</v>
      </c>
      <c r="N377" s="23">
        <v>1</v>
      </c>
      <c r="O377" s="12" t="str">
        <f>CONCATENATE(C377,D377,E377)</f>
        <v>36050508153684147241472</v>
      </c>
      <c r="P377" s="42" t="str">
        <f t="shared" si="38"/>
        <v>08153684147241472</v>
      </c>
      <c r="Q377" s="24" t="str">
        <f>IF(AND(D377&lt;&gt;0,E377=0),B377,"")</f>
        <v/>
      </c>
      <c r="R377" s="25" t="str">
        <f>IF(AND(D377=0,E377&lt;&gt;0),B377,"")</f>
        <v/>
      </c>
      <c r="S377" s="26">
        <f t="shared" si="35"/>
        <v>41061</v>
      </c>
      <c r="T377" s="27">
        <f>SUMIFS(S:S,O:O,O377,E:E,"")</f>
        <v>0</v>
      </c>
      <c r="U377" s="27">
        <f>SUMIFS(S:S,O:O,O377,D:D,"")</f>
        <v>0</v>
      </c>
      <c r="V377" s="28" t="str">
        <f t="shared" si="39"/>
        <v>Avant</v>
      </c>
      <c r="W377" s="28" t="str">
        <f t="shared" si="40"/>
        <v>Après</v>
      </c>
      <c r="X377" s="29">
        <f t="shared" si="41"/>
        <v>0</v>
      </c>
      <c r="Y377" s="42">
        <f>IFERROR(P377+D377*0.03,"")</f>
        <v>8153684147242714</v>
      </c>
    </row>
    <row r="378" spans="1:25">
      <c r="A378" s="13" t="s">
        <v>51</v>
      </c>
      <c r="B378" s="14" t="s">
        <v>13</v>
      </c>
      <c r="C378" s="15">
        <v>3605050815412</v>
      </c>
      <c r="D378" s="16"/>
      <c r="E378" s="17">
        <v>66816</v>
      </c>
      <c r="F378" s="18"/>
      <c r="G378" s="19"/>
      <c r="H378" s="20">
        <f t="shared" si="36"/>
        <v>0</v>
      </c>
      <c r="I378" s="21">
        <f>SUMIFS(E:E,C:C,C378)</f>
        <v>140544</v>
      </c>
      <c r="J378" s="21">
        <f>SUMIFS(D:D,C:C,C378)</f>
        <v>140544</v>
      </c>
      <c r="K378" s="20" t="str">
        <f>IF(H378=2,"Délais OK &amp; Qté OK",IF(AND(H378=1,E378&lt;&gt;""),"Délais OK &amp; Qté NO",IF(AND(H378=1,E378="",M378&gt;=2),"Délais NO &amp; Qté OK",IF(AND(E378&lt;&gt;"",J378=D378),"Livraison sans demande","Délais NO &amp; Qté NO"))))</f>
        <v>Délais NO &amp; Qté NO</v>
      </c>
      <c r="L378" s="22" t="str">
        <f>IF(AND(K378="Délais NO &amp; Qté OK",X378&gt;30,D378&lt;&gt;""),"Verificar",IF(AND(K378="Délais NO &amp; Qté OK",X378&lt;=30,D378&lt;&gt;""),"Entrée faite "&amp;X378&amp;" jours "&amp;V378,IF(AND(X378&lt;30,K378="Délais NO &amp; Qté NO",D378=""),"Demande faite "&amp;X378&amp;" jours "&amp;W379,"")))</f>
        <v/>
      </c>
      <c r="M378" s="22">
        <f t="shared" si="37"/>
        <v>1</v>
      </c>
      <c r="N378" s="23">
        <v>1</v>
      </c>
      <c r="O378" s="12" t="str">
        <f>CONCATENATE(C378,D378,E378)</f>
        <v>360505081541266816</v>
      </c>
      <c r="P378" s="42" t="str">
        <f t="shared" si="38"/>
        <v>081541266816</v>
      </c>
      <c r="Q378" s="24" t="str">
        <f>IF(AND(D378&lt;&gt;0,E378=0),B378,"")</f>
        <v/>
      </c>
      <c r="R378" s="25" t="str">
        <f>IF(AND(D378=0,E378&lt;&gt;0),B378,"")</f>
        <v>01/06/2012</v>
      </c>
      <c r="S378" s="26">
        <f t="shared" si="35"/>
        <v>41061</v>
      </c>
      <c r="T378" s="27">
        <f>SUMIFS(S:S,O:O,O378,E:E,"")</f>
        <v>0</v>
      </c>
      <c r="U378" s="27">
        <f>SUMIFS(S:S,O:O,O378,D:D,"")</f>
        <v>41061</v>
      </c>
      <c r="V378" s="28" t="str">
        <f t="shared" si="39"/>
        <v>Après</v>
      </c>
      <c r="W378" s="28" t="str">
        <f t="shared" si="40"/>
        <v>Avant</v>
      </c>
      <c r="X378" s="29">
        <f t="shared" si="41"/>
        <v>41061</v>
      </c>
      <c r="Y378" s="42">
        <f>IFERROR(P378+D378*0.03,"")</f>
        <v>81541266816</v>
      </c>
    </row>
    <row r="379" spans="1:25">
      <c r="A379" s="13" t="s">
        <v>51</v>
      </c>
      <c r="B379" s="14" t="s">
        <v>13</v>
      </c>
      <c r="C379" s="15">
        <v>3605051095653</v>
      </c>
      <c r="D379" s="16">
        <v>43776</v>
      </c>
      <c r="E379" s="17">
        <v>43776</v>
      </c>
      <c r="F379" s="18">
        <v>1</v>
      </c>
      <c r="G379" s="19">
        <v>1</v>
      </c>
      <c r="H379" s="20">
        <f t="shared" si="36"/>
        <v>2</v>
      </c>
      <c r="I379" s="21">
        <f>SUMIFS(E:E,C:C,C379)</f>
        <v>69120</v>
      </c>
      <c r="J379" s="21">
        <f>SUMIFS(D:D,C:C,C379)</f>
        <v>69120</v>
      </c>
      <c r="K379" s="20" t="str">
        <f>IF(H379=2,"Délais OK &amp; Qté OK",IF(AND(H379=1,E379&lt;&gt;""),"Délais OK &amp; Qté NO",IF(AND(H379=1,E379="",M379&gt;=2),"Délais NO &amp; Qté OK",IF(AND(E379&lt;&gt;"",J379=D379),"Livraison sans demande","Délais NO &amp; Qté NO"))))</f>
        <v>Délais OK &amp; Qté OK</v>
      </c>
      <c r="L379" s="22" t="str">
        <f>IF(AND(K379="Délais NO &amp; Qté OK",X379&gt;30,D379&lt;&gt;""),"Verificar",IF(AND(K379="Délais NO &amp; Qté OK",X379&lt;=30,D379&lt;&gt;""),"Entrée faite "&amp;X379&amp;" jours "&amp;V379,IF(AND(X379&lt;30,K379="Délais NO &amp; Qté NO",D379=""),"Demande faite "&amp;X379&amp;" jours "&amp;W380,"")))</f>
        <v/>
      </c>
      <c r="M379" s="22">
        <f t="shared" si="37"/>
        <v>1</v>
      </c>
      <c r="N379" s="23">
        <v>1</v>
      </c>
      <c r="O379" s="12" t="str">
        <f>CONCATENATE(C379,D379,E379)</f>
        <v>36050510956534377643776</v>
      </c>
      <c r="P379" s="42" t="str">
        <f t="shared" si="38"/>
        <v>10956534377643776</v>
      </c>
      <c r="Q379" s="24" t="str">
        <f>IF(AND(D379&lt;&gt;0,E379=0),B379,"")</f>
        <v/>
      </c>
      <c r="R379" s="25" t="str">
        <f>IF(AND(D379=0,E379&lt;&gt;0),B379,"")</f>
        <v/>
      </c>
      <c r="S379" s="26">
        <f t="shared" si="35"/>
        <v>41061</v>
      </c>
      <c r="T379" s="27">
        <f>SUMIFS(S:S,O:O,O379,E:E,"")</f>
        <v>0</v>
      </c>
      <c r="U379" s="27">
        <f>SUMIFS(S:S,O:O,O379,D:D,"")</f>
        <v>0</v>
      </c>
      <c r="V379" s="28" t="str">
        <f t="shared" si="39"/>
        <v>Avant</v>
      </c>
      <c r="W379" s="28" t="str">
        <f t="shared" si="40"/>
        <v>Après</v>
      </c>
      <c r="X379" s="29">
        <f t="shared" si="41"/>
        <v>0</v>
      </c>
      <c r="Y379" s="42">
        <f>IFERROR(P379+D379*0.03,"")</f>
        <v>1.0956534377645014E+16</v>
      </c>
    </row>
    <row r="380" spans="1:25">
      <c r="A380" s="13" t="s">
        <v>51</v>
      </c>
      <c r="B380" s="14" t="s">
        <v>14</v>
      </c>
      <c r="C380" s="15">
        <v>3605050815351</v>
      </c>
      <c r="D380" s="16"/>
      <c r="E380" s="17">
        <v>55296</v>
      </c>
      <c r="F380" s="18"/>
      <c r="G380" s="19"/>
      <c r="H380" s="20">
        <f t="shared" si="36"/>
        <v>0</v>
      </c>
      <c r="I380" s="21">
        <f>SUMIFS(E:E,C:C,C380)</f>
        <v>131328</v>
      </c>
      <c r="J380" s="21">
        <f>SUMIFS(D:D,C:C,C380)</f>
        <v>112896</v>
      </c>
      <c r="K380" s="20" t="str">
        <f>IF(H380=2,"Délais OK &amp; Qté OK",IF(AND(H380=1,E380&lt;&gt;""),"Délais OK &amp; Qté NO",IF(AND(H380=1,E380="",M380&gt;=2),"Délais NO &amp; Qté OK",IF(AND(E380&lt;&gt;"",J380=D380),"Livraison sans demande","Délais NO &amp; Qté NO"))))</f>
        <v>Délais NO &amp; Qté NO</v>
      </c>
      <c r="L380" s="22" t="str">
        <f>IF(AND(K380="Délais NO &amp; Qté OK",X380&gt;30,D380&lt;&gt;""),"Verificar",IF(AND(K380="Délais NO &amp; Qté OK",X380&lt;=30,D380&lt;&gt;""),"Entrée faite "&amp;X380&amp;" jours "&amp;V380,IF(AND(X380&lt;30,K380="Délais NO &amp; Qté NO",D380=""),"Demande faite "&amp;X380&amp;" jours "&amp;W381,"")))</f>
        <v/>
      </c>
      <c r="M380" s="22">
        <f t="shared" si="37"/>
        <v>1</v>
      </c>
      <c r="N380" s="23">
        <v>1</v>
      </c>
      <c r="O380" s="12" t="str">
        <f>CONCATENATE(C380,D380,E380)</f>
        <v>360505081535155296</v>
      </c>
      <c r="P380" s="42" t="str">
        <f t="shared" si="38"/>
        <v>081535155296</v>
      </c>
      <c r="Q380" s="24" t="str">
        <f>IF(AND(D380&lt;&gt;0,E380=0),B380,"")</f>
        <v/>
      </c>
      <c r="R380" s="25" t="str">
        <f>IF(AND(D380=0,E380&lt;&gt;0),B380,"")</f>
        <v>04/06/2012</v>
      </c>
      <c r="S380" s="26">
        <f t="shared" si="35"/>
        <v>41064</v>
      </c>
      <c r="T380" s="27">
        <f>SUMIFS(S:S,O:O,O380,E:E,"")</f>
        <v>0</v>
      </c>
      <c r="U380" s="27">
        <f>SUMIFS(S:S,O:O,O380,D:D,"")</f>
        <v>41064</v>
      </c>
      <c r="V380" s="28" t="str">
        <f t="shared" si="39"/>
        <v>Après</v>
      </c>
      <c r="W380" s="28" t="str">
        <f t="shared" si="40"/>
        <v>Avant</v>
      </c>
      <c r="X380" s="29">
        <f t="shared" si="41"/>
        <v>41064</v>
      </c>
      <c r="Y380" s="42">
        <f>IFERROR(P380+D380*0.03,"")</f>
        <v>81535155296</v>
      </c>
    </row>
    <row r="381" spans="1:25">
      <c r="A381" s="13" t="s">
        <v>51</v>
      </c>
      <c r="B381" s="14" t="s">
        <v>14</v>
      </c>
      <c r="C381" s="15">
        <v>3605050815399</v>
      </c>
      <c r="D381" s="16">
        <v>4608</v>
      </c>
      <c r="E381" s="17">
        <v>11520</v>
      </c>
      <c r="F381" s="18"/>
      <c r="G381" s="19">
        <v>1</v>
      </c>
      <c r="H381" s="20">
        <f t="shared" si="36"/>
        <v>1</v>
      </c>
      <c r="I381" s="21">
        <f>SUMIFS(E:E,C:C,C381)</f>
        <v>184320</v>
      </c>
      <c r="J381" s="21">
        <f>SUMIFS(D:D,C:C,C381)</f>
        <v>184320</v>
      </c>
      <c r="K381" s="20" t="str">
        <f>IF(H381=2,"Délais OK &amp; Qté OK",IF(AND(H381=1,E381&lt;&gt;""),"Délais OK &amp; Qté NO",IF(AND(H381=1,E381="",M381&gt;=2),"Délais NO &amp; Qté OK",IF(AND(E381&lt;&gt;"",J381=D381),"Livraison sans demande","Délais NO &amp; Qté NO"))))</f>
        <v>Délais OK &amp; Qté NO</v>
      </c>
      <c r="L381" s="22" t="str">
        <f>IF(AND(K381="Délais NO &amp; Qté OK",X381&gt;30,D381&lt;&gt;""),"Verificar",IF(AND(K381="Délais NO &amp; Qté OK",X381&lt;=30,D381&lt;&gt;""),"Entrée faite "&amp;X381&amp;" jours "&amp;V381,IF(AND(X381&lt;30,K381="Délais NO &amp; Qté NO",D381=""),"Demande faite "&amp;X381&amp;" jours "&amp;W382,"")))</f>
        <v/>
      </c>
      <c r="M381" s="22">
        <f t="shared" si="37"/>
        <v>1</v>
      </c>
      <c r="N381" s="23">
        <v>1</v>
      </c>
      <c r="O381" s="12" t="str">
        <f>CONCATENATE(C381,D381,E381)</f>
        <v>3605050815399460811520</v>
      </c>
      <c r="P381" s="42" t="str">
        <f t="shared" si="38"/>
        <v>0815399460811520</v>
      </c>
      <c r="Q381" s="24" t="str">
        <f>IF(AND(D381&lt;&gt;0,E381=0),B381,"")</f>
        <v/>
      </c>
      <c r="R381" s="25" t="str">
        <f>IF(AND(D381=0,E381&lt;&gt;0),B381,"")</f>
        <v/>
      </c>
      <c r="S381" s="26">
        <f t="shared" si="35"/>
        <v>41064</v>
      </c>
      <c r="T381" s="27">
        <f>SUMIFS(S:S,O:O,O381,E:E,"")</f>
        <v>0</v>
      </c>
      <c r="U381" s="27">
        <f>SUMIFS(S:S,O:O,O381,D:D,"")</f>
        <v>0</v>
      </c>
      <c r="V381" s="28" t="str">
        <f t="shared" si="39"/>
        <v>Avant</v>
      </c>
      <c r="W381" s="28" t="str">
        <f t="shared" si="40"/>
        <v>Après</v>
      </c>
      <c r="X381" s="29">
        <f t="shared" si="41"/>
        <v>0</v>
      </c>
      <c r="Y381" s="42">
        <f>IFERROR(P381+D381*0.03,"")</f>
        <v>815399460811658.25</v>
      </c>
    </row>
    <row r="382" spans="1:25">
      <c r="A382" s="13" t="s">
        <v>51</v>
      </c>
      <c r="B382" s="14" t="s">
        <v>14</v>
      </c>
      <c r="C382" s="15">
        <v>3605050815412</v>
      </c>
      <c r="D382" s="16"/>
      <c r="E382" s="17">
        <v>71424</v>
      </c>
      <c r="F382" s="18"/>
      <c r="G382" s="19"/>
      <c r="H382" s="20">
        <f t="shared" si="36"/>
        <v>0</v>
      </c>
      <c r="I382" s="21">
        <f>SUMIFS(E:E,C:C,C382)</f>
        <v>140544</v>
      </c>
      <c r="J382" s="21">
        <f>SUMIFS(D:D,C:C,C382)</f>
        <v>140544</v>
      </c>
      <c r="K382" s="20" t="str">
        <f>IF(H382=2,"Délais OK &amp; Qté OK",IF(AND(H382=1,E382&lt;&gt;""),"Délais OK &amp; Qté NO",IF(AND(H382=1,E382="",M382&gt;=2),"Délais NO &amp; Qté OK",IF(AND(E382&lt;&gt;"",J382=D382),"Livraison sans demande","Délais NO &amp; Qté NO"))))</f>
        <v>Délais NO &amp; Qté NO</v>
      </c>
      <c r="L382" s="22" t="str">
        <f>IF(AND(K382="Délais NO &amp; Qté OK",X382&gt;30,D382&lt;&gt;""),"Verificar",IF(AND(K382="Délais NO &amp; Qté OK",X382&lt;=30,D382&lt;&gt;""),"Entrée faite "&amp;X382&amp;" jours "&amp;V382,IF(AND(X382&lt;30,K382="Délais NO &amp; Qté NO",D382=""),"Demande faite "&amp;X382&amp;" jours "&amp;W383,"")))</f>
        <v/>
      </c>
      <c r="M382" s="22">
        <f t="shared" si="37"/>
        <v>1</v>
      </c>
      <c r="N382" s="23">
        <v>1</v>
      </c>
      <c r="O382" s="12" t="str">
        <f>CONCATENATE(C382,D382,E382)</f>
        <v>360505081541271424</v>
      </c>
      <c r="P382" s="42" t="str">
        <f t="shared" si="38"/>
        <v>081541271424</v>
      </c>
      <c r="Q382" s="24" t="str">
        <f>IF(AND(D382&lt;&gt;0,E382=0),B382,"")</f>
        <v/>
      </c>
      <c r="R382" s="25" t="str">
        <f>IF(AND(D382=0,E382&lt;&gt;0),B382,"")</f>
        <v>04/06/2012</v>
      </c>
      <c r="S382" s="26">
        <f t="shared" si="35"/>
        <v>41064</v>
      </c>
      <c r="T382" s="27">
        <f>SUMIFS(S:S,O:O,O382,E:E,"")</f>
        <v>0</v>
      </c>
      <c r="U382" s="27">
        <f>SUMIFS(S:S,O:O,O382,D:D,"")</f>
        <v>41064</v>
      </c>
      <c r="V382" s="28" t="str">
        <f t="shared" si="39"/>
        <v>Après</v>
      </c>
      <c r="W382" s="28" t="str">
        <f t="shared" si="40"/>
        <v>Avant</v>
      </c>
      <c r="X382" s="29">
        <f t="shared" si="41"/>
        <v>41064</v>
      </c>
      <c r="Y382" s="42">
        <f>IFERROR(P382+D382*0.03,"")</f>
        <v>81541271424</v>
      </c>
    </row>
    <row r="383" spans="1:25">
      <c r="A383" s="13" t="s">
        <v>51</v>
      </c>
      <c r="B383" s="14" t="s">
        <v>14</v>
      </c>
      <c r="C383" s="15">
        <v>3605051095653</v>
      </c>
      <c r="D383" s="16"/>
      <c r="E383" s="17">
        <v>2304</v>
      </c>
      <c r="F383" s="18"/>
      <c r="G383" s="19"/>
      <c r="H383" s="20">
        <f t="shared" si="36"/>
        <v>0</v>
      </c>
      <c r="I383" s="21">
        <f>SUMIFS(E:E,C:C,C383)</f>
        <v>69120</v>
      </c>
      <c r="J383" s="21">
        <f>SUMIFS(D:D,C:C,C383)</f>
        <v>69120</v>
      </c>
      <c r="K383" s="20" t="str">
        <f>IF(H383=2,"Délais OK &amp; Qté OK",IF(AND(H383=1,E383&lt;&gt;""),"Délais OK &amp; Qté NO",IF(AND(H383=1,E383="",M383&gt;=2),"Délais NO &amp; Qté OK",IF(AND(E383&lt;&gt;"",J383=D383),"Livraison sans demande","Délais NO &amp; Qté NO"))))</f>
        <v>Délais NO &amp; Qté NO</v>
      </c>
      <c r="L383" s="22" t="str">
        <f>IF(AND(K383="Délais NO &amp; Qté OK",X383&gt;30,D383&lt;&gt;""),"Verificar",IF(AND(K383="Délais NO &amp; Qté OK",X383&lt;=30,D383&lt;&gt;""),"Entrée faite "&amp;X383&amp;" jours "&amp;V383,IF(AND(X383&lt;30,K383="Délais NO &amp; Qté NO",D383=""),"Demande faite "&amp;X383&amp;" jours "&amp;W384,"")))</f>
        <v/>
      </c>
      <c r="M383" s="22">
        <f t="shared" si="37"/>
        <v>2</v>
      </c>
      <c r="N383" s="23">
        <v>1</v>
      </c>
      <c r="O383" s="12" t="str">
        <f>CONCATENATE(C383,D383,E383)</f>
        <v>36050510956532304</v>
      </c>
      <c r="P383" s="42" t="str">
        <f t="shared" si="38"/>
        <v>10956532304</v>
      </c>
      <c r="Q383" s="24" t="str">
        <f>IF(AND(D383&lt;&gt;0,E383=0),B383,"")</f>
        <v/>
      </c>
      <c r="R383" s="25" t="str">
        <f>IF(AND(D383=0,E383&lt;&gt;0),B383,"")</f>
        <v>04/06/2012</v>
      </c>
      <c r="S383" s="26">
        <f t="shared" si="35"/>
        <v>41064</v>
      </c>
      <c r="T383" s="27">
        <f>SUMIFS(S:S,O:O,O383,E:E,"")</f>
        <v>0</v>
      </c>
      <c r="U383" s="27">
        <f>SUMIFS(S:S,O:O,O383,D:D,"")</f>
        <v>82136</v>
      </c>
      <c r="V383" s="28" t="str">
        <f t="shared" si="39"/>
        <v>Après</v>
      </c>
      <c r="W383" s="28" t="str">
        <f t="shared" si="40"/>
        <v>Avant</v>
      </c>
      <c r="X383" s="29">
        <f t="shared" si="41"/>
        <v>82136</v>
      </c>
      <c r="Y383" s="42">
        <f>IFERROR(P383+D383*0.03,"")</f>
        <v>10956532304</v>
      </c>
    </row>
    <row r="384" spans="1:25">
      <c r="A384" s="13" t="s">
        <v>51</v>
      </c>
      <c r="B384" s="14" t="s">
        <v>15</v>
      </c>
      <c r="C384" s="15">
        <v>3605050815351</v>
      </c>
      <c r="D384" s="16">
        <v>87552</v>
      </c>
      <c r="E384" s="17">
        <v>32256</v>
      </c>
      <c r="F384" s="18"/>
      <c r="G384" s="19">
        <v>1</v>
      </c>
      <c r="H384" s="20">
        <f t="shared" si="36"/>
        <v>1</v>
      </c>
      <c r="I384" s="21">
        <f>SUMIFS(E:E,C:C,C384)</f>
        <v>131328</v>
      </c>
      <c r="J384" s="21">
        <f>SUMIFS(D:D,C:C,C384)</f>
        <v>112896</v>
      </c>
      <c r="K384" s="20" t="str">
        <f>IF(H384=2,"Délais OK &amp; Qté OK",IF(AND(H384=1,E384&lt;&gt;""),"Délais OK &amp; Qté NO",IF(AND(H384=1,E384="",M384&gt;=2),"Délais NO &amp; Qté OK",IF(AND(E384&lt;&gt;"",J384=D384),"Livraison sans demande","Délais NO &amp; Qté NO"))))</f>
        <v>Délais OK &amp; Qté NO</v>
      </c>
      <c r="L384" s="22" t="str">
        <f>IF(AND(K384="Délais NO &amp; Qté OK",X384&gt;30,D384&lt;&gt;""),"Verificar",IF(AND(K384="Délais NO &amp; Qté OK",X384&lt;=30,D384&lt;&gt;""),"Entrée faite "&amp;X384&amp;" jours "&amp;V384,IF(AND(X384&lt;30,K384="Délais NO &amp; Qté NO",D384=""),"Demande faite "&amp;X384&amp;" jours "&amp;W385,"")))</f>
        <v/>
      </c>
      <c r="M384" s="22">
        <f t="shared" si="37"/>
        <v>1</v>
      </c>
      <c r="N384" s="23">
        <v>1</v>
      </c>
      <c r="O384" s="12" t="str">
        <f>CONCATENATE(C384,D384,E384)</f>
        <v>36050508153518755232256</v>
      </c>
      <c r="P384" s="42" t="str">
        <f t="shared" si="38"/>
        <v>08153518755232256</v>
      </c>
      <c r="Q384" s="24" t="str">
        <f>IF(AND(D384&lt;&gt;0,E384=0),B384,"")</f>
        <v/>
      </c>
      <c r="R384" s="25" t="str">
        <f>IF(AND(D384=0,E384&lt;&gt;0),B384,"")</f>
        <v/>
      </c>
      <c r="S384" s="26">
        <f t="shared" si="35"/>
        <v>41065</v>
      </c>
      <c r="T384" s="27">
        <f>SUMIFS(S:S,O:O,O384,E:E,"")</f>
        <v>0</v>
      </c>
      <c r="U384" s="27">
        <f>SUMIFS(S:S,O:O,O384,D:D,"")</f>
        <v>0</v>
      </c>
      <c r="V384" s="28" t="str">
        <f t="shared" si="39"/>
        <v>Avant</v>
      </c>
      <c r="W384" s="28" t="str">
        <f t="shared" si="40"/>
        <v>Après</v>
      </c>
      <c r="X384" s="29">
        <f t="shared" si="41"/>
        <v>0</v>
      </c>
      <c r="Y384" s="42">
        <f>IFERROR(P384+D384*0.03,"")</f>
        <v>8153518755234877</v>
      </c>
    </row>
    <row r="385" spans="1:25">
      <c r="A385" s="13" t="s">
        <v>51</v>
      </c>
      <c r="B385" s="14" t="s">
        <v>15</v>
      </c>
      <c r="C385" s="15">
        <v>3605050815399</v>
      </c>
      <c r="D385" s="16">
        <v>6912</v>
      </c>
      <c r="E385" s="17"/>
      <c r="F385" s="18"/>
      <c r="G385" s="19">
        <v>1</v>
      </c>
      <c r="H385" s="20">
        <f t="shared" si="36"/>
        <v>1</v>
      </c>
      <c r="I385" s="21">
        <f>SUMIFS(E:E,C:C,C385)</f>
        <v>184320</v>
      </c>
      <c r="J385" s="21">
        <f>SUMIFS(D:D,C:C,C385)</f>
        <v>184320</v>
      </c>
      <c r="K385" s="20" t="str">
        <f>IF(H385=2,"Délais OK &amp; Qté OK",IF(AND(H385=1,E385&lt;&gt;""),"Délais OK &amp; Qté NO",IF(AND(H385=1,E385="",M385&gt;=2),"Délais NO &amp; Qté OK",IF(AND(E385&lt;&gt;"",J385=D385),"Livraison sans demande","Délais NO &amp; Qté NO"))))</f>
        <v>Délais NO &amp; Qté OK</v>
      </c>
      <c r="L385" s="22" t="str">
        <f>IF(AND(K385="Délais NO &amp; Qté OK",X385&gt;30,D385&lt;&gt;""),"Verificar",IF(AND(K385="Délais NO &amp; Qté OK",X385&lt;=30,D385&lt;&gt;""),"Entrée faite "&amp;X385&amp;" jours "&amp;V385,IF(AND(X385&lt;30,K385="Délais NO &amp; Qté NO",D385=""),"Demande faite "&amp;X385&amp;" jours "&amp;W386,"")))</f>
        <v>Verificar</v>
      </c>
      <c r="M385" s="22">
        <f t="shared" si="37"/>
        <v>3</v>
      </c>
      <c r="N385" s="23">
        <v>1</v>
      </c>
      <c r="O385" s="12" t="str">
        <f>CONCATENATE(C385,D385,E385)</f>
        <v>36050508153996912</v>
      </c>
      <c r="P385" s="42" t="str">
        <f t="shared" si="38"/>
        <v>08153996912</v>
      </c>
      <c r="Q385" s="24" t="str">
        <f>IF(AND(D385&lt;&gt;0,E385=0),B385,"")</f>
        <v>05/06/2012</v>
      </c>
      <c r="R385" s="25" t="str">
        <f>IF(AND(D385=0,E385&lt;&gt;0),B385,"")</f>
        <v/>
      </c>
      <c r="S385" s="26">
        <f t="shared" si="35"/>
        <v>41065</v>
      </c>
      <c r="T385" s="27">
        <f>SUMIFS(S:S,O:O,O385,E:E,"")</f>
        <v>82139</v>
      </c>
      <c r="U385" s="27">
        <f>SUMIFS(S:S,O:O,O385,D:D,"")</f>
        <v>41072</v>
      </c>
      <c r="V385" s="28" t="str">
        <f t="shared" si="39"/>
        <v>Avant</v>
      </c>
      <c r="W385" s="28" t="str">
        <f t="shared" si="40"/>
        <v>Après</v>
      </c>
      <c r="X385" s="29">
        <f t="shared" si="41"/>
        <v>41067</v>
      </c>
      <c r="Y385" s="42">
        <f>IFERROR(P385+D385*0.03,"")</f>
        <v>8153997119.3599997</v>
      </c>
    </row>
    <row r="386" spans="1:25">
      <c r="A386" s="13" t="s">
        <v>51</v>
      </c>
      <c r="B386" s="14" t="s">
        <v>15</v>
      </c>
      <c r="C386" s="15">
        <v>3605050815412</v>
      </c>
      <c r="D386" s="16">
        <v>138240</v>
      </c>
      <c r="E386" s="17"/>
      <c r="F386" s="18"/>
      <c r="G386" s="19">
        <v>1</v>
      </c>
      <c r="H386" s="20">
        <f t="shared" si="36"/>
        <v>1</v>
      </c>
      <c r="I386" s="21">
        <f>SUMIFS(E:E,C:C,C386)</f>
        <v>140544</v>
      </c>
      <c r="J386" s="21">
        <f>SUMIFS(D:D,C:C,C386)</f>
        <v>140544</v>
      </c>
      <c r="K386" s="20" t="str">
        <f>IF(H386=2,"Délais OK &amp; Qté OK",IF(AND(H386=1,E386&lt;&gt;""),"Délais OK &amp; Qté NO",IF(AND(H386=1,E386="",M386&gt;=2),"Délais NO &amp; Qté OK",IF(AND(E386&lt;&gt;"",J386=D386),"Livraison sans demande","Délais NO &amp; Qté NO"))))</f>
        <v>Délais NO &amp; Qté NO</v>
      </c>
      <c r="L386" s="22" t="str">
        <f>IF(AND(K386="Délais NO &amp; Qté OK",X386&gt;30,D386&lt;&gt;""),"Verificar",IF(AND(K386="Délais NO &amp; Qté OK",X386&lt;=30,D386&lt;&gt;""),"Entrée faite "&amp;X386&amp;" jours "&amp;V386,IF(AND(X386&lt;30,K386="Délais NO &amp; Qté NO",D386=""),"Demande faite "&amp;X386&amp;" jours "&amp;W387,"")))</f>
        <v/>
      </c>
      <c r="M386" s="22">
        <f t="shared" si="37"/>
        <v>1</v>
      </c>
      <c r="N386" s="23">
        <v>1</v>
      </c>
      <c r="O386" s="12" t="str">
        <f>CONCATENATE(C386,D386,E386)</f>
        <v>3605050815412138240</v>
      </c>
      <c r="P386" s="42" t="str">
        <f t="shared" si="38"/>
        <v>0815412138240</v>
      </c>
      <c r="Q386" s="24" t="str">
        <f>IF(AND(D386&lt;&gt;0,E386=0),B386,"")</f>
        <v>05/06/2012</v>
      </c>
      <c r="R386" s="25" t="str">
        <f>IF(AND(D386=0,E386&lt;&gt;0),B386,"")</f>
        <v/>
      </c>
      <c r="S386" s="26">
        <f t="shared" ref="S386:S449" si="42">B386*1</f>
        <v>41065</v>
      </c>
      <c r="T386" s="27">
        <f>SUMIFS(S:S,O:O,O386,E:E,"")</f>
        <v>41065</v>
      </c>
      <c r="U386" s="27">
        <f>SUMIFS(S:S,O:O,O386,D:D,"")</f>
        <v>0</v>
      </c>
      <c r="V386" s="28" t="str">
        <f t="shared" si="39"/>
        <v>Avant</v>
      </c>
      <c r="W386" s="28" t="str">
        <f t="shared" si="40"/>
        <v>Après</v>
      </c>
      <c r="X386" s="29">
        <f t="shared" si="41"/>
        <v>41065</v>
      </c>
      <c r="Y386" s="42">
        <f>IFERROR(P386+D386*0.03,"")</f>
        <v>815412142387.19995</v>
      </c>
    </row>
    <row r="387" spans="1:25">
      <c r="A387" s="13" t="s">
        <v>51</v>
      </c>
      <c r="B387" s="14" t="s">
        <v>15</v>
      </c>
      <c r="C387" s="15">
        <v>3605051095653</v>
      </c>
      <c r="D387" s="16">
        <v>20736</v>
      </c>
      <c r="E387" s="17">
        <v>20736</v>
      </c>
      <c r="F387" s="18">
        <v>1</v>
      </c>
      <c r="G387" s="19">
        <v>1</v>
      </c>
      <c r="H387" s="20">
        <f t="shared" ref="H387:H450" si="43">SUM(F387:G387)</f>
        <v>2</v>
      </c>
      <c r="I387" s="21">
        <f>SUMIFS(E:E,C:C,C387)</f>
        <v>69120</v>
      </c>
      <c r="J387" s="21">
        <f>SUMIFS(D:D,C:C,C387)</f>
        <v>69120</v>
      </c>
      <c r="K387" s="20" t="str">
        <f>IF(H387=2,"Délais OK &amp; Qté OK",IF(AND(H387=1,E387&lt;&gt;""),"Délais OK &amp; Qté NO",IF(AND(H387=1,E387="",M387&gt;=2),"Délais NO &amp; Qté OK",IF(AND(E387&lt;&gt;"",J387=D387),"Livraison sans demande","Délais NO &amp; Qté NO"))))</f>
        <v>Délais OK &amp; Qté OK</v>
      </c>
      <c r="L387" s="22" t="str">
        <f>IF(AND(K387="Délais NO &amp; Qté OK",X387&gt;30,D387&lt;&gt;""),"Verificar",IF(AND(K387="Délais NO &amp; Qté OK",X387&lt;=30,D387&lt;&gt;""),"Entrée faite "&amp;X387&amp;" jours "&amp;V387,IF(AND(X387&lt;30,K387="Délais NO &amp; Qté NO",D387=""),"Demande faite "&amp;X387&amp;" jours "&amp;W388,"")))</f>
        <v/>
      </c>
      <c r="M387" s="22">
        <f t="shared" ref="M387:M450" si="44">SUMIFS(N:N,O:O,O387)</f>
        <v>1</v>
      </c>
      <c r="N387" s="23">
        <v>1</v>
      </c>
      <c r="O387" s="12" t="str">
        <f>CONCATENATE(C387,D387,E387)</f>
        <v>36050510956532073620736</v>
      </c>
      <c r="P387" s="42" t="str">
        <f t="shared" ref="P387:P450" si="45">RIGHT(O387,LEN(O387)-6)</f>
        <v>10956532073620736</v>
      </c>
      <c r="Q387" s="24" t="str">
        <f>IF(AND(D387&lt;&gt;0,E387=0),B387,"")</f>
        <v/>
      </c>
      <c r="R387" s="25" t="str">
        <f>IF(AND(D387=0,E387&lt;&gt;0),B387,"")</f>
        <v/>
      </c>
      <c r="S387" s="26">
        <f t="shared" si="42"/>
        <v>41065</v>
      </c>
      <c r="T387" s="27">
        <f>SUMIFS(S:S,O:O,O387,E:E,"")</f>
        <v>0</v>
      </c>
      <c r="U387" s="27">
        <f>SUMIFS(S:S,O:O,O387,D:D,"")</f>
        <v>0</v>
      </c>
      <c r="V387" s="28" t="str">
        <f t="shared" ref="V387:V450" si="46">IF(T387&lt;U387,"Après","Avant")</f>
        <v>Avant</v>
      </c>
      <c r="W387" s="28" t="str">
        <f t="shared" ref="W387:W450" si="47">IF(V387="Après","Avant","Après")</f>
        <v>Après</v>
      </c>
      <c r="X387" s="29">
        <f t="shared" ref="X387:X450" si="48">ABS(T387-U387)</f>
        <v>0</v>
      </c>
      <c r="Y387" s="42">
        <f>IFERROR(P387+D387*0.03,"")</f>
        <v>1.0956532073621322E+16</v>
      </c>
    </row>
    <row r="388" spans="1:25">
      <c r="A388" s="13" t="s">
        <v>51</v>
      </c>
      <c r="B388" s="14" t="s">
        <v>15</v>
      </c>
      <c r="C388" s="15">
        <v>3605051327211</v>
      </c>
      <c r="D388" s="16">
        <v>20736</v>
      </c>
      <c r="E388" s="17">
        <v>20736</v>
      </c>
      <c r="F388" s="18">
        <v>1</v>
      </c>
      <c r="G388" s="19">
        <v>1</v>
      </c>
      <c r="H388" s="20">
        <f t="shared" si="43"/>
        <v>2</v>
      </c>
      <c r="I388" s="21">
        <f>SUMIFS(E:E,C:C,C388)</f>
        <v>20736</v>
      </c>
      <c r="J388" s="21">
        <f>SUMIFS(D:D,C:C,C388)</f>
        <v>20736</v>
      </c>
      <c r="K388" s="20" t="str">
        <f>IF(H388=2,"Délais OK &amp; Qté OK",IF(AND(H388=1,E388&lt;&gt;""),"Délais OK &amp; Qté NO",IF(AND(H388=1,E388="",M388&gt;=2),"Délais NO &amp; Qté OK",IF(AND(E388&lt;&gt;"",J388=D388),"Livraison sans demande","Délais NO &amp; Qté NO"))))</f>
        <v>Délais OK &amp; Qté OK</v>
      </c>
      <c r="L388" s="22" t="str">
        <f>IF(AND(K388="Délais NO &amp; Qté OK",X388&gt;30,D388&lt;&gt;""),"Verificar",IF(AND(K388="Délais NO &amp; Qté OK",X388&lt;=30,D388&lt;&gt;""),"Entrée faite "&amp;X388&amp;" jours "&amp;V388,IF(AND(X388&lt;30,K388="Délais NO &amp; Qté NO",D388=""),"Demande faite "&amp;X388&amp;" jours "&amp;W389,"")))</f>
        <v/>
      </c>
      <c r="M388" s="22">
        <f t="shared" si="44"/>
        <v>1</v>
      </c>
      <c r="N388" s="23">
        <v>1</v>
      </c>
      <c r="O388" s="12" t="str">
        <f>CONCATENATE(C388,D388,E388)</f>
        <v>36050513272112073620736</v>
      </c>
      <c r="P388" s="42" t="str">
        <f t="shared" si="45"/>
        <v>13272112073620736</v>
      </c>
      <c r="Q388" s="24" t="str">
        <f>IF(AND(D388&lt;&gt;0,E388=0),B388,"")</f>
        <v/>
      </c>
      <c r="R388" s="25" t="str">
        <f>IF(AND(D388=0,E388&lt;&gt;0),B388,"")</f>
        <v/>
      </c>
      <c r="S388" s="26">
        <f t="shared" si="42"/>
        <v>41065</v>
      </c>
      <c r="T388" s="27">
        <f>SUMIFS(S:S,O:O,O388,E:E,"")</f>
        <v>0</v>
      </c>
      <c r="U388" s="27">
        <f>SUMIFS(S:S,O:O,O388,D:D,"")</f>
        <v>0</v>
      </c>
      <c r="V388" s="28" t="str">
        <f t="shared" si="46"/>
        <v>Avant</v>
      </c>
      <c r="W388" s="28" t="str">
        <f t="shared" si="47"/>
        <v>Après</v>
      </c>
      <c r="X388" s="29">
        <f t="shared" si="48"/>
        <v>0</v>
      </c>
      <c r="Y388" s="42">
        <f>IFERROR(P388+D388*0.03,"")</f>
        <v>1.3272112073621322E+16</v>
      </c>
    </row>
    <row r="389" spans="1:25">
      <c r="A389" s="13" t="s">
        <v>51</v>
      </c>
      <c r="B389" s="14" t="s">
        <v>30</v>
      </c>
      <c r="C389" s="15">
        <v>3605050815399</v>
      </c>
      <c r="D389" s="16">
        <v>101376</v>
      </c>
      <c r="E389" s="17">
        <v>101376</v>
      </c>
      <c r="F389" s="18">
        <v>1</v>
      </c>
      <c r="G389" s="19">
        <v>1</v>
      </c>
      <c r="H389" s="20">
        <f t="shared" si="43"/>
        <v>2</v>
      </c>
      <c r="I389" s="21">
        <f>SUMIFS(E:E,C:C,C389)</f>
        <v>184320</v>
      </c>
      <c r="J389" s="21">
        <f>SUMIFS(D:D,C:C,C389)</f>
        <v>184320</v>
      </c>
      <c r="K389" s="20" t="str">
        <f>IF(H389=2,"Délais OK &amp; Qté OK",IF(AND(H389=1,E389&lt;&gt;""),"Délais OK &amp; Qté NO",IF(AND(H389=1,E389="",M389&gt;=2),"Délais NO &amp; Qté OK",IF(AND(E389&lt;&gt;"",J389=D389),"Livraison sans demande","Délais NO &amp; Qté NO"))))</f>
        <v>Délais OK &amp; Qté OK</v>
      </c>
      <c r="L389" s="22" t="str">
        <f>IF(AND(K389="Délais NO &amp; Qté OK",X389&gt;30,D389&lt;&gt;""),"Verificar",IF(AND(K389="Délais NO &amp; Qté OK",X389&lt;=30,D389&lt;&gt;""),"Entrée faite "&amp;X389&amp;" jours "&amp;V389,IF(AND(X389&lt;30,K389="Délais NO &amp; Qté NO",D389=""),"Demande faite "&amp;X389&amp;" jours "&amp;W390,"")))</f>
        <v/>
      </c>
      <c r="M389" s="22">
        <f t="shared" si="44"/>
        <v>1</v>
      </c>
      <c r="N389" s="23">
        <v>1</v>
      </c>
      <c r="O389" s="12" t="str">
        <f>CONCATENATE(C389,D389,E389)</f>
        <v>3605050815399101376101376</v>
      </c>
      <c r="P389" s="42" t="str">
        <f t="shared" si="45"/>
        <v>0815399101376101376</v>
      </c>
      <c r="Q389" s="24" t="str">
        <f>IF(AND(D389&lt;&gt;0,E389=0),B389,"")</f>
        <v/>
      </c>
      <c r="R389" s="25" t="str">
        <f>IF(AND(D389=0,E389&lt;&gt;0),B389,"")</f>
        <v/>
      </c>
      <c r="S389" s="26">
        <f t="shared" si="42"/>
        <v>41071</v>
      </c>
      <c r="T389" s="27">
        <f>SUMIFS(S:S,O:O,O389,E:E,"")</f>
        <v>0</v>
      </c>
      <c r="U389" s="27">
        <f>SUMIFS(S:S,O:O,O389,D:D,"")</f>
        <v>0</v>
      </c>
      <c r="V389" s="28" t="str">
        <f t="shared" si="46"/>
        <v>Avant</v>
      </c>
      <c r="W389" s="28" t="str">
        <f t="shared" si="47"/>
        <v>Après</v>
      </c>
      <c r="X389" s="29">
        <f t="shared" si="48"/>
        <v>0</v>
      </c>
      <c r="Y389" s="42">
        <f>IFERROR(P389+D389*0.03,"")</f>
        <v>8.1539910137610406E+17</v>
      </c>
    </row>
    <row r="390" spans="1:25">
      <c r="A390" s="13" t="s">
        <v>51</v>
      </c>
      <c r="B390" s="14" t="s">
        <v>30</v>
      </c>
      <c r="C390" s="15">
        <v>3605052519257</v>
      </c>
      <c r="D390" s="16">
        <v>18432</v>
      </c>
      <c r="E390" s="17"/>
      <c r="F390" s="18"/>
      <c r="G390" s="19">
        <v>1</v>
      </c>
      <c r="H390" s="20">
        <f t="shared" si="43"/>
        <v>1</v>
      </c>
      <c r="I390" s="21">
        <f>SUMIFS(E:E,C:C,C390)</f>
        <v>42083</v>
      </c>
      <c r="J390" s="21">
        <f>SUMIFS(D:D,C:C,C390)</f>
        <v>41472</v>
      </c>
      <c r="K390" s="20" t="str">
        <f>IF(H390=2,"Délais OK &amp; Qté OK",IF(AND(H390=1,E390&lt;&gt;""),"Délais OK &amp; Qté NO",IF(AND(H390=1,E390="",M390&gt;=2),"Délais NO &amp; Qté OK",IF(AND(E390&lt;&gt;"",J390=D390),"Livraison sans demande","Délais NO &amp; Qté NO"))))</f>
        <v>Délais NO &amp; Qté NO</v>
      </c>
      <c r="L390" s="22" t="str">
        <f>IF(AND(K390="Délais NO &amp; Qté OK",X390&gt;30,D390&lt;&gt;""),"Verificar",IF(AND(K390="Délais NO &amp; Qté OK",X390&lt;=30,D390&lt;&gt;""),"Entrée faite "&amp;X390&amp;" jours "&amp;V390,IF(AND(X390&lt;30,K390="Délais NO &amp; Qté NO",D390=""),"Demande faite "&amp;X390&amp;" jours "&amp;W391,"")))</f>
        <v/>
      </c>
      <c r="M390" s="22">
        <f t="shared" si="44"/>
        <v>1</v>
      </c>
      <c r="N390" s="23">
        <v>1</v>
      </c>
      <c r="O390" s="12" t="str">
        <f>CONCATENATE(C390,D390,E390)</f>
        <v>360505251925718432</v>
      </c>
      <c r="P390" s="42" t="str">
        <f t="shared" si="45"/>
        <v>251925718432</v>
      </c>
      <c r="Q390" s="24" t="str">
        <f>IF(AND(D390&lt;&gt;0,E390=0),B390,"")</f>
        <v>11/06/2012</v>
      </c>
      <c r="R390" s="25" t="str">
        <f>IF(AND(D390=0,E390&lt;&gt;0),B390,"")</f>
        <v/>
      </c>
      <c r="S390" s="26">
        <f t="shared" si="42"/>
        <v>41071</v>
      </c>
      <c r="T390" s="27">
        <f>SUMIFS(S:S,O:O,O390,E:E,"")</f>
        <v>41071</v>
      </c>
      <c r="U390" s="27">
        <f>SUMIFS(S:S,O:O,O390,D:D,"")</f>
        <v>0</v>
      </c>
      <c r="V390" s="28" t="str">
        <f t="shared" si="46"/>
        <v>Avant</v>
      </c>
      <c r="W390" s="28" t="str">
        <f t="shared" si="47"/>
        <v>Après</v>
      </c>
      <c r="X390" s="29">
        <f t="shared" si="48"/>
        <v>41071</v>
      </c>
      <c r="Y390" s="42">
        <f>IFERROR(P390+D390*0.03,"")</f>
        <v>251925718984.95999</v>
      </c>
    </row>
    <row r="391" spans="1:25">
      <c r="A391" s="13" t="s">
        <v>51</v>
      </c>
      <c r="B391" s="14" t="s">
        <v>25</v>
      </c>
      <c r="C391" s="15">
        <v>3605050815351</v>
      </c>
      <c r="D391" s="16"/>
      <c r="E391" s="17">
        <v>2304</v>
      </c>
      <c r="F391" s="18"/>
      <c r="G391" s="19"/>
      <c r="H391" s="20">
        <f t="shared" si="43"/>
        <v>0</v>
      </c>
      <c r="I391" s="21">
        <f>SUMIFS(E:E,C:C,C391)</f>
        <v>131328</v>
      </c>
      <c r="J391" s="21">
        <f>SUMIFS(D:D,C:C,C391)</f>
        <v>112896</v>
      </c>
      <c r="K391" s="20" t="str">
        <f>IF(H391=2,"Délais OK &amp; Qté OK",IF(AND(H391=1,E391&lt;&gt;""),"Délais OK &amp; Qté NO",IF(AND(H391=1,E391="",M391&gt;=2),"Délais NO &amp; Qté OK",IF(AND(E391&lt;&gt;"",J391=D391),"Livraison sans demande","Délais NO &amp; Qté NO"))))</f>
        <v>Délais NO &amp; Qté NO</v>
      </c>
      <c r="L391" s="22" t="str">
        <f>IF(AND(K391="Délais NO &amp; Qté OK",X391&gt;30,D391&lt;&gt;""),"Verificar",IF(AND(K391="Délais NO &amp; Qté OK",X391&lt;=30,D391&lt;&gt;""),"Entrée faite "&amp;X391&amp;" jours "&amp;V391,IF(AND(X391&lt;30,K391="Délais NO &amp; Qté NO",D391=""),"Demande faite "&amp;X391&amp;" jours "&amp;W392,"")))</f>
        <v>Demande faite 2 jours Après</v>
      </c>
      <c r="M391" s="22">
        <f t="shared" si="44"/>
        <v>2</v>
      </c>
      <c r="N391" s="23">
        <v>1</v>
      </c>
      <c r="O391" s="12" t="str">
        <f>CONCATENATE(C391,D391,E391)</f>
        <v>36050508153512304</v>
      </c>
      <c r="P391" s="42" t="str">
        <f t="shared" si="45"/>
        <v>08153512304</v>
      </c>
      <c r="Q391" s="24" t="str">
        <f>IF(AND(D391&lt;&gt;0,E391=0),B391,"")</f>
        <v/>
      </c>
      <c r="R391" s="25" t="str">
        <f>IF(AND(D391=0,E391&lt;&gt;0),B391,"")</f>
        <v>12/06/2012</v>
      </c>
      <c r="S391" s="26">
        <f t="shared" si="42"/>
        <v>41072</v>
      </c>
      <c r="T391" s="27">
        <f>SUMIFS(S:S,O:O,O391,E:E,"")</f>
        <v>41074</v>
      </c>
      <c r="U391" s="27">
        <f>SUMIFS(S:S,O:O,O391,D:D,"")</f>
        <v>41072</v>
      </c>
      <c r="V391" s="28" t="str">
        <f t="shared" si="46"/>
        <v>Avant</v>
      </c>
      <c r="W391" s="28" t="str">
        <f t="shared" si="47"/>
        <v>Après</v>
      </c>
      <c r="X391" s="29">
        <f t="shared" si="48"/>
        <v>2</v>
      </c>
      <c r="Y391" s="42">
        <f>IFERROR(P391+D391*0.03,"")</f>
        <v>8153512304</v>
      </c>
    </row>
    <row r="392" spans="1:25">
      <c r="A392" s="13" t="s">
        <v>51</v>
      </c>
      <c r="B392" s="14" t="s">
        <v>25</v>
      </c>
      <c r="C392" s="15">
        <v>3605050815368</v>
      </c>
      <c r="D392" s="16"/>
      <c r="E392" s="17">
        <v>23040</v>
      </c>
      <c r="F392" s="18"/>
      <c r="G392" s="19"/>
      <c r="H392" s="20">
        <f t="shared" si="43"/>
        <v>0</v>
      </c>
      <c r="I392" s="21">
        <f>SUMIFS(E:E,C:C,C392)</f>
        <v>87552</v>
      </c>
      <c r="J392" s="21">
        <f>SUMIFS(D:D,C:C,C392)</f>
        <v>87552</v>
      </c>
      <c r="K392" s="20" t="str">
        <f>IF(H392=2,"Délais OK &amp; Qté OK",IF(AND(H392=1,E392&lt;&gt;""),"Délais OK &amp; Qté NO",IF(AND(H392=1,E392="",M392&gt;=2),"Délais NO &amp; Qté OK",IF(AND(E392&lt;&gt;"",J392=D392),"Livraison sans demande","Délais NO &amp; Qté NO"))))</f>
        <v>Délais NO &amp; Qté NO</v>
      </c>
      <c r="L392" s="22" t="str">
        <f>IF(AND(K392="Délais NO &amp; Qté OK",X392&gt;30,D392&lt;&gt;""),"Verificar",IF(AND(K392="Délais NO &amp; Qté OK",X392&lt;=30,D392&lt;&gt;""),"Entrée faite "&amp;X392&amp;" jours "&amp;V392,IF(AND(X392&lt;30,K392="Délais NO &amp; Qté NO",D392=""),"Demande faite "&amp;X392&amp;" jours "&amp;W393,"")))</f>
        <v>Demande faite 2 jours Après</v>
      </c>
      <c r="M392" s="22">
        <f t="shared" si="44"/>
        <v>2</v>
      </c>
      <c r="N392" s="23">
        <v>1</v>
      </c>
      <c r="O392" s="12" t="str">
        <f>CONCATENATE(C392,D392,E392)</f>
        <v>360505081536823040</v>
      </c>
      <c r="P392" s="42" t="str">
        <f t="shared" si="45"/>
        <v>081536823040</v>
      </c>
      <c r="Q392" s="24" t="str">
        <f>IF(AND(D392&lt;&gt;0,E392=0),B392,"")</f>
        <v/>
      </c>
      <c r="R392" s="25" t="str">
        <f>IF(AND(D392=0,E392&lt;&gt;0),B392,"")</f>
        <v>12/06/2012</v>
      </c>
      <c r="S392" s="26">
        <f t="shared" si="42"/>
        <v>41072</v>
      </c>
      <c r="T392" s="27">
        <f>SUMIFS(S:S,O:O,O392,E:E,"")</f>
        <v>41074</v>
      </c>
      <c r="U392" s="27">
        <f>SUMIFS(S:S,O:O,O392,D:D,"")</f>
        <v>41072</v>
      </c>
      <c r="V392" s="28" t="str">
        <f t="shared" si="46"/>
        <v>Avant</v>
      </c>
      <c r="W392" s="28" t="str">
        <f t="shared" si="47"/>
        <v>Après</v>
      </c>
      <c r="X392" s="29">
        <f t="shared" si="48"/>
        <v>2</v>
      </c>
      <c r="Y392" s="42">
        <f>IFERROR(P392+D392*0.03,"")</f>
        <v>81536823040</v>
      </c>
    </row>
    <row r="393" spans="1:25">
      <c r="A393" s="13" t="s">
        <v>51</v>
      </c>
      <c r="B393" s="14" t="s">
        <v>25</v>
      </c>
      <c r="C393" s="15">
        <v>3605050815399</v>
      </c>
      <c r="D393" s="16"/>
      <c r="E393" s="17">
        <v>6912</v>
      </c>
      <c r="F393" s="18"/>
      <c r="G393" s="19"/>
      <c r="H393" s="20">
        <f t="shared" si="43"/>
        <v>0</v>
      </c>
      <c r="I393" s="21">
        <f>SUMIFS(E:E,C:C,C393)</f>
        <v>184320</v>
      </c>
      <c r="J393" s="21">
        <f>SUMIFS(D:D,C:C,C393)</f>
        <v>184320</v>
      </c>
      <c r="K393" s="20" t="str">
        <f>IF(H393=2,"Délais OK &amp; Qté OK",IF(AND(H393=1,E393&lt;&gt;""),"Délais OK &amp; Qté NO",IF(AND(H393=1,E393="",M393&gt;=2),"Délais NO &amp; Qté OK",IF(AND(E393&lt;&gt;"",J393=D393),"Livraison sans demande","Délais NO &amp; Qté NO"))))</f>
        <v>Délais NO &amp; Qté NO</v>
      </c>
      <c r="L393" s="22" t="str">
        <f>IF(AND(K393="Délais NO &amp; Qté OK",X393&gt;30,D393&lt;&gt;""),"Verificar",IF(AND(K393="Délais NO &amp; Qté OK",X393&lt;=30,D393&lt;&gt;""),"Entrée faite "&amp;X393&amp;" jours "&amp;V393,IF(AND(X393&lt;30,K393="Délais NO &amp; Qté NO",D393=""),"Demande faite "&amp;X393&amp;" jours "&amp;W394,"")))</f>
        <v/>
      </c>
      <c r="M393" s="22">
        <f t="shared" si="44"/>
        <v>3</v>
      </c>
      <c r="N393" s="23">
        <v>1</v>
      </c>
      <c r="O393" s="12" t="str">
        <f>CONCATENATE(C393,D393,E393)</f>
        <v>36050508153996912</v>
      </c>
      <c r="P393" s="42" t="str">
        <f t="shared" si="45"/>
        <v>08153996912</v>
      </c>
      <c r="Q393" s="24" t="str">
        <f>IF(AND(D393&lt;&gt;0,E393=0),B393,"")</f>
        <v/>
      </c>
      <c r="R393" s="25" t="str">
        <f>IF(AND(D393=0,E393&lt;&gt;0),B393,"")</f>
        <v>12/06/2012</v>
      </c>
      <c r="S393" s="26">
        <f t="shared" si="42"/>
        <v>41072</v>
      </c>
      <c r="T393" s="27">
        <f>SUMIFS(S:S,O:O,O393,E:E,"")</f>
        <v>82139</v>
      </c>
      <c r="U393" s="27">
        <f>SUMIFS(S:S,O:O,O393,D:D,"")</f>
        <v>41072</v>
      </c>
      <c r="V393" s="28" t="str">
        <f t="shared" si="46"/>
        <v>Avant</v>
      </c>
      <c r="W393" s="28" t="str">
        <f t="shared" si="47"/>
        <v>Après</v>
      </c>
      <c r="X393" s="29">
        <f t="shared" si="48"/>
        <v>41067</v>
      </c>
      <c r="Y393" s="42">
        <f>IFERROR(P393+D393*0.03,"")</f>
        <v>8153996912</v>
      </c>
    </row>
    <row r="394" spans="1:25">
      <c r="A394" s="13" t="s">
        <v>51</v>
      </c>
      <c r="B394" s="14" t="s">
        <v>25</v>
      </c>
      <c r="C394" s="15">
        <v>3605051095653</v>
      </c>
      <c r="D394" s="16"/>
      <c r="E394" s="17">
        <v>2304</v>
      </c>
      <c r="F394" s="18"/>
      <c r="G394" s="19"/>
      <c r="H394" s="20">
        <f t="shared" si="43"/>
        <v>0</v>
      </c>
      <c r="I394" s="21">
        <f>SUMIFS(E:E,C:C,C394)</f>
        <v>69120</v>
      </c>
      <c r="J394" s="21">
        <f>SUMIFS(D:D,C:C,C394)</f>
        <v>69120</v>
      </c>
      <c r="K394" s="20" t="str">
        <f>IF(H394=2,"Délais OK &amp; Qté OK",IF(AND(H394=1,E394&lt;&gt;""),"Délais OK &amp; Qté NO",IF(AND(H394=1,E394="",M394&gt;=2),"Délais NO &amp; Qté OK",IF(AND(E394&lt;&gt;"",J394=D394),"Livraison sans demande","Délais NO &amp; Qté NO"))))</f>
        <v>Délais NO &amp; Qté NO</v>
      </c>
      <c r="L394" s="22" t="str">
        <f>IF(AND(K394="Délais NO &amp; Qté OK",X394&gt;30,D394&lt;&gt;""),"Verificar",IF(AND(K394="Délais NO &amp; Qté OK",X394&lt;=30,D394&lt;&gt;""),"Entrée faite "&amp;X394&amp;" jours "&amp;V394,IF(AND(X394&lt;30,K394="Délais NO &amp; Qté NO",D394=""),"Demande faite "&amp;X394&amp;" jours "&amp;W395,"")))</f>
        <v/>
      </c>
      <c r="M394" s="22">
        <f t="shared" si="44"/>
        <v>2</v>
      </c>
      <c r="N394" s="23">
        <v>1</v>
      </c>
      <c r="O394" s="12" t="str">
        <f>CONCATENATE(C394,D394,E394)</f>
        <v>36050510956532304</v>
      </c>
      <c r="P394" s="42" t="str">
        <f t="shared" si="45"/>
        <v>10956532304</v>
      </c>
      <c r="Q394" s="24" t="str">
        <f>IF(AND(D394&lt;&gt;0,E394=0),B394,"")</f>
        <v/>
      </c>
      <c r="R394" s="25" t="str">
        <f>IF(AND(D394=0,E394&lt;&gt;0),B394,"")</f>
        <v>12/06/2012</v>
      </c>
      <c r="S394" s="26">
        <f t="shared" si="42"/>
        <v>41072</v>
      </c>
      <c r="T394" s="27">
        <f>SUMIFS(S:S,O:O,O394,E:E,"")</f>
        <v>0</v>
      </c>
      <c r="U394" s="27">
        <f>SUMIFS(S:S,O:O,O394,D:D,"")</f>
        <v>82136</v>
      </c>
      <c r="V394" s="28" t="str">
        <f t="shared" si="46"/>
        <v>Après</v>
      </c>
      <c r="W394" s="28" t="str">
        <f t="shared" si="47"/>
        <v>Avant</v>
      </c>
      <c r="X394" s="29">
        <f t="shared" si="48"/>
        <v>82136</v>
      </c>
      <c r="Y394" s="42">
        <f>IFERROR(P394+D394*0.03,"")</f>
        <v>10956532304</v>
      </c>
    </row>
    <row r="395" spans="1:25">
      <c r="A395" s="13" t="s">
        <v>51</v>
      </c>
      <c r="B395" s="14" t="s">
        <v>25</v>
      </c>
      <c r="C395" s="15">
        <v>3605051643434</v>
      </c>
      <c r="D395" s="16"/>
      <c r="E395" s="17">
        <v>20736</v>
      </c>
      <c r="F395" s="18"/>
      <c r="G395" s="19"/>
      <c r="H395" s="20">
        <f t="shared" si="43"/>
        <v>0</v>
      </c>
      <c r="I395" s="21">
        <f>SUMIFS(E:E,C:C,C395)</f>
        <v>43776</v>
      </c>
      <c r="J395" s="21">
        <f>SUMIFS(D:D,C:C,C395)</f>
        <v>20736</v>
      </c>
      <c r="K395" s="20" t="str">
        <f>IF(H395=2,"Délais OK &amp; Qté OK",IF(AND(H395=1,E395&lt;&gt;""),"Délais OK &amp; Qté NO",IF(AND(H395=1,E395="",M395&gt;=2),"Délais NO &amp; Qté OK",IF(AND(E395&lt;&gt;"",J395=D395),"Livraison sans demande","Délais NO &amp; Qté NO"))))</f>
        <v>Délais NO &amp; Qté NO</v>
      </c>
      <c r="L395" s="22" t="str">
        <f>IF(AND(K395="Délais NO &amp; Qté OK",X395&gt;30,D395&lt;&gt;""),"Verificar",IF(AND(K395="Délais NO &amp; Qté OK",X395&lt;=30,D395&lt;&gt;""),"Entrée faite "&amp;X395&amp;" jours "&amp;V395,IF(AND(X395&lt;30,K395="Délais NO &amp; Qté NO",D395=""),"Demande faite "&amp;X395&amp;" jours "&amp;W396,"")))</f>
        <v>Demande faite 2 jours Après</v>
      </c>
      <c r="M395" s="22">
        <f t="shared" si="44"/>
        <v>2</v>
      </c>
      <c r="N395" s="23">
        <v>1</v>
      </c>
      <c r="O395" s="12" t="str">
        <f>CONCATENATE(C395,D395,E395)</f>
        <v>360505164343420736</v>
      </c>
      <c r="P395" s="42" t="str">
        <f t="shared" si="45"/>
        <v>164343420736</v>
      </c>
      <c r="Q395" s="24" t="str">
        <f>IF(AND(D395&lt;&gt;0,E395=0),B395,"")</f>
        <v/>
      </c>
      <c r="R395" s="25" t="str">
        <f>IF(AND(D395=0,E395&lt;&gt;0),B395,"")</f>
        <v>12/06/2012</v>
      </c>
      <c r="S395" s="26">
        <f t="shared" si="42"/>
        <v>41072</v>
      </c>
      <c r="T395" s="27">
        <f>SUMIFS(S:S,O:O,O395,E:E,"")</f>
        <v>41074</v>
      </c>
      <c r="U395" s="27">
        <f>SUMIFS(S:S,O:O,O395,D:D,"")</f>
        <v>41072</v>
      </c>
      <c r="V395" s="28" t="str">
        <f t="shared" si="46"/>
        <v>Avant</v>
      </c>
      <c r="W395" s="28" t="str">
        <f t="shared" si="47"/>
        <v>Après</v>
      </c>
      <c r="X395" s="29">
        <f t="shared" si="48"/>
        <v>2</v>
      </c>
      <c r="Y395" s="42">
        <f>IFERROR(P395+D395*0.03,"")</f>
        <v>164343420736</v>
      </c>
    </row>
    <row r="396" spans="1:25">
      <c r="A396" s="13" t="s">
        <v>51</v>
      </c>
      <c r="B396" s="14" t="s">
        <v>25</v>
      </c>
      <c r="C396" s="15">
        <v>3605052519257</v>
      </c>
      <c r="D396" s="16">
        <v>20736</v>
      </c>
      <c r="E396" s="17">
        <v>39779</v>
      </c>
      <c r="F396" s="18"/>
      <c r="G396" s="19">
        <v>1</v>
      </c>
      <c r="H396" s="20">
        <f t="shared" si="43"/>
        <v>1</v>
      </c>
      <c r="I396" s="21">
        <f>SUMIFS(E:E,C:C,C396)</f>
        <v>42083</v>
      </c>
      <c r="J396" s="21">
        <f>SUMIFS(D:D,C:C,C396)</f>
        <v>41472</v>
      </c>
      <c r="K396" s="20" t="str">
        <f>IF(H396=2,"Délais OK &amp; Qté OK",IF(AND(H396=1,E396&lt;&gt;""),"Délais OK &amp; Qté NO",IF(AND(H396=1,E396="",M396&gt;=2),"Délais NO &amp; Qté OK",IF(AND(E396&lt;&gt;"",J396=D396),"Livraison sans demande","Délais NO &amp; Qté NO"))))</f>
        <v>Délais OK &amp; Qté NO</v>
      </c>
      <c r="L396" s="22" t="str">
        <f>IF(AND(K396="Délais NO &amp; Qté OK",X396&gt;30,D396&lt;&gt;""),"Verificar",IF(AND(K396="Délais NO &amp; Qté OK",X396&lt;=30,D396&lt;&gt;""),"Entrée faite "&amp;X396&amp;" jours "&amp;V396,IF(AND(X396&lt;30,K396="Délais NO &amp; Qté NO",D396=""),"Demande faite "&amp;X396&amp;" jours "&amp;W397,"")))</f>
        <v/>
      </c>
      <c r="M396" s="22">
        <f t="shared" si="44"/>
        <v>1</v>
      </c>
      <c r="N396" s="23">
        <v>1</v>
      </c>
      <c r="O396" s="12" t="str">
        <f>CONCATENATE(C396,D396,E396)</f>
        <v>36050525192572073639779</v>
      </c>
      <c r="P396" s="42" t="str">
        <f t="shared" si="45"/>
        <v>25192572073639779</v>
      </c>
      <c r="Q396" s="24" t="str">
        <f>IF(AND(D396&lt;&gt;0,E396=0),B396,"")</f>
        <v/>
      </c>
      <c r="R396" s="25" t="str">
        <f>IF(AND(D396=0,E396&lt;&gt;0),B396,"")</f>
        <v/>
      </c>
      <c r="S396" s="26">
        <f t="shared" si="42"/>
        <v>41072</v>
      </c>
      <c r="T396" s="27">
        <f>SUMIFS(S:S,O:O,O396,E:E,"")</f>
        <v>0</v>
      </c>
      <c r="U396" s="27">
        <f>SUMIFS(S:S,O:O,O396,D:D,"")</f>
        <v>0</v>
      </c>
      <c r="V396" s="28" t="str">
        <f t="shared" si="46"/>
        <v>Avant</v>
      </c>
      <c r="W396" s="28" t="str">
        <f t="shared" si="47"/>
        <v>Après</v>
      </c>
      <c r="X396" s="29">
        <f t="shared" si="48"/>
        <v>0</v>
      </c>
      <c r="Y396" s="42">
        <f>IFERROR(P396+D396*0.03,"")</f>
        <v>2.5192572073640324E+16</v>
      </c>
    </row>
    <row r="397" spans="1:25">
      <c r="A397" s="13" t="s">
        <v>51</v>
      </c>
      <c r="B397" s="14" t="s">
        <v>25</v>
      </c>
      <c r="C397" s="15">
        <v>3605052519264</v>
      </c>
      <c r="D397" s="16">
        <v>43776</v>
      </c>
      <c r="E397" s="17">
        <v>43776</v>
      </c>
      <c r="F397" s="18">
        <v>1</v>
      </c>
      <c r="G397" s="19">
        <v>1</v>
      </c>
      <c r="H397" s="20">
        <f t="shared" si="43"/>
        <v>2</v>
      </c>
      <c r="I397" s="21">
        <f>SUMIFS(E:E,C:C,C397)</f>
        <v>46080</v>
      </c>
      <c r="J397" s="21">
        <f>SUMIFS(D:D,C:C,C397)</f>
        <v>43776</v>
      </c>
      <c r="K397" s="20" t="str">
        <f>IF(H397=2,"Délais OK &amp; Qté OK",IF(AND(H397=1,E397&lt;&gt;""),"Délais OK &amp; Qté NO",IF(AND(H397=1,E397="",M397&gt;=2),"Délais NO &amp; Qté OK",IF(AND(E397&lt;&gt;"",J397=D397),"Livraison sans demande","Délais NO &amp; Qté NO"))))</f>
        <v>Délais OK &amp; Qté OK</v>
      </c>
      <c r="L397" s="22" t="str">
        <f>IF(AND(K397="Délais NO &amp; Qté OK",X397&gt;30,D397&lt;&gt;""),"Verificar",IF(AND(K397="Délais NO &amp; Qté OK",X397&lt;=30,D397&lt;&gt;""),"Entrée faite "&amp;X397&amp;" jours "&amp;V397,IF(AND(X397&lt;30,K397="Délais NO &amp; Qté NO",D397=""),"Demande faite "&amp;X397&amp;" jours "&amp;W398,"")))</f>
        <v/>
      </c>
      <c r="M397" s="22">
        <f t="shared" si="44"/>
        <v>1</v>
      </c>
      <c r="N397" s="23">
        <v>1</v>
      </c>
      <c r="O397" s="12" t="str">
        <f>CONCATENATE(C397,D397,E397)</f>
        <v>36050525192644377643776</v>
      </c>
      <c r="P397" s="42" t="str">
        <f t="shared" si="45"/>
        <v>25192644377643776</v>
      </c>
      <c r="Q397" s="24" t="str">
        <f>IF(AND(D397&lt;&gt;0,E397=0),B397,"")</f>
        <v/>
      </c>
      <c r="R397" s="25" t="str">
        <f>IF(AND(D397=0,E397&lt;&gt;0),B397,"")</f>
        <v/>
      </c>
      <c r="S397" s="26">
        <f t="shared" si="42"/>
        <v>41072</v>
      </c>
      <c r="T397" s="27">
        <f>SUMIFS(S:S,O:O,O397,E:E,"")</f>
        <v>0</v>
      </c>
      <c r="U397" s="27">
        <f>SUMIFS(S:S,O:O,O397,D:D,"")</f>
        <v>0</v>
      </c>
      <c r="V397" s="28" t="str">
        <f t="shared" si="46"/>
        <v>Avant</v>
      </c>
      <c r="W397" s="28" t="str">
        <f t="shared" si="47"/>
        <v>Après</v>
      </c>
      <c r="X397" s="29">
        <f t="shared" si="48"/>
        <v>0</v>
      </c>
      <c r="Y397" s="42">
        <f>IFERROR(P397+D397*0.03,"")</f>
        <v>2.5192644377645012E+16</v>
      </c>
    </row>
    <row r="398" spans="1:25">
      <c r="A398" s="13" t="s">
        <v>51</v>
      </c>
      <c r="B398" s="14" t="s">
        <v>12</v>
      </c>
      <c r="C398" s="15">
        <v>3605050815351</v>
      </c>
      <c r="D398" s="16">
        <v>2304</v>
      </c>
      <c r="E398" s="17"/>
      <c r="F398" s="18"/>
      <c r="G398" s="19">
        <v>1</v>
      </c>
      <c r="H398" s="20">
        <f t="shared" si="43"/>
        <v>1</v>
      </c>
      <c r="I398" s="21">
        <f>SUMIFS(E:E,C:C,C398)</f>
        <v>131328</v>
      </c>
      <c r="J398" s="21">
        <f>SUMIFS(D:D,C:C,C398)</f>
        <v>112896</v>
      </c>
      <c r="K398" s="20" t="str">
        <f>IF(H398=2,"Délais OK &amp; Qté OK",IF(AND(H398=1,E398&lt;&gt;""),"Délais OK &amp; Qté NO",IF(AND(H398=1,E398="",M398&gt;=2),"Délais NO &amp; Qté OK",IF(AND(E398&lt;&gt;"",J398=D398),"Livraison sans demande","Délais NO &amp; Qté NO"))))</f>
        <v>Délais NO &amp; Qté OK</v>
      </c>
      <c r="L398" s="22" t="str">
        <f>IF(AND(K398="Délais NO &amp; Qté OK",X398&gt;30,D398&lt;&gt;""),"Verificar",IF(AND(K398="Délais NO &amp; Qté OK",X398&lt;=30,D398&lt;&gt;""),"Entrée faite "&amp;X398&amp;" jours "&amp;V398,IF(AND(X398&lt;30,K398="Délais NO &amp; Qté NO",D398=""),"Demande faite "&amp;X398&amp;" jours "&amp;W399,"")))</f>
        <v>Entrée faite 2 jours Avant</v>
      </c>
      <c r="M398" s="22">
        <f t="shared" si="44"/>
        <v>2</v>
      </c>
      <c r="N398" s="23">
        <v>1</v>
      </c>
      <c r="O398" s="12" t="str">
        <f>CONCATENATE(C398,D398,E398)</f>
        <v>36050508153512304</v>
      </c>
      <c r="P398" s="42" t="str">
        <f t="shared" si="45"/>
        <v>08153512304</v>
      </c>
      <c r="Q398" s="24" t="str">
        <f>IF(AND(D398&lt;&gt;0,E398=0),B398,"")</f>
        <v>14/06/2012</v>
      </c>
      <c r="R398" s="25" t="str">
        <f>IF(AND(D398=0,E398&lt;&gt;0),B398,"")</f>
        <v/>
      </c>
      <c r="S398" s="26">
        <f t="shared" si="42"/>
        <v>41074</v>
      </c>
      <c r="T398" s="27">
        <f>SUMIFS(S:S,O:O,O398,E:E,"")</f>
        <v>41074</v>
      </c>
      <c r="U398" s="27">
        <f>SUMIFS(S:S,O:O,O398,D:D,"")</f>
        <v>41072</v>
      </c>
      <c r="V398" s="28" t="str">
        <f t="shared" si="46"/>
        <v>Avant</v>
      </c>
      <c r="W398" s="28" t="str">
        <f t="shared" si="47"/>
        <v>Après</v>
      </c>
      <c r="X398" s="29">
        <f t="shared" si="48"/>
        <v>2</v>
      </c>
      <c r="Y398" s="42">
        <f>IFERROR(P398+D398*0.03,"")</f>
        <v>8153512373.1199999</v>
      </c>
    </row>
    <row r="399" spans="1:25">
      <c r="A399" s="13" t="s">
        <v>51</v>
      </c>
      <c r="B399" s="14" t="s">
        <v>12</v>
      </c>
      <c r="C399" s="15">
        <v>3605050815368</v>
      </c>
      <c r="D399" s="16">
        <v>23040</v>
      </c>
      <c r="E399" s="17"/>
      <c r="F399" s="18"/>
      <c r="G399" s="19">
        <v>1</v>
      </c>
      <c r="H399" s="20">
        <f t="shared" si="43"/>
        <v>1</v>
      </c>
      <c r="I399" s="21">
        <f>SUMIFS(E:E,C:C,C399)</f>
        <v>87552</v>
      </c>
      <c r="J399" s="21">
        <f>SUMIFS(D:D,C:C,C399)</f>
        <v>87552</v>
      </c>
      <c r="K399" s="20" t="str">
        <f>IF(H399=2,"Délais OK &amp; Qté OK",IF(AND(H399=1,E399&lt;&gt;""),"Délais OK &amp; Qté NO",IF(AND(H399=1,E399="",M399&gt;=2),"Délais NO &amp; Qté OK",IF(AND(E399&lt;&gt;"",J399=D399),"Livraison sans demande","Délais NO &amp; Qté NO"))))</f>
        <v>Délais NO &amp; Qté OK</v>
      </c>
      <c r="L399" s="22" t="str">
        <f>IF(AND(K399="Délais NO &amp; Qté OK",X399&gt;30,D399&lt;&gt;""),"Verificar",IF(AND(K399="Délais NO &amp; Qté OK",X399&lt;=30,D399&lt;&gt;""),"Entrée faite "&amp;X399&amp;" jours "&amp;V399,IF(AND(X399&lt;30,K399="Délais NO &amp; Qté NO",D399=""),"Demande faite "&amp;X399&amp;" jours "&amp;W400,"")))</f>
        <v>Entrée faite 2 jours Avant</v>
      </c>
      <c r="M399" s="22">
        <f t="shared" si="44"/>
        <v>2</v>
      </c>
      <c r="N399" s="23">
        <v>1</v>
      </c>
      <c r="O399" s="12" t="str">
        <f>CONCATENATE(C399,D399,E399)</f>
        <v>360505081536823040</v>
      </c>
      <c r="P399" s="42" t="str">
        <f t="shared" si="45"/>
        <v>081536823040</v>
      </c>
      <c r="Q399" s="24" t="str">
        <f>IF(AND(D399&lt;&gt;0,E399=0),B399,"")</f>
        <v>14/06/2012</v>
      </c>
      <c r="R399" s="25" t="str">
        <f>IF(AND(D399=0,E399&lt;&gt;0),B399,"")</f>
        <v/>
      </c>
      <c r="S399" s="26">
        <f t="shared" si="42"/>
        <v>41074</v>
      </c>
      <c r="T399" s="27">
        <f>SUMIFS(S:S,O:O,O399,E:E,"")</f>
        <v>41074</v>
      </c>
      <c r="U399" s="27">
        <f>SUMIFS(S:S,O:O,O399,D:D,"")</f>
        <v>41072</v>
      </c>
      <c r="V399" s="28" t="str">
        <f t="shared" si="46"/>
        <v>Avant</v>
      </c>
      <c r="W399" s="28" t="str">
        <f t="shared" si="47"/>
        <v>Après</v>
      </c>
      <c r="X399" s="29">
        <f t="shared" si="48"/>
        <v>2</v>
      </c>
      <c r="Y399" s="42">
        <f>IFERROR(P399+D399*0.03,"")</f>
        <v>81536823731.199997</v>
      </c>
    </row>
    <row r="400" spans="1:25">
      <c r="A400" s="13" t="s">
        <v>51</v>
      </c>
      <c r="B400" s="14" t="s">
        <v>12</v>
      </c>
      <c r="C400" s="15">
        <v>3605050815399</v>
      </c>
      <c r="D400" s="16">
        <v>6912</v>
      </c>
      <c r="E400" s="17"/>
      <c r="F400" s="18"/>
      <c r="G400" s="19">
        <v>1</v>
      </c>
      <c r="H400" s="20">
        <f t="shared" si="43"/>
        <v>1</v>
      </c>
      <c r="I400" s="21">
        <f>SUMIFS(E:E,C:C,C400)</f>
        <v>184320</v>
      </c>
      <c r="J400" s="21">
        <f>SUMIFS(D:D,C:C,C400)</f>
        <v>184320</v>
      </c>
      <c r="K400" s="20" t="str">
        <f>IF(H400=2,"Délais OK &amp; Qté OK",IF(AND(H400=1,E400&lt;&gt;""),"Délais OK &amp; Qté NO",IF(AND(H400=1,E400="",M400&gt;=2),"Délais NO &amp; Qté OK",IF(AND(E400&lt;&gt;"",J400=D400),"Livraison sans demande","Délais NO &amp; Qté NO"))))</f>
        <v>Délais NO &amp; Qté OK</v>
      </c>
      <c r="L400" s="22" t="str">
        <f>IF(AND(K400="Délais NO &amp; Qté OK",X400&gt;30,D400&lt;&gt;""),"Verificar",IF(AND(K400="Délais NO &amp; Qté OK",X400&lt;=30,D400&lt;&gt;""),"Entrée faite "&amp;X400&amp;" jours "&amp;V400,IF(AND(X400&lt;30,K400="Délais NO &amp; Qté NO",D400=""),"Demande faite "&amp;X400&amp;" jours "&amp;W401,"")))</f>
        <v>Verificar</v>
      </c>
      <c r="M400" s="22">
        <f t="shared" si="44"/>
        <v>3</v>
      </c>
      <c r="N400" s="23">
        <v>1</v>
      </c>
      <c r="O400" s="12" t="str">
        <f>CONCATENATE(C400,D400,E400)</f>
        <v>36050508153996912</v>
      </c>
      <c r="P400" s="42" t="str">
        <f t="shared" si="45"/>
        <v>08153996912</v>
      </c>
      <c r="Q400" s="24" t="str">
        <f>IF(AND(D400&lt;&gt;0,E400=0),B400,"")</f>
        <v>14/06/2012</v>
      </c>
      <c r="R400" s="25" t="str">
        <f>IF(AND(D400=0,E400&lt;&gt;0),B400,"")</f>
        <v/>
      </c>
      <c r="S400" s="26">
        <f t="shared" si="42"/>
        <v>41074</v>
      </c>
      <c r="T400" s="27">
        <f>SUMIFS(S:S,O:O,O400,E:E,"")</f>
        <v>82139</v>
      </c>
      <c r="U400" s="27">
        <f>SUMIFS(S:S,O:O,O400,D:D,"")</f>
        <v>41072</v>
      </c>
      <c r="V400" s="28" t="str">
        <f t="shared" si="46"/>
        <v>Avant</v>
      </c>
      <c r="W400" s="28" t="str">
        <f t="shared" si="47"/>
        <v>Après</v>
      </c>
      <c r="X400" s="29">
        <f t="shared" si="48"/>
        <v>41067</v>
      </c>
      <c r="Y400" s="42">
        <f>IFERROR(P400+D400*0.03,"")</f>
        <v>8153997119.3599997</v>
      </c>
    </row>
    <row r="401" spans="1:25">
      <c r="A401" s="13" t="s">
        <v>51</v>
      </c>
      <c r="B401" s="14" t="s">
        <v>12</v>
      </c>
      <c r="C401" s="15">
        <v>3605051095653</v>
      </c>
      <c r="D401" s="16">
        <v>4608</v>
      </c>
      <c r="E401" s="17"/>
      <c r="F401" s="18"/>
      <c r="G401" s="19">
        <v>1</v>
      </c>
      <c r="H401" s="20">
        <f t="shared" si="43"/>
        <v>1</v>
      </c>
      <c r="I401" s="21">
        <f>SUMIFS(E:E,C:C,C401)</f>
        <v>69120</v>
      </c>
      <c r="J401" s="21">
        <f>SUMIFS(D:D,C:C,C401)</f>
        <v>69120</v>
      </c>
      <c r="K401" s="20" t="str">
        <f>IF(H401=2,"Délais OK &amp; Qté OK",IF(AND(H401=1,E401&lt;&gt;""),"Délais OK &amp; Qté NO",IF(AND(H401=1,E401="",M401&gt;=2),"Délais NO &amp; Qté OK",IF(AND(E401&lt;&gt;"",J401=D401),"Livraison sans demande","Délais NO &amp; Qté NO"))))</f>
        <v>Délais NO &amp; Qté NO</v>
      </c>
      <c r="L401" s="22" t="str">
        <f>IF(AND(K401="Délais NO &amp; Qté OK",X401&gt;30,D401&lt;&gt;""),"Verificar",IF(AND(K401="Délais NO &amp; Qté OK",X401&lt;=30,D401&lt;&gt;""),"Entrée faite "&amp;X401&amp;" jours "&amp;V401,IF(AND(X401&lt;30,K401="Délais NO &amp; Qté NO",D401=""),"Demande faite "&amp;X401&amp;" jours "&amp;W402,"")))</f>
        <v/>
      </c>
      <c r="M401" s="22">
        <f t="shared" si="44"/>
        <v>1</v>
      </c>
      <c r="N401" s="23">
        <v>1</v>
      </c>
      <c r="O401" s="12" t="str">
        <f>CONCATENATE(C401,D401,E401)</f>
        <v>36050510956534608</v>
      </c>
      <c r="P401" s="42" t="str">
        <f t="shared" si="45"/>
        <v>10956534608</v>
      </c>
      <c r="Q401" s="24" t="str">
        <f>IF(AND(D401&lt;&gt;0,E401=0),B401,"")</f>
        <v>14/06/2012</v>
      </c>
      <c r="R401" s="25" t="str">
        <f>IF(AND(D401=0,E401&lt;&gt;0),B401,"")</f>
        <v/>
      </c>
      <c r="S401" s="26">
        <f t="shared" si="42"/>
        <v>41074</v>
      </c>
      <c r="T401" s="27">
        <f>SUMIFS(S:S,O:O,O401,E:E,"")</f>
        <v>41074</v>
      </c>
      <c r="U401" s="27">
        <f>SUMIFS(S:S,O:O,O401,D:D,"")</f>
        <v>0</v>
      </c>
      <c r="V401" s="28" t="str">
        <f t="shared" si="46"/>
        <v>Avant</v>
      </c>
      <c r="W401" s="28" t="str">
        <f t="shared" si="47"/>
        <v>Après</v>
      </c>
      <c r="X401" s="29">
        <f t="shared" si="48"/>
        <v>41074</v>
      </c>
      <c r="Y401" s="42">
        <f>IFERROR(P401+D401*0.03,"")</f>
        <v>10956534746.24</v>
      </c>
    </row>
    <row r="402" spans="1:25">
      <c r="A402" s="13" t="s">
        <v>51</v>
      </c>
      <c r="B402" s="14" t="s">
        <v>12</v>
      </c>
      <c r="C402" s="15">
        <v>3605051643434</v>
      </c>
      <c r="D402" s="16">
        <v>20736</v>
      </c>
      <c r="E402" s="17"/>
      <c r="F402" s="18"/>
      <c r="G402" s="19">
        <v>1</v>
      </c>
      <c r="H402" s="20">
        <f t="shared" si="43"/>
        <v>1</v>
      </c>
      <c r="I402" s="21">
        <f>SUMIFS(E:E,C:C,C402)</f>
        <v>43776</v>
      </c>
      <c r="J402" s="21">
        <f>SUMIFS(D:D,C:C,C402)</f>
        <v>20736</v>
      </c>
      <c r="K402" s="20" t="str">
        <f>IF(H402=2,"Délais OK &amp; Qté OK",IF(AND(H402=1,E402&lt;&gt;""),"Délais OK &amp; Qté NO",IF(AND(H402=1,E402="",M402&gt;=2),"Délais NO &amp; Qté OK",IF(AND(E402&lt;&gt;"",J402=D402),"Livraison sans demande","Délais NO &amp; Qté NO"))))</f>
        <v>Délais NO &amp; Qté OK</v>
      </c>
      <c r="L402" s="22" t="str">
        <f>IF(AND(K402="Délais NO &amp; Qté OK",X402&gt;30,D402&lt;&gt;""),"Verificar",IF(AND(K402="Délais NO &amp; Qté OK",X402&lt;=30,D402&lt;&gt;""),"Entrée faite "&amp;X402&amp;" jours "&amp;V402,IF(AND(X402&lt;30,K402="Délais NO &amp; Qté NO",D402=""),"Demande faite "&amp;X402&amp;" jours "&amp;W403,"")))</f>
        <v>Entrée faite 2 jours Avant</v>
      </c>
      <c r="M402" s="22">
        <f t="shared" si="44"/>
        <v>2</v>
      </c>
      <c r="N402" s="23">
        <v>1</v>
      </c>
      <c r="O402" s="12" t="str">
        <f>CONCATENATE(C402,D402,E402)</f>
        <v>360505164343420736</v>
      </c>
      <c r="P402" s="42" t="str">
        <f t="shared" si="45"/>
        <v>164343420736</v>
      </c>
      <c r="Q402" s="24" t="str">
        <f>IF(AND(D402&lt;&gt;0,E402=0),B402,"")</f>
        <v>14/06/2012</v>
      </c>
      <c r="R402" s="25" t="str">
        <f>IF(AND(D402=0,E402&lt;&gt;0),B402,"")</f>
        <v/>
      </c>
      <c r="S402" s="26">
        <f t="shared" si="42"/>
        <v>41074</v>
      </c>
      <c r="T402" s="27">
        <f>SUMIFS(S:S,O:O,O402,E:E,"")</f>
        <v>41074</v>
      </c>
      <c r="U402" s="27">
        <f>SUMIFS(S:S,O:O,O402,D:D,"")</f>
        <v>41072</v>
      </c>
      <c r="V402" s="28" t="str">
        <f t="shared" si="46"/>
        <v>Avant</v>
      </c>
      <c r="W402" s="28" t="str">
        <f t="shared" si="47"/>
        <v>Après</v>
      </c>
      <c r="X402" s="29">
        <f t="shared" si="48"/>
        <v>2</v>
      </c>
      <c r="Y402" s="42">
        <f>IFERROR(P402+D402*0.03,"")</f>
        <v>164343421358.07999</v>
      </c>
    </row>
    <row r="403" spans="1:25">
      <c r="A403" s="13" t="s">
        <v>51</v>
      </c>
      <c r="B403" s="14" t="s">
        <v>17</v>
      </c>
      <c r="C403" s="15">
        <v>3605050815351</v>
      </c>
      <c r="D403" s="16">
        <v>4608</v>
      </c>
      <c r="E403" s="17"/>
      <c r="F403" s="18"/>
      <c r="G403" s="19">
        <v>1</v>
      </c>
      <c r="H403" s="20">
        <f t="shared" si="43"/>
        <v>1</v>
      </c>
      <c r="I403" s="21">
        <f>SUMIFS(E:E,C:C,C403)</f>
        <v>131328</v>
      </c>
      <c r="J403" s="21">
        <f>SUMIFS(D:D,C:C,C403)</f>
        <v>112896</v>
      </c>
      <c r="K403" s="20" t="str">
        <f>IF(H403=2,"Délais OK &amp; Qté OK",IF(AND(H403=1,E403&lt;&gt;""),"Délais OK &amp; Qté NO",IF(AND(H403=1,E403="",M403&gt;=2),"Délais NO &amp; Qté OK",IF(AND(E403&lt;&gt;"",J403=D403),"Livraison sans demande","Délais NO &amp; Qté NO"))))</f>
        <v>Délais NO &amp; Qté OK</v>
      </c>
      <c r="L403" s="22" t="str">
        <f>IF(AND(K403="Délais NO &amp; Qté OK",X403&gt;30,D403&lt;&gt;""),"Verificar",IF(AND(K403="Délais NO &amp; Qté OK",X403&lt;=30,D403&lt;&gt;""),"Entrée faite "&amp;X403&amp;" jours "&amp;V403,IF(AND(X403&lt;30,K403="Délais NO &amp; Qté NO",D403=""),"Demande faite "&amp;X403&amp;" jours "&amp;W404,"")))</f>
        <v>Entrée faite 1 jours Après</v>
      </c>
      <c r="M403" s="22">
        <f t="shared" si="44"/>
        <v>2</v>
      </c>
      <c r="N403" s="23">
        <v>1</v>
      </c>
      <c r="O403" s="12" t="str">
        <f>CONCATENATE(C403,D403,E403)</f>
        <v>36050508153514608</v>
      </c>
      <c r="P403" s="42" t="str">
        <f t="shared" si="45"/>
        <v>08153514608</v>
      </c>
      <c r="Q403" s="24" t="str">
        <f>IF(AND(D403&lt;&gt;0,E403=0),B403,"")</f>
        <v>19/06/2012</v>
      </c>
      <c r="R403" s="25" t="str">
        <f>IF(AND(D403=0,E403&lt;&gt;0),B403,"")</f>
        <v/>
      </c>
      <c r="S403" s="26">
        <f t="shared" si="42"/>
        <v>41079</v>
      </c>
      <c r="T403" s="27">
        <f>SUMIFS(S:S,O:O,O403,E:E,"")</f>
        <v>41079</v>
      </c>
      <c r="U403" s="27">
        <f>SUMIFS(S:S,O:O,O403,D:D,"")</f>
        <v>41080</v>
      </c>
      <c r="V403" s="28" t="str">
        <f t="shared" si="46"/>
        <v>Après</v>
      </c>
      <c r="W403" s="28" t="str">
        <f t="shared" si="47"/>
        <v>Avant</v>
      </c>
      <c r="X403" s="29">
        <f t="shared" si="48"/>
        <v>1</v>
      </c>
      <c r="Y403" s="42">
        <f>IFERROR(P403+D403*0.03,"")</f>
        <v>8153514746.2399998</v>
      </c>
    </row>
    <row r="404" spans="1:25">
      <c r="A404" s="13" t="s">
        <v>51</v>
      </c>
      <c r="B404" s="14" t="s">
        <v>17</v>
      </c>
      <c r="C404" s="15">
        <v>3605050815399</v>
      </c>
      <c r="D404" s="16">
        <v>43776</v>
      </c>
      <c r="E404" s="17"/>
      <c r="F404" s="18"/>
      <c r="G404" s="19">
        <v>1</v>
      </c>
      <c r="H404" s="20">
        <f t="shared" si="43"/>
        <v>1</v>
      </c>
      <c r="I404" s="21">
        <f>SUMIFS(E:E,C:C,C404)</f>
        <v>184320</v>
      </c>
      <c r="J404" s="21">
        <f>SUMIFS(D:D,C:C,C404)</f>
        <v>184320</v>
      </c>
      <c r="K404" s="20" t="str">
        <f>IF(H404=2,"Délais OK &amp; Qté OK",IF(AND(H404=1,E404&lt;&gt;""),"Délais OK &amp; Qté NO",IF(AND(H404=1,E404="",M404&gt;=2),"Délais NO &amp; Qté OK",IF(AND(E404&lt;&gt;"",J404=D404),"Livraison sans demande","Délais NO &amp; Qté NO"))))</f>
        <v>Délais NO &amp; Qté OK</v>
      </c>
      <c r="L404" s="22" t="str">
        <f>IF(AND(K404="Délais NO &amp; Qté OK",X404&gt;30,D404&lt;&gt;""),"Verificar",IF(AND(K404="Délais NO &amp; Qté OK",X404&lt;=30,D404&lt;&gt;""),"Entrée faite "&amp;X404&amp;" jours "&amp;V404,IF(AND(X404&lt;30,K404="Délais NO &amp; Qté NO",D404=""),"Demande faite "&amp;X404&amp;" jours "&amp;W405,"")))</f>
        <v>Entrée faite 1 jours Après</v>
      </c>
      <c r="M404" s="22">
        <f t="shared" si="44"/>
        <v>2</v>
      </c>
      <c r="N404" s="23">
        <v>1</v>
      </c>
      <c r="O404" s="12" t="str">
        <f>CONCATENATE(C404,D404,E404)</f>
        <v>360505081539943776</v>
      </c>
      <c r="P404" s="42" t="str">
        <f t="shared" si="45"/>
        <v>081539943776</v>
      </c>
      <c r="Q404" s="24" t="str">
        <f>IF(AND(D404&lt;&gt;0,E404=0),B404,"")</f>
        <v>19/06/2012</v>
      </c>
      <c r="R404" s="25" t="str">
        <f>IF(AND(D404=0,E404&lt;&gt;0),B404,"")</f>
        <v/>
      </c>
      <c r="S404" s="26">
        <f t="shared" si="42"/>
        <v>41079</v>
      </c>
      <c r="T404" s="27">
        <f>SUMIFS(S:S,O:O,O404,E:E,"")</f>
        <v>41079</v>
      </c>
      <c r="U404" s="27">
        <f>SUMIFS(S:S,O:O,O404,D:D,"")</f>
        <v>41080</v>
      </c>
      <c r="V404" s="28" t="str">
        <f t="shared" si="46"/>
        <v>Après</v>
      </c>
      <c r="W404" s="28" t="str">
        <f t="shared" si="47"/>
        <v>Avant</v>
      </c>
      <c r="X404" s="29">
        <f t="shared" si="48"/>
        <v>1</v>
      </c>
      <c r="Y404" s="42">
        <f>IFERROR(P404+D404*0.03,"")</f>
        <v>81539945089.279999</v>
      </c>
    </row>
    <row r="405" spans="1:25">
      <c r="A405" s="13" t="s">
        <v>51</v>
      </c>
      <c r="B405" s="14" t="s">
        <v>29</v>
      </c>
      <c r="C405" s="15">
        <v>3605050815351</v>
      </c>
      <c r="D405" s="16"/>
      <c r="E405" s="17">
        <v>4608</v>
      </c>
      <c r="F405" s="18"/>
      <c r="G405" s="19"/>
      <c r="H405" s="20">
        <f t="shared" si="43"/>
        <v>0</v>
      </c>
      <c r="I405" s="21">
        <f>SUMIFS(E:E,C:C,C405)</f>
        <v>131328</v>
      </c>
      <c r="J405" s="21">
        <f>SUMIFS(D:D,C:C,C405)</f>
        <v>112896</v>
      </c>
      <c r="K405" s="20" t="str">
        <f>IF(H405=2,"Délais OK &amp; Qté OK",IF(AND(H405=1,E405&lt;&gt;""),"Délais OK &amp; Qté NO",IF(AND(H405=1,E405="",M405&gt;=2),"Délais NO &amp; Qté OK",IF(AND(E405&lt;&gt;"",J405=D405),"Livraison sans demande","Délais NO &amp; Qté NO"))))</f>
        <v>Délais NO &amp; Qté NO</v>
      </c>
      <c r="L405" s="22" t="str">
        <f>IF(AND(K405="Délais NO &amp; Qté OK",X405&gt;30,D405&lt;&gt;""),"Verificar",IF(AND(K405="Délais NO &amp; Qté OK",X405&lt;=30,D405&lt;&gt;""),"Entrée faite "&amp;X405&amp;" jours "&amp;V405,IF(AND(X405&lt;30,K405="Délais NO &amp; Qté NO",D405=""),"Demande faite "&amp;X405&amp;" jours "&amp;W406,"")))</f>
        <v>Demande faite 1 jours Avant</v>
      </c>
      <c r="M405" s="22">
        <f t="shared" si="44"/>
        <v>2</v>
      </c>
      <c r="N405" s="23">
        <v>1</v>
      </c>
      <c r="O405" s="12" t="str">
        <f>CONCATENATE(C405,D405,E405)</f>
        <v>36050508153514608</v>
      </c>
      <c r="P405" s="42" t="str">
        <f t="shared" si="45"/>
        <v>08153514608</v>
      </c>
      <c r="Q405" s="24" t="str">
        <f>IF(AND(D405&lt;&gt;0,E405=0),B405,"")</f>
        <v/>
      </c>
      <c r="R405" s="25" t="str">
        <f>IF(AND(D405=0,E405&lt;&gt;0),B405,"")</f>
        <v>20/06/2012</v>
      </c>
      <c r="S405" s="26">
        <f t="shared" si="42"/>
        <v>41080</v>
      </c>
      <c r="T405" s="27">
        <f>SUMIFS(S:S,O:O,O405,E:E,"")</f>
        <v>41079</v>
      </c>
      <c r="U405" s="27">
        <f>SUMIFS(S:S,O:O,O405,D:D,"")</f>
        <v>41080</v>
      </c>
      <c r="V405" s="28" t="str">
        <f t="shared" si="46"/>
        <v>Après</v>
      </c>
      <c r="W405" s="28" t="str">
        <f t="shared" si="47"/>
        <v>Avant</v>
      </c>
      <c r="X405" s="29">
        <f t="shared" si="48"/>
        <v>1</v>
      </c>
      <c r="Y405" s="42">
        <f>IFERROR(P405+D405*0.03,"")</f>
        <v>8153514608</v>
      </c>
    </row>
    <row r="406" spans="1:25">
      <c r="A406" s="13" t="s">
        <v>51</v>
      </c>
      <c r="B406" s="14" t="s">
        <v>29</v>
      </c>
      <c r="C406" s="15">
        <v>3605050815399</v>
      </c>
      <c r="D406" s="16"/>
      <c r="E406" s="17">
        <v>43776</v>
      </c>
      <c r="F406" s="18"/>
      <c r="G406" s="19"/>
      <c r="H406" s="20">
        <f t="shared" si="43"/>
        <v>0</v>
      </c>
      <c r="I406" s="21">
        <f>SUMIFS(E:E,C:C,C406)</f>
        <v>184320</v>
      </c>
      <c r="J406" s="21">
        <f>SUMIFS(D:D,C:C,C406)</f>
        <v>184320</v>
      </c>
      <c r="K406" s="20" t="str">
        <f>IF(H406=2,"Délais OK &amp; Qté OK",IF(AND(H406=1,E406&lt;&gt;""),"Délais OK &amp; Qté NO",IF(AND(H406=1,E406="",M406&gt;=2),"Délais NO &amp; Qté OK",IF(AND(E406&lt;&gt;"",J406=D406),"Livraison sans demande","Délais NO &amp; Qté NO"))))</f>
        <v>Délais NO &amp; Qté NO</v>
      </c>
      <c r="L406" s="22" t="str">
        <f>IF(AND(K406="Délais NO &amp; Qté OK",X406&gt;30,D406&lt;&gt;""),"Verificar",IF(AND(K406="Délais NO &amp; Qté OK",X406&lt;=30,D406&lt;&gt;""),"Entrée faite "&amp;X406&amp;" jours "&amp;V406,IF(AND(X406&lt;30,K406="Délais NO &amp; Qté NO",D406=""),"Demande faite "&amp;X406&amp;" jours "&amp;W407,"")))</f>
        <v>Demande faite 1 jours Après</v>
      </c>
      <c r="M406" s="22">
        <f t="shared" si="44"/>
        <v>2</v>
      </c>
      <c r="N406" s="23">
        <v>1</v>
      </c>
      <c r="O406" s="12" t="str">
        <f>CONCATENATE(C406,D406,E406)</f>
        <v>360505081539943776</v>
      </c>
      <c r="P406" s="42" t="str">
        <f t="shared" si="45"/>
        <v>081539943776</v>
      </c>
      <c r="Q406" s="24" t="str">
        <f>IF(AND(D406&lt;&gt;0,E406=0),B406,"")</f>
        <v/>
      </c>
      <c r="R406" s="25" t="str">
        <f>IF(AND(D406=0,E406&lt;&gt;0),B406,"")</f>
        <v>20/06/2012</v>
      </c>
      <c r="S406" s="26">
        <f t="shared" si="42"/>
        <v>41080</v>
      </c>
      <c r="T406" s="27">
        <f>SUMIFS(S:S,O:O,O406,E:E,"")</f>
        <v>41079</v>
      </c>
      <c r="U406" s="27">
        <f>SUMIFS(S:S,O:O,O406,D:D,"")</f>
        <v>41080</v>
      </c>
      <c r="V406" s="28" t="str">
        <f t="shared" si="46"/>
        <v>Après</v>
      </c>
      <c r="W406" s="28" t="str">
        <f t="shared" si="47"/>
        <v>Avant</v>
      </c>
      <c r="X406" s="29">
        <f t="shared" si="48"/>
        <v>1</v>
      </c>
      <c r="Y406" s="42">
        <f>IFERROR(P406+D406*0.03,"")</f>
        <v>81539943776</v>
      </c>
    </row>
    <row r="407" spans="1:25">
      <c r="A407" s="13" t="s">
        <v>51</v>
      </c>
      <c r="B407" s="14" t="s">
        <v>29</v>
      </c>
      <c r="C407" s="15">
        <v>3605051241845</v>
      </c>
      <c r="D407" s="16"/>
      <c r="E407" s="17">
        <v>40800</v>
      </c>
      <c r="F407" s="18"/>
      <c r="G407" s="19"/>
      <c r="H407" s="20">
        <f t="shared" si="43"/>
        <v>0</v>
      </c>
      <c r="I407" s="21">
        <f>SUMIFS(E:E,C:C,C407)</f>
        <v>40800</v>
      </c>
      <c r="J407" s="21">
        <f>SUMIFS(D:D,C:C,C407)</f>
        <v>40000</v>
      </c>
      <c r="K407" s="20" t="str">
        <f>IF(H407=2,"Délais OK &amp; Qté OK",IF(AND(H407=1,E407&lt;&gt;""),"Délais OK &amp; Qté NO",IF(AND(H407=1,E407="",M407&gt;=2),"Délais NO &amp; Qté OK",IF(AND(E407&lt;&gt;"",J407=D407),"Livraison sans demande","Délais NO &amp; Qté NO"))))</f>
        <v>Délais NO &amp; Qté NO</v>
      </c>
      <c r="L407" s="22" t="str">
        <f>IF(AND(K407="Délais NO &amp; Qté OK",X407&gt;30,D407&lt;&gt;""),"Verificar",IF(AND(K407="Délais NO &amp; Qté OK",X407&lt;=30,D407&lt;&gt;""),"Entrée faite "&amp;X407&amp;" jours "&amp;V407,IF(AND(X407&lt;30,K407="Délais NO &amp; Qté NO",D407=""),"Demande faite "&amp;X407&amp;" jours "&amp;W408,"")))</f>
        <v>Demande faite 2 jours Avant</v>
      </c>
      <c r="M407" s="22">
        <f t="shared" si="44"/>
        <v>2</v>
      </c>
      <c r="N407" s="23">
        <v>1</v>
      </c>
      <c r="O407" s="12" t="str">
        <f>CONCATENATE(C407,D407,E407)</f>
        <v>360505124184540800</v>
      </c>
      <c r="P407" s="42" t="str">
        <f t="shared" si="45"/>
        <v>124184540800</v>
      </c>
      <c r="Q407" s="24" t="str">
        <f>IF(AND(D407&lt;&gt;0,E407=0),B407,"")</f>
        <v/>
      </c>
      <c r="R407" s="25" t="str">
        <f>IF(AND(D407=0,E407&lt;&gt;0),B407,"")</f>
        <v>20/06/2012</v>
      </c>
      <c r="S407" s="26">
        <f t="shared" si="42"/>
        <v>41080</v>
      </c>
      <c r="T407" s="27">
        <f>SUMIFS(S:S,O:O,O407,E:E,"")</f>
        <v>41082</v>
      </c>
      <c r="U407" s="27">
        <f>SUMIFS(S:S,O:O,O407,D:D,"")</f>
        <v>41080</v>
      </c>
      <c r="V407" s="28" t="str">
        <f t="shared" si="46"/>
        <v>Avant</v>
      </c>
      <c r="W407" s="28" t="str">
        <f t="shared" si="47"/>
        <v>Après</v>
      </c>
      <c r="X407" s="29">
        <f t="shared" si="48"/>
        <v>2</v>
      </c>
      <c r="Y407" s="42">
        <f>IFERROR(P407+D407*0.03,"")</f>
        <v>124184540800</v>
      </c>
    </row>
    <row r="408" spans="1:25">
      <c r="A408" s="13" t="s">
        <v>51</v>
      </c>
      <c r="B408" s="14" t="s">
        <v>29</v>
      </c>
      <c r="C408" s="15">
        <v>3605052519264</v>
      </c>
      <c r="D408" s="16"/>
      <c r="E408" s="17">
        <v>2304</v>
      </c>
      <c r="F408" s="18"/>
      <c r="G408" s="19"/>
      <c r="H408" s="20">
        <f t="shared" si="43"/>
        <v>0</v>
      </c>
      <c r="I408" s="21">
        <f>SUMIFS(E:E,C:C,C408)</f>
        <v>46080</v>
      </c>
      <c r="J408" s="21">
        <f>SUMIFS(D:D,C:C,C408)</f>
        <v>43776</v>
      </c>
      <c r="K408" s="20" t="str">
        <f>IF(H408=2,"Délais OK &amp; Qté OK",IF(AND(H408=1,E408&lt;&gt;""),"Délais OK &amp; Qté NO",IF(AND(H408=1,E408="",M408&gt;=2),"Délais NO &amp; Qté OK",IF(AND(E408&lt;&gt;"",J408=D408),"Livraison sans demande","Délais NO &amp; Qté NO"))))</f>
        <v>Délais NO &amp; Qté NO</v>
      </c>
      <c r="L408" s="22" t="str">
        <f>IF(AND(K408="Délais NO &amp; Qté OK",X408&gt;30,D408&lt;&gt;""),"Verificar",IF(AND(K408="Délais NO &amp; Qté OK",X408&lt;=30,D408&lt;&gt;""),"Entrée faite "&amp;X408&amp;" jours "&amp;V408,IF(AND(X408&lt;30,K408="Délais NO &amp; Qté NO",D408=""),"Demande faite "&amp;X408&amp;" jours "&amp;W409,"")))</f>
        <v/>
      </c>
      <c r="M408" s="22">
        <f t="shared" si="44"/>
        <v>1</v>
      </c>
      <c r="N408" s="23">
        <v>1</v>
      </c>
      <c r="O408" s="12" t="str">
        <f>CONCATENATE(C408,D408,E408)</f>
        <v>36050525192642304</v>
      </c>
      <c r="P408" s="42" t="str">
        <f t="shared" si="45"/>
        <v>25192642304</v>
      </c>
      <c r="Q408" s="24" t="str">
        <f>IF(AND(D408&lt;&gt;0,E408=0),B408,"")</f>
        <v/>
      </c>
      <c r="R408" s="25" t="str">
        <f>IF(AND(D408=0,E408&lt;&gt;0),B408,"")</f>
        <v>20/06/2012</v>
      </c>
      <c r="S408" s="26">
        <f t="shared" si="42"/>
        <v>41080</v>
      </c>
      <c r="T408" s="27">
        <f>SUMIFS(S:S,O:O,O408,E:E,"")</f>
        <v>0</v>
      </c>
      <c r="U408" s="27">
        <f>SUMIFS(S:S,O:O,O408,D:D,"")</f>
        <v>41080</v>
      </c>
      <c r="V408" s="28" t="str">
        <f t="shared" si="46"/>
        <v>Après</v>
      </c>
      <c r="W408" s="28" t="str">
        <f t="shared" si="47"/>
        <v>Avant</v>
      </c>
      <c r="X408" s="29">
        <f t="shared" si="48"/>
        <v>41080</v>
      </c>
      <c r="Y408" s="42">
        <f>IFERROR(P408+D408*0.03,"")</f>
        <v>25192642304</v>
      </c>
    </row>
    <row r="409" spans="1:25">
      <c r="A409" s="13" t="s">
        <v>51</v>
      </c>
      <c r="B409" s="14" t="s">
        <v>32</v>
      </c>
      <c r="C409" s="15">
        <v>3605050815351</v>
      </c>
      <c r="D409" s="16">
        <v>16128</v>
      </c>
      <c r="E409" s="17"/>
      <c r="F409" s="18"/>
      <c r="G409" s="19">
        <v>1</v>
      </c>
      <c r="H409" s="20">
        <f t="shared" si="43"/>
        <v>1</v>
      </c>
      <c r="I409" s="21">
        <f>SUMIFS(E:E,C:C,C409)</f>
        <v>131328</v>
      </c>
      <c r="J409" s="21">
        <f>SUMIFS(D:D,C:C,C409)</f>
        <v>112896</v>
      </c>
      <c r="K409" s="20" t="str">
        <f>IF(H409=2,"Délais OK &amp; Qté OK",IF(AND(H409=1,E409&lt;&gt;""),"Délais OK &amp; Qté NO",IF(AND(H409=1,E409="",M409&gt;=2),"Délais NO &amp; Qté OK",IF(AND(E409&lt;&gt;"",J409=D409),"Livraison sans demande","Délais NO &amp; Qté NO"))))</f>
        <v>Délais NO &amp; Qté OK</v>
      </c>
      <c r="L409" s="22" t="str">
        <f>IF(AND(K409="Délais NO &amp; Qté OK",X409&gt;30,D409&lt;&gt;""),"Verificar",IF(AND(K409="Délais NO &amp; Qté OK",X409&lt;=30,D409&lt;&gt;""),"Entrée faite "&amp;X409&amp;" jours "&amp;V409,IF(AND(X409&lt;30,K409="Délais NO &amp; Qté NO",D409=""),"Demande faite "&amp;X409&amp;" jours "&amp;W410,"")))</f>
        <v>Entrée faite 1 jours Après</v>
      </c>
      <c r="M409" s="22">
        <f t="shared" si="44"/>
        <v>2</v>
      </c>
      <c r="N409" s="23">
        <v>1</v>
      </c>
      <c r="O409" s="12" t="str">
        <f>CONCATENATE(C409,D409,E409)</f>
        <v>360505081535116128</v>
      </c>
      <c r="P409" s="42" t="str">
        <f t="shared" si="45"/>
        <v>081535116128</v>
      </c>
      <c r="Q409" s="24" t="str">
        <f>IF(AND(D409&lt;&gt;0,E409=0),B409,"")</f>
        <v>21/06/2012</v>
      </c>
      <c r="R409" s="25" t="str">
        <f>IF(AND(D409=0,E409&lt;&gt;0),B409,"")</f>
        <v/>
      </c>
      <c r="S409" s="26">
        <f t="shared" si="42"/>
        <v>41081</v>
      </c>
      <c r="T409" s="27">
        <f>SUMIFS(S:S,O:O,O409,E:E,"")</f>
        <v>41081</v>
      </c>
      <c r="U409" s="27">
        <f>SUMIFS(S:S,O:O,O409,D:D,"")</f>
        <v>41082</v>
      </c>
      <c r="V409" s="28" t="str">
        <f t="shared" si="46"/>
        <v>Après</v>
      </c>
      <c r="W409" s="28" t="str">
        <f t="shared" si="47"/>
        <v>Avant</v>
      </c>
      <c r="X409" s="29">
        <f t="shared" si="48"/>
        <v>1</v>
      </c>
      <c r="Y409" s="42">
        <f>IFERROR(P409+D409*0.03,"")</f>
        <v>81535116611.839996</v>
      </c>
    </row>
    <row r="410" spans="1:25">
      <c r="A410" s="13" t="s">
        <v>51</v>
      </c>
      <c r="B410" s="14" t="s">
        <v>32</v>
      </c>
      <c r="C410" s="15">
        <v>3605050815368</v>
      </c>
      <c r="D410" s="16">
        <v>20736</v>
      </c>
      <c r="E410" s="17"/>
      <c r="F410" s="18"/>
      <c r="G410" s="19">
        <v>1</v>
      </c>
      <c r="H410" s="20">
        <f t="shared" si="43"/>
        <v>1</v>
      </c>
      <c r="I410" s="21">
        <f>SUMIFS(E:E,C:C,C410)</f>
        <v>87552</v>
      </c>
      <c r="J410" s="21">
        <f>SUMIFS(D:D,C:C,C410)</f>
        <v>87552</v>
      </c>
      <c r="K410" s="20" t="str">
        <f>IF(H410=2,"Délais OK &amp; Qté OK",IF(AND(H410=1,E410&lt;&gt;""),"Délais OK &amp; Qté NO",IF(AND(H410=1,E410="",M410&gt;=2),"Délais NO &amp; Qté OK",IF(AND(E410&lt;&gt;"",J410=D410),"Livraison sans demande","Délais NO &amp; Qté NO"))))</f>
        <v>Délais NO &amp; Qté OK</v>
      </c>
      <c r="L410" s="22" t="str">
        <f>IF(AND(K410="Délais NO &amp; Qté OK",X410&gt;30,D410&lt;&gt;""),"Verificar",IF(AND(K410="Délais NO &amp; Qté OK",X410&lt;=30,D410&lt;&gt;""),"Entrée faite "&amp;X410&amp;" jours "&amp;V410,IF(AND(X410&lt;30,K410="Délais NO &amp; Qté NO",D410=""),"Demande faite "&amp;X410&amp;" jours "&amp;W411,"")))</f>
        <v>Entrée faite 1 jours Après</v>
      </c>
      <c r="M410" s="22">
        <f t="shared" si="44"/>
        <v>2</v>
      </c>
      <c r="N410" s="23">
        <v>1</v>
      </c>
      <c r="O410" s="12" t="str">
        <f>CONCATENATE(C410,D410,E410)</f>
        <v>360505081536820736</v>
      </c>
      <c r="P410" s="42" t="str">
        <f t="shared" si="45"/>
        <v>081536820736</v>
      </c>
      <c r="Q410" s="24" t="str">
        <f>IF(AND(D410&lt;&gt;0,E410=0),B410,"")</f>
        <v>21/06/2012</v>
      </c>
      <c r="R410" s="25" t="str">
        <f>IF(AND(D410=0,E410&lt;&gt;0),B410,"")</f>
        <v/>
      </c>
      <c r="S410" s="26">
        <f t="shared" si="42"/>
        <v>41081</v>
      </c>
      <c r="T410" s="27">
        <f>SUMIFS(S:S,O:O,O410,E:E,"")</f>
        <v>41081</v>
      </c>
      <c r="U410" s="27">
        <f>SUMIFS(S:S,O:O,O410,D:D,"")</f>
        <v>41082</v>
      </c>
      <c r="V410" s="28" t="str">
        <f t="shared" si="46"/>
        <v>Après</v>
      </c>
      <c r="W410" s="28" t="str">
        <f t="shared" si="47"/>
        <v>Avant</v>
      </c>
      <c r="X410" s="29">
        <f t="shared" si="48"/>
        <v>1</v>
      </c>
      <c r="Y410" s="42">
        <f>IFERROR(P410+D410*0.03,"")</f>
        <v>81536821358.080002</v>
      </c>
    </row>
    <row r="411" spans="1:25">
      <c r="A411" s="13" t="s">
        <v>51</v>
      </c>
      <c r="B411" s="14" t="s">
        <v>32</v>
      </c>
      <c r="C411" s="15">
        <v>3605050815399</v>
      </c>
      <c r="D411" s="16">
        <v>20736</v>
      </c>
      <c r="E411" s="17"/>
      <c r="F411" s="18"/>
      <c r="G411" s="19">
        <v>1</v>
      </c>
      <c r="H411" s="20">
        <f t="shared" si="43"/>
        <v>1</v>
      </c>
      <c r="I411" s="21">
        <f>SUMIFS(E:E,C:C,C411)</f>
        <v>184320</v>
      </c>
      <c r="J411" s="21">
        <f>SUMIFS(D:D,C:C,C411)</f>
        <v>184320</v>
      </c>
      <c r="K411" s="20" t="str">
        <f>IF(H411=2,"Délais OK &amp; Qté OK",IF(AND(H411=1,E411&lt;&gt;""),"Délais OK &amp; Qté NO",IF(AND(H411=1,E411="",M411&gt;=2),"Délais NO &amp; Qté OK",IF(AND(E411&lt;&gt;"",J411=D411),"Livraison sans demande","Délais NO &amp; Qté NO"))))</f>
        <v>Délais NO &amp; Qté OK</v>
      </c>
      <c r="L411" s="22" t="str">
        <f>IF(AND(K411="Délais NO &amp; Qté OK",X411&gt;30,D411&lt;&gt;""),"Verificar",IF(AND(K411="Délais NO &amp; Qté OK",X411&lt;=30,D411&lt;&gt;""),"Entrée faite "&amp;X411&amp;" jours "&amp;V411,IF(AND(X411&lt;30,K411="Délais NO &amp; Qté NO",D411=""),"Demande faite "&amp;X411&amp;" jours "&amp;W412,"")))</f>
        <v>Entrée faite 1 jours Après</v>
      </c>
      <c r="M411" s="22">
        <f t="shared" si="44"/>
        <v>2</v>
      </c>
      <c r="N411" s="23">
        <v>1</v>
      </c>
      <c r="O411" s="12" t="str">
        <f>CONCATENATE(C411,D411,E411)</f>
        <v>360505081539920736</v>
      </c>
      <c r="P411" s="42" t="str">
        <f t="shared" si="45"/>
        <v>081539920736</v>
      </c>
      <c r="Q411" s="24" t="str">
        <f>IF(AND(D411&lt;&gt;0,E411=0),B411,"")</f>
        <v>21/06/2012</v>
      </c>
      <c r="R411" s="25" t="str">
        <f>IF(AND(D411=0,E411&lt;&gt;0),B411,"")</f>
        <v/>
      </c>
      <c r="S411" s="26">
        <f t="shared" si="42"/>
        <v>41081</v>
      </c>
      <c r="T411" s="27">
        <f>SUMIFS(S:S,O:O,O411,E:E,"")</f>
        <v>41081</v>
      </c>
      <c r="U411" s="27">
        <f>SUMIFS(S:S,O:O,O411,D:D,"")</f>
        <v>41082</v>
      </c>
      <c r="V411" s="28" t="str">
        <f t="shared" si="46"/>
        <v>Après</v>
      </c>
      <c r="W411" s="28" t="str">
        <f t="shared" si="47"/>
        <v>Avant</v>
      </c>
      <c r="X411" s="29">
        <f t="shared" si="48"/>
        <v>1</v>
      </c>
      <c r="Y411" s="42">
        <f>IFERROR(P411+D411*0.03,"")</f>
        <v>81539921358.080002</v>
      </c>
    </row>
    <row r="412" spans="1:25">
      <c r="A412" s="13" t="s">
        <v>51</v>
      </c>
      <c r="B412" s="14" t="s">
        <v>18</v>
      </c>
      <c r="C412" s="15">
        <v>3605050815351</v>
      </c>
      <c r="D412" s="16"/>
      <c r="E412" s="17">
        <v>16128</v>
      </c>
      <c r="F412" s="18"/>
      <c r="G412" s="19"/>
      <c r="H412" s="20">
        <f t="shared" si="43"/>
        <v>0</v>
      </c>
      <c r="I412" s="21">
        <f>SUMIFS(E:E,C:C,C412)</f>
        <v>131328</v>
      </c>
      <c r="J412" s="21">
        <f>SUMIFS(D:D,C:C,C412)</f>
        <v>112896</v>
      </c>
      <c r="K412" s="20" t="str">
        <f>IF(H412=2,"Délais OK &amp; Qté OK",IF(AND(H412=1,E412&lt;&gt;""),"Délais OK &amp; Qté NO",IF(AND(H412=1,E412="",M412&gt;=2),"Délais NO &amp; Qté OK",IF(AND(E412&lt;&gt;"",J412=D412),"Livraison sans demande","Délais NO &amp; Qté NO"))))</f>
        <v>Délais NO &amp; Qté NO</v>
      </c>
      <c r="L412" s="22" t="str">
        <f>IF(AND(K412="Délais NO &amp; Qté OK",X412&gt;30,D412&lt;&gt;""),"Verificar",IF(AND(K412="Délais NO &amp; Qté OK",X412&lt;=30,D412&lt;&gt;""),"Entrée faite "&amp;X412&amp;" jours "&amp;V412,IF(AND(X412&lt;30,K412="Délais NO &amp; Qté NO",D412=""),"Demande faite "&amp;X412&amp;" jours "&amp;W413,"")))</f>
        <v>Demande faite 1 jours Avant</v>
      </c>
      <c r="M412" s="22">
        <f t="shared" si="44"/>
        <v>2</v>
      </c>
      <c r="N412" s="23">
        <v>1</v>
      </c>
      <c r="O412" s="12" t="str">
        <f>CONCATENATE(C412,D412,E412)</f>
        <v>360505081535116128</v>
      </c>
      <c r="P412" s="42" t="str">
        <f t="shared" si="45"/>
        <v>081535116128</v>
      </c>
      <c r="Q412" s="24" t="str">
        <f>IF(AND(D412&lt;&gt;0,E412=0),B412,"")</f>
        <v/>
      </c>
      <c r="R412" s="25" t="str">
        <f>IF(AND(D412=0,E412&lt;&gt;0),B412,"")</f>
        <v>22/06/2012</v>
      </c>
      <c r="S412" s="26">
        <f t="shared" si="42"/>
        <v>41082</v>
      </c>
      <c r="T412" s="27">
        <f>SUMIFS(S:S,O:O,O412,E:E,"")</f>
        <v>41081</v>
      </c>
      <c r="U412" s="27">
        <f>SUMIFS(S:S,O:O,O412,D:D,"")</f>
        <v>41082</v>
      </c>
      <c r="V412" s="28" t="str">
        <f t="shared" si="46"/>
        <v>Après</v>
      </c>
      <c r="W412" s="28" t="str">
        <f t="shared" si="47"/>
        <v>Avant</v>
      </c>
      <c r="X412" s="29">
        <f t="shared" si="48"/>
        <v>1</v>
      </c>
      <c r="Y412" s="42">
        <f>IFERROR(P412+D412*0.03,"")</f>
        <v>81535116128</v>
      </c>
    </row>
    <row r="413" spans="1:25">
      <c r="A413" s="13" t="s">
        <v>51</v>
      </c>
      <c r="B413" s="14" t="s">
        <v>18</v>
      </c>
      <c r="C413" s="15">
        <v>3605050815368</v>
      </c>
      <c r="D413" s="16"/>
      <c r="E413" s="17">
        <v>20736</v>
      </c>
      <c r="F413" s="18"/>
      <c r="G413" s="19"/>
      <c r="H413" s="20">
        <f t="shared" si="43"/>
        <v>0</v>
      </c>
      <c r="I413" s="21">
        <f>SUMIFS(E:E,C:C,C413)</f>
        <v>87552</v>
      </c>
      <c r="J413" s="21">
        <f>SUMIFS(D:D,C:C,C413)</f>
        <v>87552</v>
      </c>
      <c r="K413" s="20" t="str">
        <f>IF(H413=2,"Délais OK &amp; Qté OK",IF(AND(H413=1,E413&lt;&gt;""),"Délais OK &amp; Qté NO",IF(AND(H413=1,E413="",M413&gt;=2),"Délais NO &amp; Qté OK",IF(AND(E413&lt;&gt;"",J413=D413),"Livraison sans demande","Délais NO &amp; Qté NO"))))</f>
        <v>Délais NO &amp; Qté NO</v>
      </c>
      <c r="L413" s="22" t="str">
        <f>IF(AND(K413="Délais NO &amp; Qté OK",X413&gt;30,D413&lt;&gt;""),"Verificar",IF(AND(K413="Délais NO &amp; Qté OK",X413&lt;=30,D413&lt;&gt;""),"Entrée faite "&amp;X413&amp;" jours "&amp;V413,IF(AND(X413&lt;30,K413="Délais NO &amp; Qté NO",D413=""),"Demande faite "&amp;X413&amp;" jours "&amp;W414,"")))</f>
        <v>Demande faite 1 jours Avant</v>
      </c>
      <c r="M413" s="22">
        <f t="shared" si="44"/>
        <v>2</v>
      </c>
      <c r="N413" s="23">
        <v>1</v>
      </c>
      <c r="O413" s="12" t="str">
        <f>CONCATENATE(C413,D413,E413)</f>
        <v>360505081536820736</v>
      </c>
      <c r="P413" s="42" t="str">
        <f t="shared" si="45"/>
        <v>081536820736</v>
      </c>
      <c r="Q413" s="24" t="str">
        <f>IF(AND(D413&lt;&gt;0,E413=0),B413,"")</f>
        <v/>
      </c>
      <c r="R413" s="25" t="str">
        <f>IF(AND(D413=0,E413&lt;&gt;0),B413,"")</f>
        <v>22/06/2012</v>
      </c>
      <c r="S413" s="26">
        <f t="shared" si="42"/>
        <v>41082</v>
      </c>
      <c r="T413" s="27">
        <f>SUMIFS(S:S,O:O,O413,E:E,"")</f>
        <v>41081</v>
      </c>
      <c r="U413" s="27">
        <f>SUMIFS(S:S,O:O,O413,D:D,"")</f>
        <v>41082</v>
      </c>
      <c r="V413" s="28" t="str">
        <f t="shared" si="46"/>
        <v>Après</v>
      </c>
      <c r="W413" s="28" t="str">
        <f t="shared" si="47"/>
        <v>Avant</v>
      </c>
      <c r="X413" s="29">
        <f t="shared" si="48"/>
        <v>1</v>
      </c>
      <c r="Y413" s="42">
        <f>IFERROR(P413+D413*0.03,"")</f>
        <v>81536820736</v>
      </c>
    </row>
    <row r="414" spans="1:25">
      <c r="A414" s="13" t="s">
        <v>51</v>
      </c>
      <c r="B414" s="14" t="s">
        <v>18</v>
      </c>
      <c r="C414" s="15">
        <v>3605050815399</v>
      </c>
      <c r="D414" s="16"/>
      <c r="E414" s="17">
        <v>20736</v>
      </c>
      <c r="F414" s="18"/>
      <c r="G414" s="19"/>
      <c r="H414" s="20">
        <f t="shared" si="43"/>
        <v>0</v>
      </c>
      <c r="I414" s="21">
        <f>SUMIFS(E:E,C:C,C414)</f>
        <v>184320</v>
      </c>
      <c r="J414" s="21">
        <f>SUMIFS(D:D,C:C,C414)</f>
        <v>184320</v>
      </c>
      <c r="K414" s="20" t="str">
        <f>IF(H414=2,"Délais OK &amp; Qté OK",IF(AND(H414=1,E414&lt;&gt;""),"Délais OK &amp; Qté NO",IF(AND(H414=1,E414="",M414&gt;=2),"Délais NO &amp; Qté OK",IF(AND(E414&lt;&gt;"",J414=D414),"Livraison sans demande","Délais NO &amp; Qté NO"))))</f>
        <v>Délais NO &amp; Qté NO</v>
      </c>
      <c r="L414" s="22" t="str">
        <f>IF(AND(K414="Délais NO &amp; Qté OK",X414&gt;30,D414&lt;&gt;""),"Verificar",IF(AND(K414="Délais NO &amp; Qté OK",X414&lt;=30,D414&lt;&gt;""),"Entrée faite "&amp;X414&amp;" jours "&amp;V414,IF(AND(X414&lt;30,K414="Délais NO &amp; Qté NO",D414=""),"Demande faite "&amp;X414&amp;" jours "&amp;W415,"")))</f>
        <v>Demande faite 1 jours Après</v>
      </c>
      <c r="M414" s="22">
        <f t="shared" si="44"/>
        <v>2</v>
      </c>
      <c r="N414" s="23">
        <v>1</v>
      </c>
      <c r="O414" s="12" t="str">
        <f>CONCATENATE(C414,D414,E414)</f>
        <v>360505081539920736</v>
      </c>
      <c r="P414" s="42" t="str">
        <f t="shared" si="45"/>
        <v>081539920736</v>
      </c>
      <c r="Q414" s="24" t="str">
        <f>IF(AND(D414&lt;&gt;0,E414=0),B414,"")</f>
        <v/>
      </c>
      <c r="R414" s="25" t="str">
        <f>IF(AND(D414=0,E414&lt;&gt;0),B414,"")</f>
        <v>22/06/2012</v>
      </c>
      <c r="S414" s="26">
        <f t="shared" si="42"/>
        <v>41082</v>
      </c>
      <c r="T414" s="27">
        <f>SUMIFS(S:S,O:O,O414,E:E,"")</f>
        <v>41081</v>
      </c>
      <c r="U414" s="27">
        <f>SUMIFS(S:S,O:O,O414,D:D,"")</f>
        <v>41082</v>
      </c>
      <c r="V414" s="28" t="str">
        <f t="shared" si="46"/>
        <v>Après</v>
      </c>
      <c r="W414" s="28" t="str">
        <f t="shared" si="47"/>
        <v>Avant</v>
      </c>
      <c r="X414" s="29">
        <f t="shared" si="48"/>
        <v>1</v>
      </c>
      <c r="Y414" s="42">
        <f>IFERROR(P414+D414*0.03,"")</f>
        <v>81539920736</v>
      </c>
    </row>
    <row r="415" spans="1:25">
      <c r="A415" s="13" t="s">
        <v>51</v>
      </c>
      <c r="B415" s="14" t="s">
        <v>18</v>
      </c>
      <c r="C415" s="15">
        <v>3605051241845</v>
      </c>
      <c r="D415" s="16">
        <v>40000</v>
      </c>
      <c r="E415" s="17"/>
      <c r="F415" s="18"/>
      <c r="G415" s="19">
        <v>1</v>
      </c>
      <c r="H415" s="20">
        <f t="shared" si="43"/>
        <v>1</v>
      </c>
      <c r="I415" s="21">
        <f>SUMIFS(E:E,C:C,C415)</f>
        <v>40800</v>
      </c>
      <c r="J415" s="21">
        <f>SUMIFS(D:D,C:C,C415)</f>
        <v>40000</v>
      </c>
      <c r="K415" s="20" t="str">
        <f>IF(H415=2,"Délais OK &amp; Qté OK",IF(AND(H415=1,E415&lt;&gt;""),"Délais OK &amp; Qté NO",IF(AND(H415=1,E415="",M415&gt;=2),"Délais NO &amp; Qté OK",IF(AND(E415&lt;&gt;"",J415=D415),"Livraison sans demande","Délais NO &amp; Qté NO"))))</f>
        <v>Délais NO &amp; Qté OK</v>
      </c>
      <c r="L415" s="22" t="str">
        <f>IF(AND(K415="Délais NO &amp; Qté OK",X415&gt;30,D415&lt;&gt;""),"Verificar",IF(AND(K415="Délais NO &amp; Qté OK",X415&lt;=30,D415&lt;&gt;""),"Entrée faite "&amp;X415&amp;" jours "&amp;V415,IF(AND(X415&lt;30,K415="Délais NO &amp; Qté NO",D415=""),"Demande faite "&amp;X415&amp;" jours "&amp;W416,"")))</f>
        <v>Entrée faite 2 jours Avant</v>
      </c>
      <c r="M415" s="22">
        <f t="shared" si="44"/>
        <v>2</v>
      </c>
      <c r="N415" s="23">
        <v>1</v>
      </c>
      <c r="O415" s="12" t="str">
        <f>CONCATENATE(C415,D415,E415)</f>
        <v>360505124184540000</v>
      </c>
      <c r="P415" s="42" t="str">
        <f t="shared" si="45"/>
        <v>124184540000</v>
      </c>
      <c r="Q415" s="24" t="str">
        <f>IF(AND(D415&lt;&gt;0,E415=0),B415,"")</f>
        <v>22/06/2012</v>
      </c>
      <c r="R415" s="25" t="str">
        <f>IF(AND(D415=0,E415&lt;&gt;0),B415,"")</f>
        <v/>
      </c>
      <c r="S415" s="26">
        <f t="shared" si="42"/>
        <v>41082</v>
      </c>
      <c r="T415" s="27">
        <f>SUMIFS(S:S,O:O,O415,E:E,"")</f>
        <v>41082</v>
      </c>
      <c r="U415" s="27">
        <f>SUMIFS(S:S,O:O,O415,D:D,"")</f>
        <v>41080</v>
      </c>
      <c r="V415" s="28" t="str">
        <f t="shared" si="46"/>
        <v>Avant</v>
      </c>
      <c r="W415" s="28" t="str">
        <f t="shared" si="47"/>
        <v>Après</v>
      </c>
      <c r="X415" s="29">
        <f t="shared" si="48"/>
        <v>2</v>
      </c>
      <c r="Y415" s="42">
        <f>IFERROR(P415+D415*0.03,"")</f>
        <v>124184541200</v>
      </c>
    </row>
    <row r="416" spans="1:25">
      <c r="A416" s="13" t="s">
        <v>51</v>
      </c>
      <c r="B416" s="14" t="s">
        <v>21</v>
      </c>
      <c r="C416" s="15">
        <v>3605050815351</v>
      </c>
      <c r="D416" s="16">
        <v>2304</v>
      </c>
      <c r="E416" s="17">
        <v>2304</v>
      </c>
      <c r="F416" s="18">
        <v>1</v>
      </c>
      <c r="G416" s="19">
        <v>1</v>
      </c>
      <c r="H416" s="20">
        <f t="shared" si="43"/>
        <v>2</v>
      </c>
      <c r="I416" s="21">
        <f>SUMIFS(E:E,C:C,C416)</f>
        <v>131328</v>
      </c>
      <c r="J416" s="21">
        <f>SUMIFS(D:D,C:C,C416)</f>
        <v>112896</v>
      </c>
      <c r="K416" s="20" t="str">
        <f>IF(H416=2,"Délais OK &amp; Qté OK",IF(AND(H416=1,E416&lt;&gt;""),"Délais OK &amp; Qté NO",IF(AND(H416=1,E416="",M416&gt;=2),"Délais NO &amp; Qté OK",IF(AND(E416&lt;&gt;"",J416=D416),"Livraison sans demande","Délais NO &amp; Qté NO"))))</f>
        <v>Délais OK &amp; Qté OK</v>
      </c>
      <c r="L416" s="22" t="str">
        <f>IF(AND(K416="Délais NO &amp; Qté OK",X416&gt;30,D416&lt;&gt;""),"Verificar",IF(AND(K416="Délais NO &amp; Qté OK",X416&lt;=30,D416&lt;&gt;""),"Entrée faite "&amp;X416&amp;" jours "&amp;V416,IF(AND(X416&lt;30,K416="Délais NO &amp; Qté NO",D416=""),"Demande faite "&amp;X416&amp;" jours "&amp;W417,"")))</f>
        <v/>
      </c>
      <c r="M416" s="22">
        <f t="shared" si="44"/>
        <v>1</v>
      </c>
      <c r="N416" s="23">
        <v>1</v>
      </c>
      <c r="O416" s="12" t="str">
        <f>CONCATENATE(C416,D416,E416)</f>
        <v>360505081535123042304</v>
      </c>
      <c r="P416" s="42" t="str">
        <f t="shared" si="45"/>
        <v>081535123042304</v>
      </c>
      <c r="Q416" s="24" t="str">
        <f>IF(AND(D416&lt;&gt;0,E416=0),B416,"")</f>
        <v/>
      </c>
      <c r="R416" s="25" t="str">
        <f>IF(AND(D416=0,E416&lt;&gt;0),B416,"")</f>
        <v/>
      </c>
      <c r="S416" s="26">
        <f t="shared" si="42"/>
        <v>41086</v>
      </c>
      <c r="T416" s="27">
        <f>SUMIFS(S:S,O:O,O416,E:E,"")</f>
        <v>0</v>
      </c>
      <c r="U416" s="27">
        <f>SUMIFS(S:S,O:O,O416,D:D,"")</f>
        <v>0</v>
      </c>
      <c r="V416" s="28" t="str">
        <f t="shared" si="46"/>
        <v>Avant</v>
      </c>
      <c r="W416" s="28" t="str">
        <f t="shared" si="47"/>
        <v>Après</v>
      </c>
      <c r="X416" s="29">
        <f t="shared" si="48"/>
        <v>0</v>
      </c>
      <c r="Y416" s="42">
        <f>IFERROR(P416+D416*0.03,"")</f>
        <v>81535123042373.125</v>
      </c>
    </row>
    <row r="417" spans="1:25">
      <c r="A417" s="13" t="s">
        <v>51</v>
      </c>
      <c r="B417" s="14" t="s">
        <v>21</v>
      </c>
      <c r="C417" s="15">
        <v>3605050815368</v>
      </c>
      <c r="D417" s="16">
        <v>2304</v>
      </c>
      <c r="E417" s="17">
        <v>2304</v>
      </c>
      <c r="F417" s="18">
        <v>1</v>
      </c>
      <c r="G417" s="19">
        <v>1</v>
      </c>
      <c r="H417" s="20">
        <f t="shared" si="43"/>
        <v>2</v>
      </c>
      <c r="I417" s="21">
        <f>SUMIFS(E:E,C:C,C417)</f>
        <v>87552</v>
      </c>
      <c r="J417" s="21">
        <f>SUMIFS(D:D,C:C,C417)</f>
        <v>87552</v>
      </c>
      <c r="K417" s="20" t="str">
        <f>IF(H417=2,"Délais OK &amp; Qté OK",IF(AND(H417=1,E417&lt;&gt;""),"Délais OK &amp; Qté NO",IF(AND(H417=1,E417="",M417&gt;=2),"Délais NO &amp; Qté OK",IF(AND(E417&lt;&gt;"",J417=D417),"Livraison sans demande","Délais NO &amp; Qté NO"))))</f>
        <v>Délais OK &amp; Qté OK</v>
      </c>
      <c r="L417" s="22" t="str">
        <f>IF(AND(K417="Délais NO &amp; Qté OK",X417&gt;30,D417&lt;&gt;""),"Verificar",IF(AND(K417="Délais NO &amp; Qté OK",X417&lt;=30,D417&lt;&gt;""),"Entrée faite "&amp;X417&amp;" jours "&amp;V417,IF(AND(X417&lt;30,K417="Délais NO &amp; Qté NO",D417=""),"Demande faite "&amp;X417&amp;" jours "&amp;W418,"")))</f>
        <v/>
      </c>
      <c r="M417" s="22">
        <f t="shared" si="44"/>
        <v>1</v>
      </c>
      <c r="N417" s="23">
        <v>1</v>
      </c>
      <c r="O417" s="12" t="str">
        <f>CONCATENATE(C417,D417,E417)</f>
        <v>360505081536823042304</v>
      </c>
      <c r="P417" s="42" t="str">
        <f t="shared" si="45"/>
        <v>081536823042304</v>
      </c>
      <c r="Q417" s="24" t="str">
        <f>IF(AND(D417&lt;&gt;0,E417=0),B417,"")</f>
        <v/>
      </c>
      <c r="R417" s="25" t="str">
        <f>IF(AND(D417=0,E417&lt;&gt;0),B417,"")</f>
        <v/>
      </c>
      <c r="S417" s="26">
        <f t="shared" si="42"/>
        <v>41086</v>
      </c>
      <c r="T417" s="27">
        <f>SUMIFS(S:S,O:O,O417,E:E,"")</f>
        <v>0</v>
      </c>
      <c r="U417" s="27">
        <f>SUMIFS(S:S,O:O,O417,D:D,"")</f>
        <v>0</v>
      </c>
      <c r="V417" s="28" t="str">
        <f t="shared" si="46"/>
        <v>Avant</v>
      </c>
      <c r="W417" s="28" t="str">
        <f t="shared" si="47"/>
        <v>Après</v>
      </c>
      <c r="X417" s="29">
        <f t="shared" si="48"/>
        <v>0</v>
      </c>
      <c r="Y417" s="42">
        <f>IFERROR(P417+D417*0.03,"")</f>
        <v>81536823042373.125</v>
      </c>
    </row>
    <row r="418" spans="1:25">
      <c r="A418" s="13" t="s">
        <v>51</v>
      </c>
      <c r="B418" s="14" t="s">
        <v>21</v>
      </c>
      <c r="C418" s="15">
        <v>3605050815412</v>
      </c>
      <c r="D418" s="16">
        <v>2304</v>
      </c>
      <c r="E418" s="17">
        <v>2304</v>
      </c>
      <c r="F418" s="18">
        <v>1</v>
      </c>
      <c r="G418" s="19">
        <v>1</v>
      </c>
      <c r="H418" s="20">
        <f t="shared" si="43"/>
        <v>2</v>
      </c>
      <c r="I418" s="21">
        <f>SUMIFS(E:E,C:C,C418)</f>
        <v>140544</v>
      </c>
      <c r="J418" s="21">
        <f>SUMIFS(D:D,C:C,C418)</f>
        <v>140544</v>
      </c>
      <c r="K418" s="20" t="str">
        <f>IF(H418=2,"Délais OK &amp; Qté OK",IF(AND(H418=1,E418&lt;&gt;""),"Délais OK &amp; Qté NO",IF(AND(H418=1,E418="",M418&gt;=2),"Délais NO &amp; Qté OK",IF(AND(E418&lt;&gt;"",J418=D418),"Livraison sans demande","Délais NO &amp; Qté NO"))))</f>
        <v>Délais OK &amp; Qté OK</v>
      </c>
      <c r="L418" s="22" t="str">
        <f>IF(AND(K418="Délais NO &amp; Qté OK",X418&gt;30,D418&lt;&gt;""),"Verificar",IF(AND(K418="Délais NO &amp; Qté OK",X418&lt;=30,D418&lt;&gt;""),"Entrée faite "&amp;X418&amp;" jours "&amp;V418,IF(AND(X418&lt;30,K418="Délais NO &amp; Qté NO",D418=""),"Demande faite "&amp;X418&amp;" jours "&amp;W419,"")))</f>
        <v/>
      </c>
      <c r="M418" s="22">
        <f t="shared" si="44"/>
        <v>1</v>
      </c>
      <c r="N418" s="23">
        <v>1</v>
      </c>
      <c r="O418" s="12" t="str">
        <f>CONCATENATE(C418,D418,E418)</f>
        <v>360505081541223042304</v>
      </c>
      <c r="P418" s="42" t="str">
        <f t="shared" si="45"/>
        <v>081541223042304</v>
      </c>
      <c r="Q418" s="24" t="str">
        <f>IF(AND(D418&lt;&gt;0,E418=0),B418,"")</f>
        <v/>
      </c>
      <c r="R418" s="25" t="str">
        <f>IF(AND(D418=0,E418&lt;&gt;0),B418,"")</f>
        <v/>
      </c>
      <c r="S418" s="26">
        <f t="shared" si="42"/>
        <v>41086</v>
      </c>
      <c r="T418" s="27">
        <f>SUMIFS(S:S,O:O,O418,E:E,"")</f>
        <v>0</v>
      </c>
      <c r="U418" s="27">
        <f>SUMIFS(S:S,O:O,O418,D:D,"")</f>
        <v>0</v>
      </c>
      <c r="V418" s="28" t="str">
        <f t="shared" si="46"/>
        <v>Avant</v>
      </c>
      <c r="W418" s="28" t="str">
        <f t="shared" si="47"/>
        <v>Après</v>
      </c>
      <c r="X418" s="29">
        <f t="shared" si="48"/>
        <v>0</v>
      </c>
      <c r="Y418" s="42">
        <f>IFERROR(P418+D418*0.03,"")</f>
        <v>81541223042373.125</v>
      </c>
    </row>
    <row r="419" spans="1:25">
      <c r="A419" s="13" t="s">
        <v>51</v>
      </c>
      <c r="B419" s="14" t="s">
        <v>21</v>
      </c>
      <c r="C419" s="15">
        <v>3605052519257</v>
      </c>
      <c r="D419" s="16">
        <v>2304</v>
      </c>
      <c r="E419" s="17">
        <v>2304</v>
      </c>
      <c r="F419" s="18">
        <v>1</v>
      </c>
      <c r="G419" s="19">
        <v>1</v>
      </c>
      <c r="H419" s="20">
        <f t="shared" si="43"/>
        <v>2</v>
      </c>
      <c r="I419" s="21">
        <f>SUMIFS(E:E,C:C,C419)</f>
        <v>42083</v>
      </c>
      <c r="J419" s="21">
        <f>SUMIFS(D:D,C:C,C419)</f>
        <v>41472</v>
      </c>
      <c r="K419" s="20" t="str">
        <f>IF(H419=2,"Délais OK &amp; Qté OK",IF(AND(H419=1,E419&lt;&gt;""),"Délais OK &amp; Qté NO",IF(AND(H419=1,E419="",M419&gt;=2),"Délais NO &amp; Qté OK",IF(AND(E419&lt;&gt;"",J419=D419),"Livraison sans demande","Délais NO &amp; Qté NO"))))</f>
        <v>Délais OK &amp; Qté OK</v>
      </c>
      <c r="L419" s="22" t="str">
        <f>IF(AND(K419="Délais NO &amp; Qté OK",X419&gt;30,D419&lt;&gt;""),"Verificar",IF(AND(K419="Délais NO &amp; Qté OK",X419&lt;=30,D419&lt;&gt;""),"Entrée faite "&amp;X419&amp;" jours "&amp;V419,IF(AND(X419&lt;30,K419="Délais NO &amp; Qté NO",D419=""),"Demande faite "&amp;X419&amp;" jours "&amp;W420,"")))</f>
        <v/>
      </c>
      <c r="M419" s="22">
        <f t="shared" si="44"/>
        <v>1</v>
      </c>
      <c r="N419" s="23">
        <v>1</v>
      </c>
      <c r="O419" s="12" t="str">
        <f>CONCATENATE(C419,D419,E419)</f>
        <v>360505251925723042304</v>
      </c>
      <c r="P419" s="42" t="str">
        <f t="shared" si="45"/>
        <v>251925723042304</v>
      </c>
      <c r="Q419" s="24" t="str">
        <f>IF(AND(D419&lt;&gt;0,E419=0),B419,"")</f>
        <v/>
      </c>
      <c r="R419" s="25" t="str">
        <f>IF(AND(D419=0,E419&lt;&gt;0),B419,"")</f>
        <v/>
      </c>
      <c r="S419" s="26">
        <f t="shared" si="42"/>
        <v>41086</v>
      </c>
      <c r="T419" s="27">
        <f>SUMIFS(S:S,O:O,O419,E:E,"")</f>
        <v>0</v>
      </c>
      <c r="U419" s="27">
        <f>SUMIFS(S:S,O:O,O419,D:D,"")</f>
        <v>0</v>
      </c>
      <c r="V419" s="28" t="str">
        <f t="shared" si="46"/>
        <v>Avant</v>
      </c>
      <c r="W419" s="28" t="str">
        <f t="shared" si="47"/>
        <v>Après</v>
      </c>
      <c r="X419" s="29">
        <f t="shared" si="48"/>
        <v>0</v>
      </c>
      <c r="Y419" s="42">
        <f>IFERROR(P419+D419*0.03,"")</f>
        <v>251925723042373.12</v>
      </c>
    </row>
    <row r="420" spans="1:25">
      <c r="A420" s="13" t="s">
        <v>51</v>
      </c>
      <c r="B420" s="14" t="s">
        <v>22</v>
      </c>
      <c r="C420" s="15">
        <v>3605050815351</v>
      </c>
      <c r="D420" s="16"/>
      <c r="E420" s="17">
        <v>18432</v>
      </c>
      <c r="F420" s="18"/>
      <c r="G420" s="19"/>
      <c r="H420" s="20">
        <f t="shared" si="43"/>
        <v>0</v>
      </c>
      <c r="I420" s="21">
        <f>SUMIFS(E:E,C:C,C420)</f>
        <v>131328</v>
      </c>
      <c r="J420" s="21">
        <f>SUMIFS(D:D,C:C,C420)</f>
        <v>112896</v>
      </c>
      <c r="K420" s="20" t="str">
        <f>IF(H420=2,"Délais OK &amp; Qté OK",IF(AND(H420=1,E420&lt;&gt;""),"Délais OK &amp; Qté NO",IF(AND(H420=1,E420="",M420&gt;=2),"Délais NO &amp; Qté OK",IF(AND(E420&lt;&gt;"",J420=D420),"Livraison sans demande","Délais NO &amp; Qté NO"))))</f>
        <v>Délais NO &amp; Qté NO</v>
      </c>
      <c r="L420" s="22" t="str">
        <f>IF(AND(K420="Délais NO &amp; Qté OK",X420&gt;30,D420&lt;&gt;""),"Verificar",IF(AND(K420="Délais NO &amp; Qté OK",X420&lt;=30,D420&lt;&gt;""),"Entrée faite "&amp;X420&amp;" jours "&amp;V420,IF(AND(X420&lt;30,K420="Délais NO &amp; Qté NO",D420=""),"Demande faite "&amp;X420&amp;" jours "&amp;W421,"")))</f>
        <v/>
      </c>
      <c r="M420" s="22">
        <f t="shared" si="44"/>
        <v>1</v>
      </c>
      <c r="N420" s="23">
        <v>1</v>
      </c>
      <c r="O420" s="12" t="str">
        <f>CONCATENATE(C420,D420,E420)</f>
        <v>360505081535118432</v>
      </c>
      <c r="P420" s="42" t="str">
        <f t="shared" si="45"/>
        <v>081535118432</v>
      </c>
      <c r="Q420" s="24" t="str">
        <f>IF(AND(D420&lt;&gt;0,E420=0),B420,"")</f>
        <v/>
      </c>
      <c r="R420" s="25" t="str">
        <f>IF(AND(D420=0,E420&lt;&gt;0),B420,"")</f>
        <v>28/06/2012</v>
      </c>
      <c r="S420" s="26">
        <f t="shared" si="42"/>
        <v>41088</v>
      </c>
      <c r="T420" s="27">
        <f>SUMIFS(S:S,O:O,O420,E:E,"")</f>
        <v>0</v>
      </c>
      <c r="U420" s="27">
        <f>SUMIFS(S:S,O:O,O420,D:D,"")</f>
        <v>41088</v>
      </c>
      <c r="V420" s="28" t="str">
        <f t="shared" si="46"/>
        <v>Après</v>
      </c>
      <c r="W420" s="28" t="str">
        <f t="shared" si="47"/>
        <v>Avant</v>
      </c>
      <c r="X420" s="29">
        <f t="shared" si="48"/>
        <v>41088</v>
      </c>
      <c r="Y420" s="42">
        <f>IFERROR(P420+D420*0.03,"")</f>
        <v>81535118432</v>
      </c>
    </row>
    <row r="421" spans="1:25">
      <c r="A421" s="13" t="s">
        <v>51</v>
      </c>
      <c r="B421" s="14" t="s">
        <v>22</v>
      </c>
      <c r="C421" s="15">
        <v>3605051643434</v>
      </c>
      <c r="D421" s="16"/>
      <c r="E421" s="17">
        <v>23040</v>
      </c>
      <c r="F421" s="18"/>
      <c r="G421" s="19"/>
      <c r="H421" s="20">
        <f t="shared" si="43"/>
        <v>0</v>
      </c>
      <c r="I421" s="21">
        <f>SUMIFS(E:E,C:C,C421)</f>
        <v>43776</v>
      </c>
      <c r="J421" s="21">
        <f>SUMIFS(D:D,C:C,C421)</f>
        <v>20736</v>
      </c>
      <c r="K421" s="20" t="str">
        <f>IF(H421=2,"Délais OK &amp; Qté OK",IF(AND(H421=1,E421&lt;&gt;""),"Délais OK &amp; Qté NO",IF(AND(H421=1,E421="",M421&gt;=2),"Délais NO &amp; Qté OK",IF(AND(E421&lt;&gt;"",J421=D421),"Livraison sans demande","Délais NO &amp; Qté NO"))))</f>
        <v>Délais NO &amp; Qté NO</v>
      </c>
      <c r="L421" s="22" t="str">
        <f>IF(AND(K421="Délais NO &amp; Qté OK",X421&gt;30,D421&lt;&gt;""),"Verificar",IF(AND(K421="Délais NO &amp; Qté OK",X421&lt;=30,D421&lt;&gt;""),"Entrée faite "&amp;X421&amp;" jours "&amp;V421,IF(AND(X421&lt;30,K421="Délais NO &amp; Qté NO",D421=""),"Demande faite "&amp;X421&amp;" jours "&amp;W422,"")))</f>
        <v/>
      </c>
      <c r="M421" s="22">
        <f t="shared" si="44"/>
        <v>1</v>
      </c>
      <c r="N421" s="23">
        <v>1</v>
      </c>
      <c r="O421" s="12" t="str">
        <f>CONCATENATE(C421,D421,E421)</f>
        <v>360505164343423040</v>
      </c>
      <c r="P421" s="42" t="str">
        <f t="shared" si="45"/>
        <v>164343423040</v>
      </c>
      <c r="Q421" s="24" t="str">
        <f>IF(AND(D421&lt;&gt;0,E421=0),B421,"")</f>
        <v/>
      </c>
      <c r="R421" s="25" t="str">
        <f>IF(AND(D421=0,E421&lt;&gt;0),B421,"")</f>
        <v>28/06/2012</v>
      </c>
      <c r="S421" s="26">
        <f t="shared" si="42"/>
        <v>41088</v>
      </c>
      <c r="T421" s="27">
        <f>SUMIFS(S:S,O:O,O421,E:E,"")</f>
        <v>0</v>
      </c>
      <c r="U421" s="27">
        <f>SUMIFS(S:S,O:O,O421,D:D,"")</f>
        <v>41088</v>
      </c>
      <c r="V421" s="28" t="str">
        <f t="shared" si="46"/>
        <v>Après</v>
      </c>
      <c r="W421" s="28" t="str">
        <f t="shared" si="47"/>
        <v>Avant</v>
      </c>
      <c r="X421" s="29">
        <f t="shared" si="48"/>
        <v>41088</v>
      </c>
      <c r="Y421" s="42">
        <f>IFERROR(P421+D421*0.03,"")</f>
        <v>164343423040</v>
      </c>
    </row>
    <row r="422" spans="1:25">
      <c r="A422" s="13" t="s">
        <v>51</v>
      </c>
      <c r="B422" s="14" t="s">
        <v>22</v>
      </c>
      <c r="C422" s="15">
        <v>3605051643441</v>
      </c>
      <c r="D422" s="16"/>
      <c r="E422" s="17">
        <v>23040</v>
      </c>
      <c r="F422" s="18"/>
      <c r="G422" s="19"/>
      <c r="H422" s="20">
        <f t="shared" si="43"/>
        <v>0</v>
      </c>
      <c r="I422" s="21">
        <f>SUMIFS(E:E,C:C,C422)</f>
        <v>23040</v>
      </c>
      <c r="J422" s="21">
        <f>SUMIFS(D:D,C:C,C422)</f>
        <v>0</v>
      </c>
      <c r="K422" s="20" t="str">
        <f>IF(H422=2,"Délais OK &amp; Qté OK",IF(AND(H422=1,E422&lt;&gt;""),"Délais OK &amp; Qté NO",IF(AND(H422=1,E422="",M422&gt;=2),"Délais NO &amp; Qté OK",IF(AND(E422&lt;&gt;"",J422=D422),"Livraison sans demande","Délais NO &amp; Qté NO"))))</f>
        <v>Livraison sans demande</v>
      </c>
      <c r="L422" s="22" t="str">
        <f>IF(AND(K422="Délais NO &amp; Qté OK",X422&gt;30,D422&lt;&gt;""),"Verificar",IF(AND(K422="Délais NO &amp; Qté OK",X422&lt;=30,D422&lt;&gt;""),"Entrée faite "&amp;X422&amp;" jours "&amp;V422,IF(AND(X422&lt;30,K422="Délais NO &amp; Qté NO",D422=""),"Demande faite "&amp;X422&amp;" jours "&amp;W423,"")))</f>
        <v/>
      </c>
      <c r="M422" s="22">
        <f t="shared" si="44"/>
        <v>1</v>
      </c>
      <c r="N422" s="23">
        <v>1</v>
      </c>
      <c r="O422" s="12" t="str">
        <f>CONCATENATE(C422,D422,E422)</f>
        <v>360505164344123040</v>
      </c>
      <c r="P422" s="42" t="str">
        <f t="shared" si="45"/>
        <v>164344123040</v>
      </c>
      <c r="Q422" s="24" t="str">
        <f>IF(AND(D422&lt;&gt;0,E422=0),B422,"")</f>
        <v/>
      </c>
      <c r="R422" s="25" t="str">
        <f>IF(AND(D422=0,E422&lt;&gt;0),B422,"")</f>
        <v>28/06/2012</v>
      </c>
      <c r="S422" s="26">
        <f t="shared" si="42"/>
        <v>41088</v>
      </c>
      <c r="T422" s="27">
        <f>SUMIFS(S:S,O:O,O422,E:E,"")</f>
        <v>0</v>
      </c>
      <c r="U422" s="27">
        <f>SUMIFS(S:S,O:O,O422,D:D,"")</f>
        <v>41088</v>
      </c>
      <c r="V422" s="28" t="str">
        <f t="shared" si="46"/>
        <v>Après</v>
      </c>
      <c r="W422" s="28" t="str">
        <f t="shared" si="47"/>
        <v>Avant</v>
      </c>
      <c r="X422" s="29">
        <f t="shared" si="48"/>
        <v>41088</v>
      </c>
      <c r="Y422" s="42">
        <f>IFERROR(P422+D422*0.03,"")</f>
        <v>164344123040</v>
      </c>
    </row>
    <row r="423" spans="1:25">
      <c r="A423" s="13" t="s">
        <v>52</v>
      </c>
      <c r="B423" s="14" t="s">
        <v>13</v>
      </c>
      <c r="C423" s="15">
        <v>3605052150122</v>
      </c>
      <c r="D423" s="16">
        <v>260000</v>
      </c>
      <c r="E423" s="17"/>
      <c r="F423" s="18"/>
      <c r="G423" s="19">
        <v>1</v>
      </c>
      <c r="H423" s="20">
        <f t="shared" si="43"/>
        <v>1</v>
      </c>
      <c r="I423" s="21">
        <f>SUMIFS(E:E,C:C,C423)</f>
        <v>63000</v>
      </c>
      <c r="J423" s="21">
        <f>SUMIFS(D:D,C:C,C423)</f>
        <v>343000</v>
      </c>
      <c r="K423" s="20" t="str">
        <f>IF(H423=2,"Délais OK &amp; Qté OK",IF(AND(H423=1,E423&lt;&gt;""),"Délais OK &amp; Qté NO",IF(AND(H423=1,E423="",M423&gt;=2),"Délais NO &amp; Qté OK",IF(AND(E423&lt;&gt;"",J423=D423),"Livraison sans demande","Délais NO &amp; Qté NO"))))</f>
        <v>Délais NO &amp; Qté NO</v>
      </c>
      <c r="L423" s="22" t="str">
        <f>IF(AND(K423="Délais NO &amp; Qté OK",X423&gt;30,D423&lt;&gt;""),"Verificar",IF(AND(K423="Délais NO &amp; Qté OK",X423&lt;=30,D423&lt;&gt;""),"Entrée faite "&amp;X423&amp;" jours "&amp;V423,IF(AND(X423&lt;30,K423="Délais NO &amp; Qté NO",D423=""),"Demande faite "&amp;X423&amp;" jours "&amp;W424,"")))</f>
        <v/>
      </c>
      <c r="M423" s="22">
        <f t="shared" si="44"/>
        <v>1</v>
      </c>
      <c r="N423" s="23">
        <v>1</v>
      </c>
      <c r="O423" s="12" t="str">
        <f>CONCATENATE(C423,D423,E423)</f>
        <v>3605052150122260000</v>
      </c>
      <c r="P423" s="42" t="str">
        <f t="shared" si="45"/>
        <v>2150122260000</v>
      </c>
      <c r="Q423" s="24" t="str">
        <f>IF(AND(D423&lt;&gt;0,E423=0),B423,"")</f>
        <v>01/06/2012</v>
      </c>
      <c r="R423" s="25" t="str">
        <f>IF(AND(D423=0,E423&lt;&gt;0),B423,"")</f>
        <v/>
      </c>
      <c r="S423" s="26">
        <f t="shared" si="42"/>
        <v>41061</v>
      </c>
      <c r="T423" s="27">
        <f>SUMIFS(S:S,O:O,O423,E:E,"")</f>
        <v>41061</v>
      </c>
      <c r="U423" s="27">
        <f>SUMIFS(S:S,O:O,O423,D:D,"")</f>
        <v>0</v>
      </c>
      <c r="V423" s="28" t="str">
        <f t="shared" si="46"/>
        <v>Avant</v>
      </c>
      <c r="W423" s="28" t="str">
        <f t="shared" si="47"/>
        <v>Après</v>
      </c>
      <c r="X423" s="29">
        <f t="shared" si="48"/>
        <v>41061</v>
      </c>
      <c r="Y423" s="42">
        <f>IFERROR(P423+D423*0.03,"")</f>
        <v>2150122267800</v>
      </c>
    </row>
    <row r="424" spans="1:25">
      <c r="A424" s="13" t="s">
        <v>52</v>
      </c>
      <c r="B424" s="14" t="s">
        <v>13</v>
      </c>
      <c r="C424" s="15">
        <v>3605052150139</v>
      </c>
      <c r="D424" s="16">
        <v>406000</v>
      </c>
      <c r="E424" s="17"/>
      <c r="F424" s="18"/>
      <c r="G424" s="19">
        <v>1</v>
      </c>
      <c r="H424" s="20">
        <f t="shared" si="43"/>
        <v>1</v>
      </c>
      <c r="I424" s="21">
        <f>SUMIFS(E:E,C:C,C424)</f>
        <v>0</v>
      </c>
      <c r="J424" s="21">
        <f>SUMIFS(D:D,C:C,C424)</f>
        <v>406000</v>
      </c>
      <c r="K424" s="20" t="str">
        <f>IF(H424=2,"Délais OK &amp; Qté OK",IF(AND(H424=1,E424&lt;&gt;""),"Délais OK &amp; Qté NO",IF(AND(H424=1,E424="",M424&gt;=2),"Délais NO &amp; Qté OK",IF(AND(E424&lt;&gt;"",J424=D424),"Livraison sans demande","Délais NO &amp; Qté NO"))))</f>
        <v>Délais NO &amp; Qté NO</v>
      </c>
      <c r="L424" s="22" t="str">
        <f>IF(AND(K424="Délais NO &amp; Qté OK",X424&gt;30,D424&lt;&gt;""),"Verificar",IF(AND(K424="Délais NO &amp; Qté OK",X424&lt;=30,D424&lt;&gt;""),"Entrée faite "&amp;X424&amp;" jours "&amp;V424,IF(AND(X424&lt;30,K424="Délais NO &amp; Qté NO",D424=""),"Demande faite "&amp;X424&amp;" jours "&amp;W425,"")))</f>
        <v/>
      </c>
      <c r="M424" s="22">
        <f t="shared" si="44"/>
        <v>1</v>
      </c>
      <c r="N424" s="23">
        <v>1</v>
      </c>
      <c r="O424" s="12" t="str">
        <f>CONCATENATE(C424,D424,E424)</f>
        <v>3605052150139406000</v>
      </c>
      <c r="P424" s="42" t="str">
        <f t="shared" si="45"/>
        <v>2150139406000</v>
      </c>
      <c r="Q424" s="24" t="str">
        <f>IF(AND(D424&lt;&gt;0,E424=0),B424,"")</f>
        <v>01/06/2012</v>
      </c>
      <c r="R424" s="25" t="str">
        <f>IF(AND(D424=0,E424&lt;&gt;0),B424,"")</f>
        <v/>
      </c>
      <c r="S424" s="26">
        <f t="shared" si="42"/>
        <v>41061</v>
      </c>
      <c r="T424" s="27">
        <f>SUMIFS(S:S,O:O,O424,E:E,"")</f>
        <v>41061</v>
      </c>
      <c r="U424" s="27">
        <f>SUMIFS(S:S,O:O,O424,D:D,"")</f>
        <v>0</v>
      </c>
      <c r="V424" s="28" t="str">
        <f t="shared" si="46"/>
        <v>Avant</v>
      </c>
      <c r="W424" s="28" t="str">
        <f t="shared" si="47"/>
        <v>Après</v>
      </c>
      <c r="X424" s="29">
        <f t="shared" si="48"/>
        <v>41061</v>
      </c>
      <c r="Y424" s="42">
        <f>IFERROR(P424+D424*0.03,"")</f>
        <v>2150139418180</v>
      </c>
    </row>
    <row r="425" spans="1:25">
      <c r="A425" s="13" t="s">
        <v>52</v>
      </c>
      <c r="B425" s="14" t="s">
        <v>14</v>
      </c>
      <c r="C425" s="15">
        <v>3605051957227</v>
      </c>
      <c r="D425" s="16">
        <v>80000</v>
      </c>
      <c r="E425" s="17">
        <v>80000</v>
      </c>
      <c r="F425" s="18">
        <v>1</v>
      </c>
      <c r="G425" s="19">
        <v>1</v>
      </c>
      <c r="H425" s="20">
        <f t="shared" si="43"/>
        <v>2</v>
      </c>
      <c r="I425" s="21">
        <f>SUMIFS(E:E,C:C,C425)</f>
        <v>80000</v>
      </c>
      <c r="J425" s="21">
        <f>SUMIFS(D:D,C:C,C425)</f>
        <v>80000</v>
      </c>
      <c r="K425" s="20" t="str">
        <f>IF(H425=2,"Délais OK &amp; Qté OK",IF(AND(H425=1,E425&lt;&gt;""),"Délais OK &amp; Qté NO",IF(AND(H425=1,E425="",M425&gt;=2),"Délais NO &amp; Qté OK",IF(AND(E425&lt;&gt;"",J425=D425),"Livraison sans demande","Délais NO &amp; Qté NO"))))</f>
        <v>Délais OK &amp; Qté OK</v>
      </c>
      <c r="L425" s="22" t="str">
        <f>IF(AND(K425="Délais NO &amp; Qté OK",X425&gt;30,D425&lt;&gt;""),"Verificar",IF(AND(K425="Délais NO &amp; Qté OK",X425&lt;=30,D425&lt;&gt;""),"Entrée faite "&amp;X425&amp;" jours "&amp;V425,IF(AND(X425&lt;30,K425="Délais NO &amp; Qté NO",D425=""),"Demande faite "&amp;X425&amp;" jours "&amp;W426,"")))</f>
        <v/>
      </c>
      <c r="M425" s="22">
        <f t="shared" si="44"/>
        <v>1</v>
      </c>
      <c r="N425" s="23">
        <v>1</v>
      </c>
      <c r="O425" s="12" t="str">
        <f>CONCATENATE(C425,D425,E425)</f>
        <v>36050519572278000080000</v>
      </c>
      <c r="P425" s="42" t="str">
        <f t="shared" si="45"/>
        <v>19572278000080000</v>
      </c>
      <c r="Q425" s="24" t="str">
        <f>IF(AND(D425&lt;&gt;0,E425=0),B425,"")</f>
        <v/>
      </c>
      <c r="R425" s="25" t="str">
        <f>IF(AND(D425=0,E425&lt;&gt;0),B425,"")</f>
        <v/>
      </c>
      <c r="S425" s="26">
        <f t="shared" si="42"/>
        <v>41064</v>
      </c>
      <c r="T425" s="27">
        <f>SUMIFS(S:S,O:O,O425,E:E,"")</f>
        <v>0</v>
      </c>
      <c r="U425" s="27">
        <f>SUMIFS(S:S,O:O,O425,D:D,"")</f>
        <v>0</v>
      </c>
      <c r="V425" s="28" t="str">
        <f t="shared" si="46"/>
        <v>Avant</v>
      </c>
      <c r="W425" s="28" t="str">
        <f t="shared" si="47"/>
        <v>Après</v>
      </c>
      <c r="X425" s="29">
        <f t="shared" si="48"/>
        <v>0</v>
      </c>
      <c r="Y425" s="42">
        <f>IFERROR(P425+D425*0.03,"")</f>
        <v>1.95722780000824E+16</v>
      </c>
    </row>
    <row r="426" spans="1:25">
      <c r="A426" s="13" t="s">
        <v>52</v>
      </c>
      <c r="B426" s="14" t="s">
        <v>14</v>
      </c>
      <c r="C426" s="15">
        <v>3605052151846</v>
      </c>
      <c r="D426" s="16">
        <v>70000</v>
      </c>
      <c r="E426" s="17">
        <v>70000</v>
      </c>
      <c r="F426" s="18">
        <v>1</v>
      </c>
      <c r="G426" s="19">
        <v>1</v>
      </c>
      <c r="H426" s="20">
        <f t="shared" si="43"/>
        <v>2</v>
      </c>
      <c r="I426" s="21">
        <f>SUMIFS(E:E,C:C,C426)</f>
        <v>70000</v>
      </c>
      <c r="J426" s="21">
        <f>SUMIFS(D:D,C:C,C426)</f>
        <v>70000</v>
      </c>
      <c r="K426" s="20" t="str">
        <f>IF(H426=2,"Délais OK &amp; Qté OK",IF(AND(H426=1,E426&lt;&gt;""),"Délais OK &amp; Qté NO",IF(AND(H426=1,E426="",M426&gt;=2),"Délais NO &amp; Qté OK",IF(AND(E426&lt;&gt;"",J426=D426),"Livraison sans demande","Délais NO &amp; Qté NO"))))</f>
        <v>Délais OK &amp; Qté OK</v>
      </c>
      <c r="L426" s="22" t="str">
        <f>IF(AND(K426="Délais NO &amp; Qté OK",X426&gt;30,D426&lt;&gt;""),"Verificar",IF(AND(K426="Délais NO &amp; Qté OK",X426&lt;=30,D426&lt;&gt;""),"Entrée faite "&amp;X426&amp;" jours "&amp;V426,IF(AND(X426&lt;30,K426="Délais NO &amp; Qté NO",D426=""),"Demande faite "&amp;X426&amp;" jours "&amp;W427,"")))</f>
        <v/>
      </c>
      <c r="M426" s="22">
        <f t="shared" si="44"/>
        <v>1</v>
      </c>
      <c r="N426" s="23">
        <v>1</v>
      </c>
      <c r="O426" s="12" t="str">
        <f>CONCATENATE(C426,D426,E426)</f>
        <v>36050521518467000070000</v>
      </c>
      <c r="P426" s="42" t="str">
        <f t="shared" si="45"/>
        <v>21518467000070000</v>
      </c>
      <c r="Q426" s="24" t="str">
        <f>IF(AND(D426&lt;&gt;0,E426=0),B426,"")</f>
        <v/>
      </c>
      <c r="R426" s="25" t="str">
        <f>IF(AND(D426=0,E426&lt;&gt;0),B426,"")</f>
        <v/>
      </c>
      <c r="S426" s="26">
        <f t="shared" si="42"/>
        <v>41064</v>
      </c>
      <c r="T426" s="27">
        <f>SUMIFS(S:S,O:O,O426,E:E,"")</f>
        <v>0</v>
      </c>
      <c r="U426" s="27">
        <f>SUMIFS(S:S,O:O,O426,D:D,"")</f>
        <v>0</v>
      </c>
      <c r="V426" s="28" t="str">
        <f t="shared" si="46"/>
        <v>Avant</v>
      </c>
      <c r="W426" s="28" t="str">
        <f t="shared" si="47"/>
        <v>Après</v>
      </c>
      <c r="X426" s="29">
        <f t="shared" si="48"/>
        <v>0</v>
      </c>
      <c r="Y426" s="42">
        <f>IFERROR(P426+D426*0.03,"")</f>
        <v>2.15184670000721E+16</v>
      </c>
    </row>
    <row r="427" spans="1:25">
      <c r="A427" s="13" t="s">
        <v>52</v>
      </c>
      <c r="B427" s="14" t="s">
        <v>14</v>
      </c>
      <c r="C427" s="15">
        <v>3605052598139</v>
      </c>
      <c r="D427" s="16">
        <v>50000</v>
      </c>
      <c r="E427" s="17">
        <v>50000</v>
      </c>
      <c r="F427" s="18">
        <v>1</v>
      </c>
      <c r="G427" s="19">
        <v>1</v>
      </c>
      <c r="H427" s="20">
        <f t="shared" si="43"/>
        <v>2</v>
      </c>
      <c r="I427" s="21">
        <f>SUMIFS(E:E,C:C,C427)</f>
        <v>50000</v>
      </c>
      <c r="J427" s="21">
        <f>SUMIFS(D:D,C:C,C427)</f>
        <v>50000</v>
      </c>
      <c r="K427" s="20" t="str">
        <f>IF(H427=2,"Délais OK &amp; Qté OK",IF(AND(H427=1,E427&lt;&gt;""),"Délais OK &amp; Qté NO",IF(AND(H427=1,E427="",M427&gt;=2),"Délais NO &amp; Qté OK",IF(AND(E427&lt;&gt;"",J427=D427),"Livraison sans demande","Délais NO &amp; Qté NO"))))</f>
        <v>Délais OK &amp; Qté OK</v>
      </c>
      <c r="L427" s="22" t="str">
        <f>IF(AND(K427="Délais NO &amp; Qté OK",X427&gt;30,D427&lt;&gt;""),"Verificar",IF(AND(K427="Délais NO &amp; Qté OK",X427&lt;=30,D427&lt;&gt;""),"Entrée faite "&amp;X427&amp;" jours "&amp;V427,IF(AND(X427&lt;30,K427="Délais NO &amp; Qté NO",D427=""),"Demande faite "&amp;X427&amp;" jours "&amp;W428,"")))</f>
        <v/>
      </c>
      <c r="M427" s="22">
        <f t="shared" si="44"/>
        <v>1</v>
      </c>
      <c r="N427" s="23">
        <v>1</v>
      </c>
      <c r="O427" s="12" t="str">
        <f>CONCATENATE(C427,D427,E427)</f>
        <v>36050525981395000050000</v>
      </c>
      <c r="P427" s="42" t="str">
        <f t="shared" si="45"/>
        <v>25981395000050000</v>
      </c>
      <c r="Q427" s="24" t="str">
        <f>IF(AND(D427&lt;&gt;0,E427=0),B427,"")</f>
        <v/>
      </c>
      <c r="R427" s="25" t="str">
        <f>IF(AND(D427=0,E427&lt;&gt;0),B427,"")</f>
        <v/>
      </c>
      <c r="S427" s="26">
        <f t="shared" si="42"/>
        <v>41064</v>
      </c>
      <c r="T427" s="27">
        <f>SUMIFS(S:S,O:O,O427,E:E,"")</f>
        <v>0</v>
      </c>
      <c r="U427" s="27">
        <f>SUMIFS(S:S,O:O,O427,D:D,"")</f>
        <v>0</v>
      </c>
      <c r="V427" s="28" t="str">
        <f t="shared" si="46"/>
        <v>Avant</v>
      </c>
      <c r="W427" s="28" t="str">
        <f t="shared" si="47"/>
        <v>Après</v>
      </c>
      <c r="X427" s="29">
        <f t="shared" si="48"/>
        <v>0</v>
      </c>
      <c r="Y427" s="42">
        <f>IFERROR(P427+D427*0.03,"")</f>
        <v>2.59813950000515E+16</v>
      </c>
    </row>
    <row r="428" spans="1:25">
      <c r="A428" s="13" t="s">
        <v>52</v>
      </c>
      <c r="B428" s="14" t="s">
        <v>14</v>
      </c>
      <c r="C428" s="15">
        <v>3605052598146</v>
      </c>
      <c r="D428" s="16">
        <v>30000</v>
      </c>
      <c r="E428" s="17">
        <v>30000</v>
      </c>
      <c r="F428" s="18">
        <v>1</v>
      </c>
      <c r="G428" s="19">
        <v>1</v>
      </c>
      <c r="H428" s="20">
        <f t="shared" si="43"/>
        <v>2</v>
      </c>
      <c r="I428" s="21">
        <f>SUMIFS(E:E,C:C,C428)</f>
        <v>30000</v>
      </c>
      <c r="J428" s="21">
        <f>SUMIFS(D:D,C:C,C428)</f>
        <v>30000</v>
      </c>
      <c r="K428" s="20" t="str">
        <f>IF(H428=2,"Délais OK &amp; Qté OK",IF(AND(H428=1,E428&lt;&gt;""),"Délais OK &amp; Qté NO",IF(AND(H428=1,E428="",M428&gt;=2),"Délais NO &amp; Qté OK",IF(AND(E428&lt;&gt;"",J428=D428),"Livraison sans demande","Délais NO &amp; Qté NO"))))</f>
        <v>Délais OK &amp; Qté OK</v>
      </c>
      <c r="L428" s="22" t="str">
        <f>IF(AND(K428="Délais NO &amp; Qté OK",X428&gt;30,D428&lt;&gt;""),"Verificar",IF(AND(K428="Délais NO &amp; Qté OK",X428&lt;=30,D428&lt;&gt;""),"Entrée faite "&amp;X428&amp;" jours "&amp;V428,IF(AND(X428&lt;30,K428="Délais NO &amp; Qté NO",D428=""),"Demande faite "&amp;X428&amp;" jours "&amp;W429,"")))</f>
        <v/>
      </c>
      <c r="M428" s="22">
        <f t="shared" si="44"/>
        <v>1</v>
      </c>
      <c r="N428" s="23">
        <v>1</v>
      </c>
      <c r="O428" s="12" t="str">
        <f>CONCATENATE(C428,D428,E428)</f>
        <v>36050525981463000030000</v>
      </c>
      <c r="P428" s="42" t="str">
        <f t="shared" si="45"/>
        <v>25981463000030000</v>
      </c>
      <c r="Q428" s="24" t="str">
        <f>IF(AND(D428&lt;&gt;0,E428=0),B428,"")</f>
        <v/>
      </c>
      <c r="R428" s="25" t="str">
        <f>IF(AND(D428=0,E428&lt;&gt;0),B428,"")</f>
        <v/>
      </c>
      <c r="S428" s="26">
        <f t="shared" si="42"/>
        <v>41064</v>
      </c>
      <c r="T428" s="27">
        <f>SUMIFS(S:S,O:O,O428,E:E,"")</f>
        <v>0</v>
      </c>
      <c r="U428" s="27">
        <f>SUMIFS(S:S,O:O,O428,D:D,"")</f>
        <v>0</v>
      </c>
      <c r="V428" s="28" t="str">
        <f t="shared" si="46"/>
        <v>Avant</v>
      </c>
      <c r="W428" s="28" t="str">
        <f t="shared" si="47"/>
        <v>Après</v>
      </c>
      <c r="X428" s="29">
        <f t="shared" si="48"/>
        <v>0</v>
      </c>
      <c r="Y428" s="42">
        <f>IFERROR(P428+D428*0.03,"")</f>
        <v>2.59814630000309E+16</v>
      </c>
    </row>
    <row r="429" spans="1:25">
      <c r="A429" s="13" t="s">
        <v>52</v>
      </c>
      <c r="B429" s="14" t="s">
        <v>14</v>
      </c>
      <c r="C429" s="15">
        <v>3605052598191</v>
      </c>
      <c r="D429" s="16">
        <v>60000</v>
      </c>
      <c r="E429" s="17">
        <v>50000</v>
      </c>
      <c r="F429" s="18"/>
      <c r="G429" s="19">
        <v>1</v>
      </c>
      <c r="H429" s="20">
        <f t="shared" si="43"/>
        <v>1</v>
      </c>
      <c r="I429" s="21">
        <f>SUMIFS(E:E,C:C,C429)</f>
        <v>50000</v>
      </c>
      <c r="J429" s="21">
        <f>SUMIFS(D:D,C:C,C429)</f>
        <v>60000</v>
      </c>
      <c r="K429" s="20" t="str">
        <f>IF(H429=2,"Délais OK &amp; Qté OK",IF(AND(H429=1,E429&lt;&gt;""),"Délais OK &amp; Qté NO",IF(AND(H429=1,E429="",M429&gt;=2),"Délais NO &amp; Qté OK",IF(AND(E429&lt;&gt;"",J429=D429),"Livraison sans demande","Délais NO &amp; Qté NO"))))</f>
        <v>Délais OK &amp; Qté NO</v>
      </c>
      <c r="L429" s="22" t="str">
        <f>IF(AND(K429="Délais NO &amp; Qté OK",X429&gt;30,D429&lt;&gt;""),"Verificar",IF(AND(K429="Délais NO &amp; Qté OK",X429&lt;=30,D429&lt;&gt;""),"Entrée faite "&amp;X429&amp;" jours "&amp;V429,IF(AND(X429&lt;30,K429="Délais NO &amp; Qté NO",D429=""),"Demande faite "&amp;X429&amp;" jours "&amp;W430,"")))</f>
        <v/>
      </c>
      <c r="M429" s="22">
        <f t="shared" si="44"/>
        <v>1</v>
      </c>
      <c r="N429" s="23">
        <v>1</v>
      </c>
      <c r="O429" s="12" t="str">
        <f>CONCATENATE(C429,D429,E429)</f>
        <v>36050525981916000050000</v>
      </c>
      <c r="P429" s="42" t="str">
        <f t="shared" si="45"/>
        <v>25981916000050000</v>
      </c>
      <c r="Q429" s="24" t="str">
        <f>IF(AND(D429&lt;&gt;0,E429=0),B429,"")</f>
        <v/>
      </c>
      <c r="R429" s="25" t="str">
        <f>IF(AND(D429=0,E429&lt;&gt;0),B429,"")</f>
        <v/>
      </c>
      <c r="S429" s="26">
        <f t="shared" si="42"/>
        <v>41064</v>
      </c>
      <c r="T429" s="27">
        <f>SUMIFS(S:S,O:O,O429,E:E,"")</f>
        <v>0</v>
      </c>
      <c r="U429" s="27">
        <f>SUMIFS(S:S,O:O,O429,D:D,"")</f>
        <v>0</v>
      </c>
      <c r="V429" s="28" t="str">
        <f t="shared" si="46"/>
        <v>Avant</v>
      </c>
      <c r="W429" s="28" t="str">
        <f t="shared" si="47"/>
        <v>Après</v>
      </c>
      <c r="X429" s="29">
        <f t="shared" si="48"/>
        <v>0</v>
      </c>
      <c r="Y429" s="42">
        <f>IFERROR(P429+D429*0.03,"")</f>
        <v>2.59819160000518E+16</v>
      </c>
    </row>
    <row r="430" spans="1:25">
      <c r="A430" s="13" t="s">
        <v>52</v>
      </c>
      <c r="B430" s="14" t="s">
        <v>14</v>
      </c>
      <c r="C430" s="15">
        <v>3605052598207</v>
      </c>
      <c r="D430" s="16">
        <v>30000</v>
      </c>
      <c r="E430" s="17">
        <v>30000</v>
      </c>
      <c r="F430" s="18">
        <v>1</v>
      </c>
      <c r="G430" s="19">
        <v>1</v>
      </c>
      <c r="H430" s="20">
        <f t="shared" si="43"/>
        <v>2</v>
      </c>
      <c r="I430" s="21">
        <f>SUMIFS(E:E,C:C,C430)</f>
        <v>30000</v>
      </c>
      <c r="J430" s="21">
        <f>SUMIFS(D:D,C:C,C430)</f>
        <v>30000</v>
      </c>
      <c r="K430" s="20" t="str">
        <f>IF(H430=2,"Délais OK &amp; Qté OK",IF(AND(H430=1,E430&lt;&gt;""),"Délais OK &amp; Qté NO",IF(AND(H430=1,E430="",M430&gt;=2),"Délais NO &amp; Qté OK",IF(AND(E430&lt;&gt;"",J430=D430),"Livraison sans demande","Délais NO &amp; Qté NO"))))</f>
        <v>Délais OK &amp; Qté OK</v>
      </c>
      <c r="L430" s="22" t="str">
        <f>IF(AND(K430="Délais NO &amp; Qté OK",X430&gt;30,D430&lt;&gt;""),"Verificar",IF(AND(K430="Délais NO &amp; Qté OK",X430&lt;=30,D430&lt;&gt;""),"Entrée faite "&amp;X430&amp;" jours "&amp;V430,IF(AND(X430&lt;30,K430="Délais NO &amp; Qté NO",D430=""),"Demande faite "&amp;X430&amp;" jours "&amp;W431,"")))</f>
        <v/>
      </c>
      <c r="M430" s="22">
        <f t="shared" si="44"/>
        <v>1</v>
      </c>
      <c r="N430" s="23">
        <v>1</v>
      </c>
      <c r="O430" s="12" t="str">
        <f>CONCATENATE(C430,D430,E430)</f>
        <v>36050525982073000030000</v>
      </c>
      <c r="P430" s="42" t="str">
        <f t="shared" si="45"/>
        <v>25982073000030000</v>
      </c>
      <c r="Q430" s="24" t="str">
        <f>IF(AND(D430&lt;&gt;0,E430=0),B430,"")</f>
        <v/>
      </c>
      <c r="R430" s="25" t="str">
        <f>IF(AND(D430=0,E430&lt;&gt;0),B430,"")</f>
        <v/>
      </c>
      <c r="S430" s="26">
        <f t="shared" si="42"/>
        <v>41064</v>
      </c>
      <c r="T430" s="27">
        <f>SUMIFS(S:S,O:O,O430,E:E,"")</f>
        <v>0</v>
      </c>
      <c r="U430" s="27">
        <f>SUMIFS(S:S,O:O,O430,D:D,"")</f>
        <v>0</v>
      </c>
      <c r="V430" s="28" t="str">
        <f t="shared" si="46"/>
        <v>Avant</v>
      </c>
      <c r="W430" s="28" t="str">
        <f t="shared" si="47"/>
        <v>Après</v>
      </c>
      <c r="X430" s="29">
        <f t="shared" si="48"/>
        <v>0</v>
      </c>
      <c r="Y430" s="42">
        <f>IFERROR(P430+D430*0.03,"")</f>
        <v>2.59820730000309E+16</v>
      </c>
    </row>
    <row r="431" spans="1:25">
      <c r="A431" s="13" t="s">
        <v>52</v>
      </c>
      <c r="B431" s="14" t="s">
        <v>30</v>
      </c>
      <c r="C431" s="15">
        <v>3605050906981</v>
      </c>
      <c r="D431" s="16">
        <v>15000</v>
      </c>
      <c r="E431" s="17">
        <v>15000</v>
      </c>
      <c r="F431" s="18">
        <v>1</v>
      </c>
      <c r="G431" s="19">
        <v>1</v>
      </c>
      <c r="H431" s="20">
        <f t="shared" si="43"/>
        <v>2</v>
      </c>
      <c r="I431" s="21">
        <f>SUMIFS(E:E,C:C,C431)</f>
        <v>15000</v>
      </c>
      <c r="J431" s="21">
        <f>SUMIFS(D:D,C:C,C431)</f>
        <v>15000</v>
      </c>
      <c r="K431" s="20" t="str">
        <f>IF(H431=2,"Délais OK &amp; Qté OK",IF(AND(H431=1,E431&lt;&gt;""),"Délais OK &amp; Qté NO",IF(AND(H431=1,E431="",M431&gt;=2),"Délais NO &amp; Qté OK",IF(AND(E431&lt;&gt;"",J431=D431),"Livraison sans demande","Délais NO &amp; Qté NO"))))</f>
        <v>Délais OK &amp; Qté OK</v>
      </c>
      <c r="L431" s="22" t="str">
        <f>IF(AND(K431="Délais NO &amp; Qté OK",X431&gt;30,D431&lt;&gt;""),"Verificar",IF(AND(K431="Délais NO &amp; Qté OK",X431&lt;=30,D431&lt;&gt;""),"Entrée faite "&amp;X431&amp;" jours "&amp;V431,IF(AND(X431&lt;30,K431="Délais NO &amp; Qté NO",D431=""),"Demande faite "&amp;X431&amp;" jours "&amp;W432,"")))</f>
        <v/>
      </c>
      <c r="M431" s="22">
        <f t="shared" si="44"/>
        <v>1</v>
      </c>
      <c r="N431" s="23">
        <v>1</v>
      </c>
      <c r="O431" s="12" t="str">
        <f>CONCATENATE(C431,D431,E431)</f>
        <v>36050509069811500015000</v>
      </c>
      <c r="P431" s="42" t="str">
        <f t="shared" si="45"/>
        <v>09069811500015000</v>
      </c>
      <c r="Q431" s="24" t="str">
        <f>IF(AND(D431&lt;&gt;0,E431=0),B431,"")</f>
        <v/>
      </c>
      <c r="R431" s="25" t="str">
        <f>IF(AND(D431=0,E431&lt;&gt;0),B431,"")</f>
        <v/>
      </c>
      <c r="S431" s="26">
        <f t="shared" si="42"/>
        <v>41071</v>
      </c>
      <c r="T431" s="27">
        <f>SUMIFS(S:S,O:O,O431,E:E,"")</f>
        <v>0</v>
      </c>
      <c r="U431" s="27">
        <f>SUMIFS(S:S,O:O,O431,D:D,"")</f>
        <v>0</v>
      </c>
      <c r="V431" s="28" t="str">
        <f t="shared" si="46"/>
        <v>Avant</v>
      </c>
      <c r="W431" s="28" t="str">
        <f t="shared" si="47"/>
        <v>Après</v>
      </c>
      <c r="X431" s="29">
        <f t="shared" si="48"/>
        <v>0</v>
      </c>
      <c r="Y431" s="42">
        <f>IFERROR(P431+D431*0.03,"")</f>
        <v>9069811500015450</v>
      </c>
    </row>
    <row r="432" spans="1:25">
      <c r="A432" s="13" t="s">
        <v>52</v>
      </c>
      <c r="B432" s="14" t="s">
        <v>30</v>
      </c>
      <c r="C432" s="15">
        <v>3605051180786</v>
      </c>
      <c r="D432" s="16">
        <v>25000</v>
      </c>
      <c r="E432" s="17"/>
      <c r="F432" s="18"/>
      <c r="G432" s="19">
        <v>1</v>
      </c>
      <c r="H432" s="20">
        <f t="shared" si="43"/>
        <v>1</v>
      </c>
      <c r="I432" s="21">
        <f>SUMIFS(E:E,C:C,C432)</f>
        <v>25000</v>
      </c>
      <c r="J432" s="21">
        <f>SUMIFS(D:D,C:C,C432)</f>
        <v>25000</v>
      </c>
      <c r="K432" s="20" t="str">
        <f>IF(H432=2,"Délais OK &amp; Qté OK",IF(AND(H432=1,E432&lt;&gt;""),"Délais OK &amp; Qté NO",IF(AND(H432=1,E432="",M432&gt;=2),"Délais NO &amp; Qté OK",IF(AND(E432&lt;&gt;"",J432=D432),"Livraison sans demande","Délais NO &amp; Qté NO"))))</f>
        <v>Délais NO &amp; Qté OK</v>
      </c>
      <c r="L432" s="22" t="str">
        <f>IF(AND(K432="Délais NO &amp; Qté OK",X432&gt;30,D432&lt;&gt;""),"Verificar",IF(AND(K432="Délais NO &amp; Qté OK",X432&lt;=30,D432&lt;&gt;""),"Entrée faite "&amp;X432&amp;" jours "&amp;V432,IF(AND(X432&lt;30,K432="Délais NO &amp; Qté NO",D432=""),"Demande faite "&amp;X432&amp;" jours "&amp;W433,"")))</f>
        <v>Entrée faite 4 jours Après</v>
      </c>
      <c r="M432" s="22">
        <f t="shared" si="44"/>
        <v>2</v>
      </c>
      <c r="N432" s="23">
        <v>1</v>
      </c>
      <c r="O432" s="12" t="str">
        <f>CONCATENATE(C432,D432,E432)</f>
        <v>360505118078625000</v>
      </c>
      <c r="P432" s="42" t="str">
        <f t="shared" si="45"/>
        <v>118078625000</v>
      </c>
      <c r="Q432" s="24" t="str">
        <f>IF(AND(D432&lt;&gt;0,E432=0),B432,"")</f>
        <v>11/06/2012</v>
      </c>
      <c r="R432" s="25" t="str">
        <f>IF(AND(D432=0,E432&lt;&gt;0),B432,"")</f>
        <v/>
      </c>
      <c r="S432" s="26">
        <f t="shared" si="42"/>
        <v>41071</v>
      </c>
      <c r="T432" s="27">
        <f>SUMIFS(S:S,O:O,O432,E:E,"")</f>
        <v>41071</v>
      </c>
      <c r="U432" s="27">
        <f>SUMIFS(S:S,O:O,O432,D:D,"")</f>
        <v>41075</v>
      </c>
      <c r="V432" s="28" t="str">
        <f t="shared" si="46"/>
        <v>Après</v>
      </c>
      <c r="W432" s="28" t="str">
        <f t="shared" si="47"/>
        <v>Avant</v>
      </c>
      <c r="X432" s="29">
        <f t="shared" si="48"/>
        <v>4</v>
      </c>
      <c r="Y432" s="42">
        <f>IFERROR(P432+D432*0.03,"")</f>
        <v>118078625750</v>
      </c>
    </row>
    <row r="433" spans="1:25">
      <c r="A433" s="13" t="s">
        <v>52</v>
      </c>
      <c r="B433" s="14" t="s">
        <v>30</v>
      </c>
      <c r="C433" s="15">
        <v>3605052150146</v>
      </c>
      <c r="D433" s="16">
        <v>188000</v>
      </c>
      <c r="E433" s="17">
        <v>21000</v>
      </c>
      <c r="F433" s="18"/>
      <c r="G433" s="19">
        <v>1</v>
      </c>
      <c r="H433" s="20">
        <f t="shared" si="43"/>
        <v>1</v>
      </c>
      <c r="I433" s="21">
        <f>SUMIFS(E:E,C:C,C433)</f>
        <v>21000</v>
      </c>
      <c r="J433" s="21">
        <f>SUMIFS(D:D,C:C,C433)</f>
        <v>188000</v>
      </c>
      <c r="K433" s="20" t="str">
        <f>IF(H433=2,"Délais OK &amp; Qté OK",IF(AND(H433=1,E433&lt;&gt;""),"Délais OK &amp; Qté NO",IF(AND(H433=1,E433="",M433&gt;=2),"Délais NO &amp; Qté OK",IF(AND(E433&lt;&gt;"",J433=D433),"Livraison sans demande","Délais NO &amp; Qté NO"))))</f>
        <v>Délais OK &amp; Qté NO</v>
      </c>
      <c r="L433" s="22" t="str">
        <f>IF(AND(K433="Délais NO &amp; Qté OK",X433&gt;30,D433&lt;&gt;""),"Verificar",IF(AND(K433="Délais NO &amp; Qté OK",X433&lt;=30,D433&lt;&gt;""),"Entrée faite "&amp;X433&amp;" jours "&amp;V433,IF(AND(X433&lt;30,K433="Délais NO &amp; Qté NO",D433=""),"Demande faite "&amp;X433&amp;" jours "&amp;W434,"")))</f>
        <v/>
      </c>
      <c r="M433" s="22">
        <f t="shared" si="44"/>
        <v>1</v>
      </c>
      <c r="N433" s="23">
        <v>1</v>
      </c>
      <c r="O433" s="12" t="str">
        <f>CONCATENATE(C433,D433,E433)</f>
        <v>360505215014618800021000</v>
      </c>
      <c r="P433" s="42" t="str">
        <f t="shared" si="45"/>
        <v>215014618800021000</v>
      </c>
      <c r="Q433" s="24" t="str">
        <f>IF(AND(D433&lt;&gt;0,E433=0),B433,"")</f>
        <v/>
      </c>
      <c r="R433" s="25" t="str">
        <f>IF(AND(D433=0,E433&lt;&gt;0),B433,"")</f>
        <v/>
      </c>
      <c r="S433" s="26">
        <f t="shared" si="42"/>
        <v>41071</v>
      </c>
      <c r="T433" s="27">
        <f>SUMIFS(S:S,O:O,O433,E:E,"")</f>
        <v>0</v>
      </c>
      <c r="U433" s="27">
        <f>SUMIFS(S:S,O:O,O433,D:D,"")</f>
        <v>0</v>
      </c>
      <c r="V433" s="28" t="str">
        <f t="shared" si="46"/>
        <v>Avant</v>
      </c>
      <c r="W433" s="28" t="str">
        <f t="shared" si="47"/>
        <v>Après</v>
      </c>
      <c r="X433" s="29">
        <f t="shared" si="48"/>
        <v>0</v>
      </c>
      <c r="Y433" s="42">
        <f>IFERROR(P433+D433*0.03,"")</f>
        <v>2.1501461880002662E+17</v>
      </c>
    </row>
    <row r="434" spans="1:25">
      <c r="A434" s="13" t="s">
        <v>52</v>
      </c>
      <c r="B434" s="14" t="s">
        <v>30</v>
      </c>
      <c r="C434" s="15">
        <v>3605052150399</v>
      </c>
      <c r="D434" s="16">
        <v>180000</v>
      </c>
      <c r="E434" s="17">
        <v>180000</v>
      </c>
      <c r="F434" s="18">
        <v>1</v>
      </c>
      <c r="G434" s="19">
        <v>1</v>
      </c>
      <c r="H434" s="20">
        <f t="shared" si="43"/>
        <v>2</v>
      </c>
      <c r="I434" s="21">
        <f>SUMIFS(E:E,C:C,C434)</f>
        <v>270000</v>
      </c>
      <c r="J434" s="21">
        <f>SUMIFS(D:D,C:C,C434)</f>
        <v>280000</v>
      </c>
      <c r="K434" s="20" t="str">
        <f>IF(H434=2,"Délais OK &amp; Qté OK",IF(AND(H434=1,E434&lt;&gt;""),"Délais OK &amp; Qté NO",IF(AND(H434=1,E434="",M434&gt;=2),"Délais NO &amp; Qté OK",IF(AND(E434&lt;&gt;"",J434=D434),"Livraison sans demande","Délais NO &amp; Qté NO"))))</f>
        <v>Délais OK &amp; Qté OK</v>
      </c>
      <c r="L434" s="22" t="str">
        <f>IF(AND(K434="Délais NO &amp; Qté OK",X434&gt;30,D434&lt;&gt;""),"Verificar",IF(AND(K434="Délais NO &amp; Qté OK",X434&lt;=30,D434&lt;&gt;""),"Entrée faite "&amp;X434&amp;" jours "&amp;V434,IF(AND(X434&lt;30,K434="Délais NO &amp; Qté NO",D434=""),"Demande faite "&amp;X434&amp;" jours "&amp;W435,"")))</f>
        <v/>
      </c>
      <c r="M434" s="22">
        <f t="shared" si="44"/>
        <v>1</v>
      </c>
      <c r="N434" s="23">
        <v>1</v>
      </c>
      <c r="O434" s="12" t="str">
        <f>CONCATENATE(C434,D434,E434)</f>
        <v>3605052150399180000180000</v>
      </c>
      <c r="P434" s="42" t="str">
        <f t="shared" si="45"/>
        <v>2150399180000180000</v>
      </c>
      <c r="Q434" s="24" t="str">
        <f>IF(AND(D434&lt;&gt;0,E434=0),B434,"")</f>
        <v/>
      </c>
      <c r="R434" s="25" t="str">
        <f>IF(AND(D434=0,E434&lt;&gt;0),B434,"")</f>
        <v/>
      </c>
      <c r="S434" s="26">
        <f t="shared" si="42"/>
        <v>41071</v>
      </c>
      <c r="T434" s="27">
        <f>SUMIFS(S:S,O:O,O434,E:E,"")</f>
        <v>0</v>
      </c>
      <c r="U434" s="27">
        <f>SUMIFS(S:S,O:O,O434,D:D,"")</f>
        <v>0</v>
      </c>
      <c r="V434" s="28" t="str">
        <f t="shared" si="46"/>
        <v>Avant</v>
      </c>
      <c r="W434" s="28" t="str">
        <f t="shared" si="47"/>
        <v>Après</v>
      </c>
      <c r="X434" s="29">
        <f t="shared" si="48"/>
        <v>0</v>
      </c>
      <c r="Y434" s="42">
        <f>IFERROR(P434+D434*0.03,"")</f>
        <v>2.1503991800001853E+18</v>
      </c>
    </row>
    <row r="435" spans="1:25">
      <c r="A435" s="13" t="s">
        <v>52</v>
      </c>
      <c r="B435" s="14" t="s">
        <v>30</v>
      </c>
      <c r="C435" s="15">
        <v>3605052150405</v>
      </c>
      <c r="D435" s="16">
        <v>45000</v>
      </c>
      <c r="E435" s="17">
        <v>45000</v>
      </c>
      <c r="F435" s="18">
        <v>1</v>
      </c>
      <c r="G435" s="19">
        <v>1</v>
      </c>
      <c r="H435" s="20">
        <f t="shared" si="43"/>
        <v>2</v>
      </c>
      <c r="I435" s="21">
        <f>SUMIFS(E:E,C:C,C435)</f>
        <v>45000</v>
      </c>
      <c r="J435" s="21">
        <f>SUMIFS(D:D,C:C,C435)</f>
        <v>45000</v>
      </c>
      <c r="K435" s="20" t="str">
        <f>IF(H435=2,"Délais OK &amp; Qté OK",IF(AND(H435=1,E435&lt;&gt;""),"Délais OK &amp; Qté NO",IF(AND(H435=1,E435="",M435&gt;=2),"Délais NO &amp; Qté OK",IF(AND(E435&lt;&gt;"",J435=D435),"Livraison sans demande","Délais NO &amp; Qté NO"))))</f>
        <v>Délais OK &amp; Qté OK</v>
      </c>
      <c r="L435" s="22" t="str">
        <f>IF(AND(K435="Délais NO &amp; Qté OK",X435&gt;30,D435&lt;&gt;""),"Verificar",IF(AND(K435="Délais NO &amp; Qté OK",X435&lt;=30,D435&lt;&gt;""),"Entrée faite "&amp;X435&amp;" jours "&amp;V435,IF(AND(X435&lt;30,K435="Délais NO &amp; Qté NO",D435=""),"Demande faite "&amp;X435&amp;" jours "&amp;W436,"")))</f>
        <v/>
      </c>
      <c r="M435" s="22">
        <f t="shared" si="44"/>
        <v>1</v>
      </c>
      <c r="N435" s="23">
        <v>1</v>
      </c>
      <c r="O435" s="12" t="str">
        <f>CONCATENATE(C435,D435,E435)</f>
        <v>36050521504054500045000</v>
      </c>
      <c r="P435" s="42" t="str">
        <f t="shared" si="45"/>
        <v>21504054500045000</v>
      </c>
      <c r="Q435" s="24" t="str">
        <f>IF(AND(D435&lt;&gt;0,E435=0),B435,"")</f>
        <v/>
      </c>
      <c r="R435" s="25" t="str">
        <f>IF(AND(D435=0,E435&lt;&gt;0),B435,"")</f>
        <v/>
      </c>
      <c r="S435" s="26">
        <f t="shared" si="42"/>
        <v>41071</v>
      </c>
      <c r="T435" s="27">
        <f>SUMIFS(S:S,O:O,O435,E:E,"")</f>
        <v>0</v>
      </c>
      <c r="U435" s="27">
        <f>SUMIFS(S:S,O:O,O435,D:D,"")</f>
        <v>0</v>
      </c>
      <c r="V435" s="28" t="str">
        <f t="shared" si="46"/>
        <v>Avant</v>
      </c>
      <c r="W435" s="28" t="str">
        <f t="shared" si="47"/>
        <v>Après</v>
      </c>
      <c r="X435" s="29">
        <f t="shared" si="48"/>
        <v>0</v>
      </c>
      <c r="Y435" s="42">
        <f>IFERROR(P435+D435*0.03,"")</f>
        <v>2.1504054500046352E+16</v>
      </c>
    </row>
    <row r="436" spans="1:25">
      <c r="A436" s="13" t="s">
        <v>52</v>
      </c>
      <c r="B436" s="14" t="s">
        <v>26</v>
      </c>
      <c r="C436" s="15">
        <v>3605051180786</v>
      </c>
      <c r="D436" s="16"/>
      <c r="E436" s="17">
        <v>25000</v>
      </c>
      <c r="F436" s="18"/>
      <c r="G436" s="19"/>
      <c r="H436" s="20">
        <f t="shared" si="43"/>
        <v>0</v>
      </c>
      <c r="I436" s="21">
        <f>SUMIFS(E:E,C:C,C436)</f>
        <v>25000</v>
      </c>
      <c r="J436" s="21">
        <f>SUMIFS(D:D,C:C,C436)</f>
        <v>25000</v>
      </c>
      <c r="K436" s="20" t="str">
        <f>IF(H436=2,"Délais OK &amp; Qté OK",IF(AND(H436=1,E436&lt;&gt;""),"Délais OK &amp; Qté NO",IF(AND(H436=1,E436="",M436&gt;=2),"Délais NO &amp; Qté OK",IF(AND(E436&lt;&gt;"",J436=D436),"Livraison sans demande","Délais NO &amp; Qté NO"))))</f>
        <v>Délais NO &amp; Qté NO</v>
      </c>
      <c r="L436" s="22" t="str">
        <f>IF(AND(K436="Délais NO &amp; Qté OK",X436&gt;30,D436&lt;&gt;""),"Verificar",IF(AND(K436="Délais NO &amp; Qté OK",X436&lt;=30,D436&lt;&gt;""),"Entrée faite "&amp;X436&amp;" jours "&amp;V436,IF(AND(X436&lt;30,K436="Délais NO &amp; Qté NO",D436=""),"Demande faite "&amp;X436&amp;" jours "&amp;W437,"")))</f>
        <v>Demande faite 4 jours Après</v>
      </c>
      <c r="M436" s="22">
        <f t="shared" si="44"/>
        <v>2</v>
      </c>
      <c r="N436" s="23">
        <v>1</v>
      </c>
      <c r="O436" s="12" t="str">
        <f>CONCATENATE(C436,D436,E436)</f>
        <v>360505118078625000</v>
      </c>
      <c r="P436" s="42" t="str">
        <f t="shared" si="45"/>
        <v>118078625000</v>
      </c>
      <c r="Q436" s="24" t="str">
        <f>IF(AND(D436&lt;&gt;0,E436=0),B436,"")</f>
        <v/>
      </c>
      <c r="R436" s="25" t="str">
        <f>IF(AND(D436=0,E436&lt;&gt;0),B436,"")</f>
        <v>15/06/2012</v>
      </c>
      <c r="S436" s="26">
        <f t="shared" si="42"/>
        <v>41075</v>
      </c>
      <c r="T436" s="27">
        <f>SUMIFS(S:S,O:O,O436,E:E,"")</f>
        <v>41071</v>
      </c>
      <c r="U436" s="27">
        <f>SUMIFS(S:S,O:O,O436,D:D,"")</f>
        <v>41075</v>
      </c>
      <c r="V436" s="28" t="str">
        <f t="shared" si="46"/>
        <v>Après</v>
      </c>
      <c r="W436" s="28" t="str">
        <f t="shared" si="47"/>
        <v>Avant</v>
      </c>
      <c r="X436" s="29">
        <f t="shared" si="48"/>
        <v>4</v>
      </c>
      <c r="Y436" s="42">
        <f>IFERROR(P436+D436*0.03,"")</f>
        <v>118078625000</v>
      </c>
    </row>
    <row r="437" spans="1:25">
      <c r="A437" s="13" t="s">
        <v>52</v>
      </c>
      <c r="B437" s="14" t="s">
        <v>26</v>
      </c>
      <c r="C437" s="15">
        <v>3605052150153</v>
      </c>
      <c r="D437" s="16">
        <v>152000</v>
      </c>
      <c r="E437" s="17"/>
      <c r="F437" s="18"/>
      <c r="G437" s="19">
        <v>1</v>
      </c>
      <c r="H437" s="20">
        <f t="shared" si="43"/>
        <v>1</v>
      </c>
      <c r="I437" s="21">
        <f>SUMIFS(E:E,C:C,C437)</f>
        <v>0</v>
      </c>
      <c r="J437" s="21">
        <f>SUMIFS(D:D,C:C,C437)</f>
        <v>152000</v>
      </c>
      <c r="K437" s="20" t="str">
        <f>IF(H437=2,"Délais OK &amp; Qté OK",IF(AND(H437=1,E437&lt;&gt;""),"Délais OK &amp; Qté NO",IF(AND(H437=1,E437="",M437&gt;=2),"Délais NO &amp; Qté OK",IF(AND(E437&lt;&gt;"",J437=D437),"Livraison sans demande","Délais NO &amp; Qté NO"))))</f>
        <v>Délais NO &amp; Qté NO</v>
      </c>
      <c r="L437" s="22" t="str">
        <f>IF(AND(K437="Délais NO &amp; Qté OK",X437&gt;30,D437&lt;&gt;""),"Verificar",IF(AND(K437="Délais NO &amp; Qté OK",X437&lt;=30,D437&lt;&gt;""),"Entrée faite "&amp;X437&amp;" jours "&amp;V437,IF(AND(X437&lt;30,K437="Délais NO &amp; Qté NO",D437=""),"Demande faite "&amp;X437&amp;" jours "&amp;W438,"")))</f>
        <v/>
      </c>
      <c r="M437" s="22">
        <f t="shared" si="44"/>
        <v>1</v>
      </c>
      <c r="N437" s="23">
        <v>1</v>
      </c>
      <c r="O437" s="12" t="str">
        <f>CONCATENATE(C437,D437,E437)</f>
        <v>3605052150153152000</v>
      </c>
      <c r="P437" s="42" t="str">
        <f t="shared" si="45"/>
        <v>2150153152000</v>
      </c>
      <c r="Q437" s="24" t="str">
        <f>IF(AND(D437&lt;&gt;0,E437=0),B437,"")</f>
        <v>15/06/2012</v>
      </c>
      <c r="R437" s="25" t="str">
        <f>IF(AND(D437=0,E437&lt;&gt;0),B437,"")</f>
        <v/>
      </c>
      <c r="S437" s="26">
        <f t="shared" si="42"/>
        <v>41075</v>
      </c>
      <c r="T437" s="27">
        <f>SUMIFS(S:S,O:O,O437,E:E,"")</f>
        <v>41075</v>
      </c>
      <c r="U437" s="27">
        <f>SUMIFS(S:S,O:O,O437,D:D,"")</f>
        <v>0</v>
      </c>
      <c r="V437" s="28" t="str">
        <f t="shared" si="46"/>
        <v>Avant</v>
      </c>
      <c r="W437" s="28" t="str">
        <f t="shared" si="47"/>
        <v>Après</v>
      </c>
      <c r="X437" s="29">
        <f t="shared" si="48"/>
        <v>41075</v>
      </c>
      <c r="Y437" s="42">
        <f>IFERROR(P437+D437*0.03,"")</f>
        <v>2150153156560</v>
      </c>
    </row>
    <row r="438" spans="1:25">
      <c r="A438" s="13" t="s">
        <v>52</v>
      </c>
      <c r="B438" s="14" t="s">
        <v>26</v>
      </c>
      <c r="C438" s="15">
        <v>3605052598238</v>
      </c>
      <c r="D438" s="16">
        <v>23500</v>
      </c>
      <c r="E438" s="17"/>
      <c r="F438" s="18"/>
      <c r="G438" s="19">
        <v>1</v>
      </c>
      <c r="H438" s="20">
        <f t="shared" si="43"/>
        <v>1</v>
      </c>
      <c r="I438" s="21">
        <f>SUMIFS(E:E,C:C,C438)</f>
        <v>0</v>
      </c>
      <c r="J438" s="21">
        <f>SUMIFS(D:D,C:C,C438)</f>
        <v>23500</v>
      </c>
      <c r="K438" s="20" t="str">
        <f>IF(H438=2,"Délais OK &amp; Qté OK",IF(AND(H438=1,E438&lt;&gt;""),"Délais OK &amp; Qté NO",IF(AND(H438=1,E438="",M438&gt;=2),"Délais NO &amp; Qté OK",IF(AND(E438&lt;&gt;"",J438=D438),"Livraison sans demande","Délais NO &amp; Qté NO"))))</f>
        <v>Délais NO &amp; Qté NO</v>
      </c>
      <c r="L438" s="22" t="str">
        <f>IF(AND(K438="Délais NO &amp; Qté OK",X438&gt;30,D438&lt;&gt;""),"Verificar",IF(AND(K438="Délais NO &amp; Qté OK",X438&lt;=30,D438&lt;&gt;""),"Entrée faite "&amp;X438&amp;" jours "&amp;V438,IF(AND(X438&lt;30,K438="Délais NO &amp; Qté NO",D438=""),"Demande faite "&amp;X438&amp;" jours "&amp;W439,"")))</f>
        <v/>
      </c>
      <c r="M438" s="22">
        <f t="shared" si="44"/>
        <v>1</v>
      </c>
      <c r="N438" s="23">
        <v>1</v>
      </c>
      <c r="O438" s="12" t="str">
        <f>CONCATENATE(C438,D438,E438)</f>
        <v>360505259823823500</v>
      </c>
      <c r="P438" s="42" t="str">
        <f t="shared" si="45"/>
        <v>259823823500</v>
      </c>
      <c r="Q438" s="24" t="str">
        <f>IF(AND(D438&lt;&gt;0,E438=0),B438,"")</f>
        <v>15/06/2012</v>
      </c>
      <c r="R438" s="25" t="str">
        <f>IF(AND(D438=0,E438&lt;&gt;0),B438,"")</f>
        <v/>
      </c>
      <c r="S438" s="26">
        <f t="shared" si="42"/>
        <v>41075</v>
      </c>
      <c r="T438" s="27">
        <f>SUMIFS(S:S,O:O,O438,E:E,"")</f>
        <v>41075</v>
      </c>
      <c r="U438" s="27">
        <f>SUMIFS(S:S,O:O,O438,D:D,"")</f>
        <v>0</v>
      </c>
      <c r="V438" s="28" t="str">
        <f t="shared" si="46"/>
        <v>Avant</v>
      </c>
      <c r="W438" s="28" t="str">
        <f t="shared" si="47"/>
        <v>Après</v>
      </c>
      <c r="X438" s="29">
        <f t="shared" si="48"/>
        <v>41075</v>
      </c>
      <c r="Y438" s="42">
        <f>IFERROR(P438+D438*0.03,"")</f>
        <v>259823824205</v>
      </c>
    </row>
    <row r="439" spans="1:25">
      <c r="A439" s="13" t="s">
        <v>52</v>
      </c>
      <c r="B439" s="14" t="s">
        <v>32</v>
      </c>
      <c r="C439" s="15">
        <v>3605050361612</v>
      </c>
      <c r="D439" s="16">
        <v>50000</v>
      </c>
      <c r="E439" s="17">
        <v>50000</v>
      </c>
      <c r="F439" s="18">
        <v>1</v>
      </c>
      <c r="G439" s="19">
        <v>1</v>
      </c>
      <c r="H439" s="20">
        <f t="shared" si="43"/>
        <v>2</v>
      </c>
      <c r="I439" s="21">
        <f>SUMIFS(E:E,C:C,C439)</f>
        <v>50000</v>
      </c>
      <c r="J439" s="21">
        <f>SUMIFS(D:D,C:C,C439)</f>
        <v>50000</v>
      </c>
      <c r="K439" s="20" t="str">
        <f>IF(H439=2,"Délais OK &amp; Qté OK",IF(AND(H439=1,E439&lt;&gt;""),"Délais OK &amp; Qté NO",IF(AND(H439=1,E439="",M439&gt;=2),"Délais NO &amp; Qté OK",IF(AND(E439&lt;&gt;"",J439=D439),"Livraison sans demande","Délais NO &amp; Qté NO"))))</f>
        <v>Délais OK &amp; Qté OK</v>
      </c>
      <c r="L439" s="22" t="str">
        <f>IF(AND(K439="Délais NO &amp; Qté OK",X439&gt;30,D439&lt;&gt;""),"Verificar",IF(AND(K439="Délais NO &amp; Qté OK",X439&lt;=30,D439&lt;&gt;""),"Entrée faite "&amp;X439&amp;" jours "&amp;V439,IF(AND(X439&lt;30,K439="Délais NO &amp; Qté NO",D439=""),"Demande faite "&amp;X439&amp;" jours "&amp;W440,"")))</f>
        <v/>
      </c>
      <c r="M439" s="22">
        <f t="shared" si="44"/>
        <v>1</v>
      </c>
      <c r="N439" s="23">
        <v>1</v>
      </c>
      <c r="O439" s="12" t="str">
        <f>CONCATENATE(C439,D439,E439)</f>
        <v>36050503616125000050000</v>
      </c>
      <c r="P439" s="42" t="str">
        <f t="shared" si="45"/>
        <v>03616125000050000</v>
      </c>
      <c r="Q439" s="24" t="str">
        <f>IF(AND(D439&lt;&gt;0,E439=0),B439,"")</f>
        <v/>
      </c>
      <c r="R439" s="25" t="str">
        <f>IF(AND(D439=0,E439&lt;&gt;0),B439,"")</f>
        <v/>
      </c>
      <c r="S439" s="26">
        <f t="shared" si="42"/>
        <v>41081</v>
      </c>
      <c r="T439" s="27">
        <f>SUMIFS(S:S,O:O,O439,E:E,"")</f>
        <v>0</v>
      </c>
      <c r="U439" s="27">
        <f>SUMIFS(S:S,O:O,O439,D:D,"")</f>
        <v>0</v>
      </c>
      <c r="V439" s="28" t="str">
        <f t="shared" si="46"/>
        <v>Avant</v>
      </c>
      <c r="W439" s="28" t="str">
        <f t="shared" si="47"/>
        <v>Après</v>
      </c>
      <c r="X439" s="29">
        <f t="shared" si="48"/>
        <v>0</v>
      </c>
      <c r="Y439" s="42">
        <f>IFERROR(P439+D439*0.03,"")</f>
        <v>3616125000051500</v>
      </c>
    </row>
    <row r="440" spans="1:25">
      <c r="A440" s="13" t="s">
        <v>52</v>
      </c>
      <c r="B440" s="14" t="s">
        <v>32</v>
      </c>
      <c r="C440" s="15">
        <v>3605052130452</v>
      </c>
      <c r="D440" s="16">
        <v>84700</v>
      </c>
      <c r="E440" s="17">
        <v>84000</v>
      </c>
      <c r="F440" s="18"/>
      <c r="G440" s="19">
        <v>1</v>
      </c>
      <c r="H440" s="20">
        <f t="shared" si="43"/>
        <v>1</v>
      </c>
      <c r="I440" s="21">
        <f>SUMIFS(E:E,C:C,C440)</f>
        <v>84000</v>
      </c>
      <c r="J440" s="21">
        <f>SUMIFS(D:D,C:C,C440)</f>
        <v>84700</v>
      </c>
      <c r="K440" s="20" t="str">
        <f>IF(H440=2,"Délais OK &amp; Qté OK",IF(AND(H440=1,E440&lt;&gt;""),"Délais OK &amp; Qté NO",IF(AND(H440=1,E440="",M440&gt;=2),"Délais NO &amp; Qté OK",IF(AND(E440&lt;&gt;"",J440=D440),"Livraison sans demande","Délais NO &amp; Qté NO"))))</f>
        <v>Délais OK &amp; Qté NO</v>
      </c>
      <c r="L440" s="22" t="str">
        <f>IF(AND(K440="Délais NO &amp; Qté OK",X440&gt;30,D440&lt;&gt;""),"Verificar",IF(AND(K440="Délais NO &amp; Qté OK",X440&lt;=30,D440&lt;&gt;""),"Entrée faite "&amp;X440&amp;" jours "&amp;V440,IF(AND(X440&lt;30,K440="Délais NO &amp; Qté NO",D440=""),"Demande faite "&amp;X440&amp;" jours "&amp;W441,"")))</f>
        <v/>
      </c>
      <c r="M440" s="22">
        <f t="shared" si="44"/>
        <v>1</v>
      </c>
      <c r="N440" s="23">
        <v>1</v>
      </c>
      <c r="O440" s="12" t="str">
        <f>CONCATENATE(C440,D440,E440)</f>
        <v>36050521304528470084000</v>
      </c>
      <c r="P440" s="42" t="str">
        <f t="shared" si="45"/>
        <v>21304528470084000</v>
      </c>
      <c r="Q440" s="24" t="str">
        <f>IF(AND(D440&lt;&gt;0,E440=0),B440,"")</f>
        <v/>
      </c>
      <c r="R440" s="25" t="str">
        <f>IF(AND(D440=0,E440&lt;&gt;0),B440,"")</f>
        <v/>
      </c>
      <c r="S440" s="26">
        <f t="shared" si="42"/>
        <v>41081</v>
      </c>
      <c r="T440" s="27">
        <f>SUMIFS(S:S,O:O,O440,E:E,"")</f>
        <v>0</v>
      </c>
      <c r="U440" s="27">
        <f>SUMIFS(S:S,O:O,O440,D:D,"")</f>
        <v>0</v>
      </c>
      <c r="V440" s="28" t="str">
        <f t="shared" si="46"/>
        <v>Avant</v>
      </c>
      <c r="W440" s="28" t="str">
        <f t="shared" si="47"/>
        <v>Après</v>
      </c>
      <c r="X440" s="29">
        <f t="shared" si="48"/>
        <v>0</v>
      </c>
      <c r="Y440" s="42">
        <f>IFERROR(P440+D440*0.03,"")</f>
        <v>2.130452847008654E+16</v>
      </c>
    </row>
    <row r="441" spans="1:25">
      <c r="A441" s="13" t="s">
        <v>52</v>
      </c>
      <c r="B441" s="14" t="s">
        <v>32</v>
      </c>
      <c r="C441" s="15">
        <v>3605052150122</v>
      </c>
      <c r="D441" s="16">
        <v>83000</v>
      </c>
      <c r="E441" s="17">
        <v>63000</v>
      </c>
      <c r="F441" s="18"/>
      <c r="G441" s="19">
        <v>1</v>
      </c>
      <c r="H441" s="20">
        <f t="shared" si="43"/>
        <v>1</v>
      </c>
      <c r="I441" s="21">
        <f>SUMIFS(E:E,C:C,C441)</f>
        <v>63000</v>
      </c>
      <c r="J441" s="21">
        <f>SUMIFS(D:D,C:C,C441)</f>
        <v>343000</v>
      </c>
      <c r="K441" s="20" t="str">
        <f>IF(H441=2,"Délais OK &amp; Qté OK",IF(AND(H441=1,E441&lt;&gt;""),"Délais OK &amp; Qté NO",IF(AND(H441=1,E441="",M441&gt;=2),"Délais NO &amp; Qté OK",IF(AND(E441&lt;&gt;"",J441=D441),"Livraison sans demande","Délais NO &amp; Qté NO"))))</f>
        <v>Délais OK &amp; Qté NO</v>
      </c>
      <c r="L441" s="22" t="str">
        <f>IF(AND(K441="Délais NO &amp; Qté OK",X441&gt;30,D441&lt;&gt;""),"Verificar",IF(AND(K441="Délais NO &amp; Qté OK",X441&lt;=30,D441&lt;&gt;""),"Entrée faite "&amp;X441&amp;" jours "&amp;V441,IF(AND(X441&lt;30,K441="Délais NO &amp; Qté NO",D441=""),"Demande faite "&amp;X441&amp;" jours "&amp;W442,"")))</f>
        <v/>
      </c>
      <c r="M441" s="22">
        <f t="shared" si="44"/>
        <v>1</v>
      </c>
      <c r="N441" s="23">
        <v>1</v>
      </c>
      <c r="O441" s="12" t="str">
        <f>CONCATENATE(C441,D441,E441)</f>
        <v>36050521501228300063000</v>
      </c>
      <c r="P441" s="42" t="str">
        <f t="shared" si="45"/>
        <v>21501228300063000</v>
      </c>
      <c r="Q441" s="24" t="str">
        <f>IF(AND(D441&lt;&gt;0,E441=0),B441,"")</f>
        <v/>
      </c>
      <c r="R441" s="25" t="str">
        <f>IF(AND(D441=0,E441&lt;&gt;0),B441,"")</f>
        <v/>
      </c>
      <c r="S441" s="26">
        <f t="shared" si="42"/>
        <v>41081</v>
      </c>
      <c r="T441" s="27">
        <f>SUMIFS(S:S,O:O,O441,E:E,"")</f>
        <v>0</v>
      </c>
      <c r="U441" s="27">
        <f>SUMIFS(S:S,O:O,O441,D:D,"")</f>
        <v>0</v>
      </c>
      <c r="V441" s="28" t="str">
        <f t="shared" si="46"/>
        <v>Avant</v>
      </c>
      <c r="W441" s="28" t="str">
        <f t="shared" si="47"/>
        <v>Après</v>
      </c>
      <c r="X441" s="29">
        <f t="shared" si="48"/>
        <v>0</v>
      </c>
      <c r="Y441" s="42">
        <f>IFERROR(P441+D441*0.03,"")</f>
        <v>2.1501228300065488E+16</v>
      </c>
    </row>
    <row r="442" spans="1:25">
      <c r="A442" s="13" t="s">
        <v>52</v>
      </c>
      <c r="B442" s="14" t="s">
        <v>32</v>
      </c>
      <c r="C442" s="15">
        <v>3605052150214</v>
      </c>
      <c r="D442" s="16">
        <v>510000</v>
      </c>
      <c r="E442" s="17">
        <v>510000</v>
      </c>
      <c r="F442" s="18">
        <v>1</v>
      </c>
      <c r="G442" s="19">
        <v>1</v>
      </c>
      <c r="H442" s="20">
        <f t="shared" si="43"/>
        <v>2</v>
      </c>
      <c r="I442" s="21">
        <f>SUMIFS(E:E,C:C,C442)</f>
        <v>510000</v>
      </c>
      <c r="J442" s="21">
        <f>SUMIFS(D:D,C:C,C442)</f>
        <v>510000</v>
      </c>
      <c r="K442" s="20" t="str">
        <f>IF(H442=2,"Délais OK &amp; Qté OK",IF(AND(H442=1,E442&lt;&gt;""),"Délais OK &amp; Qté NO",IF(AND(H442=1,E442="",M442&gt;=2),"Délais NO &amp; Qté OK",IF(AND(E442&lt;&gt;"",J442=D442),"Livraison sans demande","Délais NO &amp; Qté NO"))))</f>
        <v>Délais OK &amp; Qté OK</v>
      </c>
      <c r="L442" s="22" t="str">
        <f>IF(AND(K442="Délais NO &amp; Qté OK",X442&gt;30,D442&lt;&gt;""),"Verificar",IF(AND(K442="Délais NO &amp; Qté OK",X442&lt;=30,D442&lt;&gt;""),"Entrée faite "&amp;X442&amp;" jours "&amp;V442,IF(AND(X442&lt;30,K442="Délais NO &amp; Qté NO",D442=""),"Demande faite "&amp;X442&amp;" jours "&amp;W443,"")))</f>
        <v/>
      </c>
      <c r="M442" s="22">
        <f t="shared" si="44"/>
        <v>1</v>
      </c>
      <c r="N442" s="23">
        <v>1</v>
      </c>
      <c r="O442" s="12" t="str">
        <f>CONCATENATE(C442,D442,E442)</f>
        <v>3605052150214510000510000</v>
      </c>
      <c r="P442" s="42" t="str">
        <f t="shared" si="45"/>
        <v>2150214510000510000</v>
      </c>
      <c r="Q442" s="24" t="str">
        <f>IF(AND(D442&lt;&gt;0,E442=0),B442,"")</f>
        <v/>
      </c>
      <c r="R442" s="25" t="str">
        <f>IF(AND(D442=0,E442&lt;&gt;0),B442,"")</f>
        <v/>
      </c>
      <c r="S442" s="26">
        <f t="shared" si="42"/>
        <v>41081</v>
      </c>
      <c r="T442" s="27">
        <f>SUMIFS(S:S,O:O,O442,E:E,"")</f>
        <v>0</v>
      </c>
      <c r="U442" s="27">
        <f>SUMIFS(S:S,O:O,O442,D:D,"")</f>
        <v>0</v>
      </c>
      <c r="V442" s="28" t="str">
        <f t="shared" si="46"/>
        <v>Avant</v>
      </c>
      <c r="W442" s="28" t="str">
        <f t="shared" si="47"/>
        <v>Après</v>
      </c>
      <c r="X442" s="29">
        <f t="shared" si="48"/>
        <v>0</v>
      </c>
      <c r="Y442" s="42">
        <f>IFERROR(P442+D442*0.03,"")</f>
        <v>2.1502145100005253E+18</v>
      </c>
    </row>
    <row r="443" spans="1:25">
      <c r="A443" s="13" t="s">
        <v>52</v>
      </c>
      <c r="B443" s="14" t="s">
        <v>32</v>
      </c>
      <c r="C443" s="15">
        <v>3605052150375</v>
      </c>
      <c r="D443" s="16">
        <v>160000</v>
      </c>
      <c r="E443" s="17">
        <v>165000</v>
      </c>
      <c r="F443" s="18"/>
      <c r="G443" s="19">
        <v>1</v>
      </c>
      <c r="H443" s="20">
        <f t="shared" si="43"/>
        <v>1</v>
      </c>
      <c r="I443" s="21">
        <f>SUMIFS(E:E,C:C,C443)</f>
        <v>165000</v>
      </c>
      <c r="J443" s="21">
        <f>SUMIFS(D:D,C:C,C443)</f>
        <v>160000</v>
      </c>
      <c r="K443" s="20" t="str">
        <f>IF(H443=2,"Délais OK &amp; Qté OK",IF(AND(H443=1,E443&lt;&gt;""),"Délais OK &amp; Qté NO",IF(AND(H443=1,E443="",M443&gt;=2),"Délais NO &amp; Qté OK",IF(AND(E443&lt;&gt;"",J443=D443),"Livraison sans demande","Délais NO &amp; Qté NO"))))</f>
        <v>Délais OK &amp; Qté NO</v>
      </c>
      <c r="L443" s="22" t="str">
        <f>IF(AND(K443="Délais NO &amp; Qté OK",X443&gt;30,D443&lt;&gt;""),"Verificar",IF(AND(K443="Délais NO &amp; Qté OK",X443&lt;=30,D443&lt;&gt;""),"Entrée faite "&amp;X443&amp;" jours "&amp;V443,IF(AND(X443&lt;30,K443="Délais NO &amp; Qté NO",D443=""),"Demande faite "&amp;X443&amp;" jours "&amp;W444,"")))</f>
        <v/>
      </c>
      <c r="M443" s="22">
        <f t="shared" si="44"/>
        <v>1</v>
      </c>
      <c r="N443" s="23">
        <v>1</v>
      </c>
      <c r="O443" s="12" t="str">
        <f>CONCATENATE(C443,D443,E443)</f>
        <v>3605052150375160000165000</v>
      </c>
      <c r="P443" s="42" t="str">
        <f t="shared" si="45"/>
        <v>2150375160000165000</v>
      </c>
      <c r="Q443" s="24" t="str">
        <f>IF(AND(D443&lt;&gt;0,E443=0),B443,"")</f>
        <v/>
      </c>
      <c r="R443" s="25" t="str">
        <f>IF(AND(D443=0,E443&lt;&gt;0),B443,"")</f>
        <v/>
      </c>
      <c r="S443" s="26">
        <f t="shared" si="42"/>
        <v>41081</v>
      </c>
      <c r="T443" s="27">
        <f>SUMIFS(S:S,O:O,O443,E:E,"")</f>
        <v>0</v>
      </c>
      <c r="U443" s="27">
        <f>SUMIFS(S:S,O:O,O443,D:D,"")</f>
        <v>0</v>
      </c>
      <c r="V443" s="28" t="str">
        <f t="shared" si="46"/>
        <v>Avant</v>
      </c>
      <c r="W443" s="28" t="str">
        <f t="shared" si="47"/>
        <v>Après</v>
      </c>
      <c r="X443" s="29">
        <f t="shared" si="48"/>
        <v>0</v>
      </c>
      <c r="Y443" s="42">
        <f>IFERROR(P443+D443*0.03,"")</f>
        <v>2.1503751600001649E+18</v>
      </c>
    </row>
    <row r="444" spans="1:25">
      <c r="A444" s="13" t="s">
        <v>52</v>
      </c>
      <c r="B444" s="14" t="s">
        <v>32</v>
      </c>
      <c r="C444" s="15">
        <v>3605052150399</v>
      </c>
      <c r="D444" s="16">
        <v>100000</v>
      </c>
      <c r="E444" s="17">
        <v>90000</v>
      </c>
      <c r="F444" s="18"/>
      <c r="G444" s="19">
        <v>1</v>
      </c>
      <c r="H444" s="20">
        <f t="shared" si="43"/>
        <v>1</v>
      </c>
      <c r="I444" s="21">
        <f>SUMIFS(E:E,C:C,C444)</f>
        <v>270000</v>
      </c>
      <c r="J444" s="21">
        <f>SUMIFS(D:D,C:C,C444)</f>
        <v>280000</v>
      </c>
      <c r="K444" s="20" t="str">
        <f>IF(H444=2,"Délais OK &amp; Qté OK",IF(AND(H444=1,E444&lt;&gt;""),"Délais OK &amp; Qté NO",IF(AND(H444=1,E444="",M444&gt;=2),"Délais NO &amp; Qté OK",IF(AND(E444&lt;&gt;"",J444=D444),"Livraison sans demande","Délais NO &amp; Qté NO"))))</f>
        <v>Délais OK &amp; Qté NO</v>
      </c>
      <c r="L444" s="22" t="str">
        <f>IF(AND(K444="Délais NO &amp; Qté OK",X444&gt;30,D444&lt;&gt;""),"Verificar",IF(AND(K444="Délais NO &amp; Qté OK",X444&lt;=30,D444&lt;&gt;""),"Entrée faite "&amp;X444&amp;" jours "&amp;V444,IF(AND(X444&lt;30,K444="Délais NO &amp; Qté NO",D444=""),"Demande faite "&amp;X444&amp;" jours "&amp;W445,"")))</f>
        <v/>
      </c>
      <c r="M444" s="22">
        <f t="shared" si="44"/>
        <v>1</v>
      </c>
      <c r="N444" s="23">
        <v>1</v>
      </c>
      <c r="O444" s="12" t="str">
        <f>CONCATENATE(C444,D444,E444)</f>
        <v>360505215039910000090000</v>
      </c>
      <c r="P444" s="42" t="str">
        <f t="shared" si="45"/>
        <v>215039910000090000</v>
      </c>
      <c r="Q444" s="24" t="str">
        <f>IF(AND(D444&lt;&gt;0,E444=0),B444,"")</f>
        <v/>
      </c>
      <c r="R444" s="25" t="str">
        <f>IF(AND(D444=0,E444&lt;&gt;0),B444,"")</f>
        <v/>
      </c>
      <c r="S444" s="26">
        <f t="shared" si="42"/>
        <v>41081</v>
      </c>
      <c r="T444" s="27">
        <f>SUMIFS(S:S,O:O,O444,E:E,"")</f>
        <v>0</v>
      </c>
      <c r="U444" s="27">
        <f>SUMIFS(S:S,O:O,O444,D:D,"")</f>
        <v>0</v>
      </c>
      <c r="V444" s="28" t="str">
        <f t="shared" si="46"/>
        <v>Avant</v>
      </c>
      <c r="W444" s="28" t="str">
        <f t="shared" si="47"/>
        <v>Après</v>
      </c>
      <c r="X444" s="29">
        <f t="shared" si="48"/>
        <v>0</v>
      </c>
      <c r="Y444" s="42">
        <f>IFERROR(P444+D444*0.03,"")</f>
        <v>2.1503991000009299E+17</v>
      </c>
    </row>
    <row r="445" spans="1:25">
      <c r="A445" s="13" t="s">
        <v>53</v>
      </c>
      <c r="B445" s="14" t="s">
        <v>13</v>
      </c>
      <c r="C445" s="15">
        <v>3605050677881</v>
      </c>
      <c r="D445" s="16">
        <v>32256</v>
      </c>
      <c r="E445" s="17">
        <v>32256</v>
      </c>
      <c r="F445" s="18">
        <v>1</v>
      </c>
      <c r="G445" s="19">
        <v>1</v>
      </c>
      <c r="H445" s="20">
        <f t="shared" si="43"/>
        <v>2</v>
      </c>
      <c r="I445" s="21">
        <f>SUMIFS(E:E,C:C,C445)</f>
        <v>64512</v>
      </c>
      <c r="J445" s="21">
        <f>SUMIFS(D:D,C:C,C445)</f>
        <v>64512</v>
      </c>
      <c r="K445" s="20" t="str">
        <f>IF(H445=2,"Délais OK &amp; Qté OK",IF(AND(H445=1,E445&lt;&gt;""),"Délais OK &amp; Qté NO",IF(AND(H445=1,E445="",M445&gt;=2),"Délais NO &amp; Qté OK",IF(AND(E445&lt;&gt;"",J445=D445),"Livraison sans demande","Délais NO &amp; Qté NO"))))</f>
        <v>Délais OK &amp; Qté OK</v>
      </c>
      <c r="L445" s="22" t="str">
        <f>IF(AND(K445="Délais NO &amp; Qté OK",X445&gt;30,D445&lt;&gt;""),"Verificar",IF(AND(K445="Délais NO &amp; Qté OK",X445&lt;=30,D445&lt;&gt;""),"Entrée faite "&amp;X445&amp;" jours "&amp;V445,IF(AND(X445&lt;30,K445="Délais NO &amp; Qté NO",D445=""),"Demande faite "&amp;X445&amp;" jours "&amp;W446,"")))</f>
        <v/>
      </c>
      <c r="M445" s="22">
        <f t="shared" si="44"/>
        <v>2</v>
      </c>
      <c r="N445" s="23">
        <v>1</v>
      </c>
      <c r="O445" s="12" t="str">
        <f>CONCATENATE(C445,D445,E445)</f>
        <v>36050506778813225632256</v>
      </c>
      <c r="P445" s="42" t="str">
        <f t="shared" si="45"/>
        <v>06778813225632256</v>
      </c>
      <c r="Q445" s="24" t="str">
        <f>IF(AND(D445&lt;&gt;0,E445=0),B445,"")</f>
        <v/>
      </c>
      <c r="R445" s="25" t="str">
        <f>IF(AND(D445=0,E445&lt;&gt;0),B445,"")</f>
        <v/>
      </c>
      <c r="S445" s="26">
        <f t="shared" si="42"/>
        <v>41061</v>
      </c>
      <c r="T445" s="27">
        <f>SUMIFS(S:S,O:O,O445,E:E,"")</f>
        <v>0</v>
      </c>
      <c r="U445" s="27">
        <f>SUMIFS(S:S,O:O,O445,D:D,"")</f>
        <v>0</v>
      </c>
      <c r="V445" s="28" t="str">
        <f t="shared" si="46"/>
        <v>Avant</v>
      </c>
      <c r="W445" s="28" t="str">
        <f t="shared" si="47"/>
        <v>Après</v>
      </c>
      <c r="X445" s="29">
        <f t="shared" si="48"/>
        <v>0</v>
      </c>
      <c r="Y445" s="42">
        <f>IFERROR(P445+D445*0.03,"")</f>
        <v>6778813225633218</v>
      </c>
    </row>
    <row r="446" spans="1:25">
      <c r="A446" s="13" t="s">
        <v>53</v>
      </c>
      <c r="B446" s="14" t="s">
        <v>13</v>
      </c>
      <c r="C446" s="15">
        <v>3605051072807</v>
      </c>
      <c r="D446" s="16">
        <v>10080</v>
      </c>
      <c r="E446" s="17">
        <v>10080</v>
      </c>
      <c r="F446" s="18">
        <v>1</v>
      </c>
      <c r="G446" s="19">
        <v>1</v>
      </c>
      <c r="H446" s="20">
        <f t="shared" si="43"/>
        <v>2</v>
      </c>
      <c r="I446" s="21">
        <f>SUMIFS(E:E,C:C,C446)</f>
        <v>10080</v>
      </c>
      <c r="J446" s="21">
        <f>SUMIFS(D:D,C:C,C446)</f>
        <v>10080</v>
      </c>
      <c r="K446" s="20" t="str">
        <f>IF(H446=2,"Délais OK &amp; Qté OK",IF(AND(H446=1,E446&lt;&gt;""),"Délais OK &amp; Qté NO",IF(AND(H446=1,E446="",M446&gt;=2),"Délais NO &amp; Qté OK",IF(AND(E446&lt;&gt;"",J446=D446),"Livraison sans demande","Délais NO &amp; Qté NO"))))</f>
        <v>Délais OK &amp; Qté OK</v>
      </c>
      <c r="L446" s="22" t="str">
        <f>IF(AND(K446="Délais NO &amp; Qté OK",X446&gt;30,D446&lt;&gt;""),"Verificar",IF(AND(K446="Délais NO &amp; Qté OK",X446&lt;=30,D446&lt;&gt;""),"Entrée faite "&amp;X446&amp;" jours "&amp;V446,IF(AND(X446&lt;30,K446="Délais NO &amp; Qté NO",D446=""),"Demande faite "&amp;X446&amp;" jours "&amp;W447,"")))</f>
        <v/>
      </c>
      <c r="M446" s="22">
        <f t="shared" si="44"/>
        <v>1</v>
      </c>
      <c r="N446" s="23">
        <v>1</v>
      </c>
      <c r="O446" s="12" t="str">
        <f>CONCATENATE(C446,D446,E446)</f>
        <v>36050510728071008010080</v>
      </c>
      <c r="P446" s="42" t="str">
        <f t="shared" si="45"/>
        <v>10728071008010080</v>
      </c>
      <c r="Q446" s="24" t="str">
        <f>IF(AND(D446&lt;&gt;0,E446=0),B446,"")</f>
        <v/>
      </c>
      <c r="R446" s="25" t="str">
        <f>IF(AND(D446=0,E446&lt;&gt;0),B446,"")</f>
        <v/>
      </c>
      <c r="S446" s="26">
        <f t="shared" si="42"/>
        <v>41061</v>
      </c>
      <c r="T446" s="27">
        <f>SUMIFS(S:S,O:O,O446,E:E,"")</f>
        <v>0</v>
      </c>
      <c r="U446" s="27">
        <f>SUMIFS(S:S,O:O,O446,D:D,"")</f>
        <v>0</v>
      </c>
      <c r="V446" s="28" t="str">
        <f t="shared" si="46"/>
        <v>Avant</v>
      </c>
      <c r="W446" s="28" t="str">
        <f t="shared" si="47"/>
        <v>Après</v>
      </c>
      <c r="X446" s="29">
        <f t="shared" si="48"/>
        <v>0</v>
      </c>
      <c r="Y446" s="42">
        <f>IFERROR(P446+D446*0.03,"")</f>
        <v>1.0728071008010302E+16</v>
      </c>
    </row>
    <row r="447" spans="1:25">
      <c r="A447" s="13" t="s">
        <v>53</v>
      </c>
      <c r="B447" s="14" t="s">
        <v>13</v>
      </c>
      <c r="C447" s="15">
        <v>3605051137179</v>
      </c>
      <c r="D447" s="16">
        <v>22176</v>
      </c>
      <c r="E447" s="17">
        <v>22176</v>
      </c>
      <c r="F447" s="18">
        <v>1</v>
      </c>
      <c r="G447" s="19">
        <v>1</v>
      </c>
      <c r="H447" s="20">
        <f t="shared" si="43"/>
        <v>2</v>
      </c>
      <c r="I447" s="21">
        <f>SUMIFS(E:E,C:C,C447)</f>
        <v>24192</v>
      </c>
      <c r="J447" s="21">
        <f>SUMIFS(D:D,C:C,C447)</f>
        <v>24192</v>
      </c>
      <c r="K447" s="20" t="str">
        <f>IF(H447=2,"Délais OK &amp; Qté OK",IF(AND(H447=1,E447&lt;&gt;""),"Délais OK &amp; Qté NO",IF(AND(H447=1,E447="",M447&gt;=2),"Délais NO &amp; Qté OK",IF(AND(E447&lt;&gt;"",J447=D447),"Livraison sans demande","Délais NO &amp; Qté NO"))))</f>
        <v>Délais OK &amp; Qté OK</v>
      </c>
      <c r="L447" s="22" t="str">
        <f>IF(AND(K447="Délais NO &amp; Qté OK",X447&gt;30,D447&lt;&gt;""),"Verificar",IF(AND(K447="Délais NO &amp; Qté OK",X447&lt;=30,D447&lt;&gt;""),"Entrée faite "&amp;X447&amp;" jours "&amp;V447,IF(AND(X447&lt;30,K447="Délais NO &amp; Qté NO",D447=""),"Demande faite "&amp;X447&amp;" jours "&amp;W448,"")))</f>
        <v/>
      </c>
      <c r="M447" s="22">
        <f t="shared" si="44"/>
        <v>1</v>
      </c>
      <c r="N447" s="23">
        <v>1</v>
      </c>
      <c r="O447" s="12" t="str">
        <f>CONCATENATE(C447,D447,E447)</f>
        <v>36050511371792217622176</v>
      </c>
      <c r="P447" s="42" t="str">
        <f t="shared" si="45"/>
        <v>11371792217622176</v>
      </c>
      <c r="Q447" s="24" t="str">
        <f>IF(AND(D447&lt;&gt;0,E447=0),B447,"")</f>
        <v/>
      </c>
      <c r="R447" s="25" t="str">
        <f>IF(AND(D447=0,E447&lt;&gt;0),B447,"")</f>
        <v/>
      </c>
      <c r="S447" s="26">
        <f t="shared" si="42"/>
        <v>41061</v>
      </c>
      <c r="T447" s="27">
        <f>SUMIFS(S:S,O:O,O447,E:E,"")</f>
        <v>0</v>
      </c>
      <c r="U447" s="27">
        <f>SUMIFS(S:S,O:O,O447,D:D,"")</f>
        <v>0</v>
      </c>
      <c r="V447" s="28" t="str">
        <f t="shared" si="46"/>
        <v>Avant</v>
      </c>
      <c r="W447" s="28" t="str">
        <f t="shared" si="47"/>
        <v>Après</v>
      </c>
      <c r="X447" s="29">
        <f t="shared" si="48"/>
        <v>0</v>
      </c>
      <c r="Y447" s="42">
        <f>IFERROR(P447+D447*0.03,"")</f>
        <v>1.1371792217622766E+16</v>
      </c>
    </row>
    <row r="448" spans="1:25">
      <c r="A448" s="13" t="s">
        <v>53</v>
      </c>
      <c r="B448" s="14" t="s">
        <v>13</v>
      </c>
      <c r="C448" s="15">
        <v>3605051137186</v>
      </c>
      <c r="D448" s="16">
        <v>22176</v>
      </c>
      <c r="E448" s="17">
        <v>22176</v>
      </c>
      <c r="F448" s="18">
        <v>1</v>
      </c>
      <c r="G448" s="19">
        <v>1</v>
      </c>
      <c r="H448" s="20">
        <f t="shared" si="43"/>
        <v>2</v>
      </c>
      <c r="I448" s="21">
        <f>SUMIFS(E:E,C:C,C448)</f>
        <v>64296</v>
      </c>
      <c r="J448" s="21">
        <f>SUMIFS(D:D,C:C,C448)</f>
        <v>64296</v>
      </c>
      <c r="K448" s="20" t="str">
        <f>IF(H448=2,"Délais OK &amp; Qté OK",IF(AND(H448=1,E448&lt;&gt;""),"Délais OK &amp; Qté NO",IF(AND(H448=1,E448="",M448&gt;=2),"Délais NO &amp; Qté OK",IF(AND(E448&lt;&gt;"",J448=D448),"Livraison sans demande","Délais NO &amp; Qté NO"))))</f>
        <v>Délais OK &amp; Qté OK</v>
      </c>
      <c r="L448" s="22" t="str">
        <f>IF(AND(K448="Délais NO &amp; Qté OK",X448&gt;30,D448&lt;&gt;""),"Verificar",IF(AND(K448="Délais NO &amp; Qté OK",X448&lt;=30,D448&lt;&gt;""),"Entrée faite "&amp;X448&amp;" jours "&amp;V448,IF(AND(X448&lt;30,K448="Délais NO &amp; Qté NO",D448=""),"Demande faite "&amp;X448&amp;" jours "&amp;W449,"")))</f>
        <v/>
      </c>
      <c r="M448" s="22">
        <f t="shared" si="44"/>
        <v>1</v>
      </c>
      <c r="N448" s="23">
        <v>1</v>
      </c>
      <c r="O448" s="12" t="str">
        <f>CONCATENATE(C448,D448,E448)</f>
        <v>36050511371862217622176</v>
      </c>
      <c r="P448" s="42" t="str">
        <f t="shared" si="45"/>
        <v>11371862217622176</v>
      </c>
      <c r="Q448" s="24" t="str">
        <f>IF(AND(D448&lt;&gt;0,E448=0),B448,"")</f>
        <v/>
      </c>
      <c r="R448" s="25" t="str">
        <f>IF(AND(D448=0,E448&lt;&gt;0),B448,"")</f>
        <v/>
      </c>
      <c r="S448" s="26">
        <f t="shared" si="42"/>
        <v>41061</v>
      </c>
      <c r="T448" s="27">
        <f>SUMIFS(S:S,O:O,O448,E:E,"")</f>
        <v>0</v>
      </c>
      <c r="U448" s="27">
        <f>SUMIFS(S:S,O:O,O448,D:D,"")</f>
        <v>0</v>
      </c>
      <c r="V448" s="28" t="str">
        <f t="shared" si="46"/>
        <v>Avant</v>
      </c>
      <c r="W448" s="28" t="str">
        <f t="shared" si="47"/>
        <v>Après</v>
      </c>
      <c r="X448" s="29">
        <f t="shared" si="48"/>
        <v>0</v>
      </c>
      <c r="Y448" s="42">
        <f>IFERROR(P448+D448*0.03,"")</f>
        <v>1.1371862217622766E+16</v>
      </c>
    </row>
    <row r="449" spans="1:25">
      <c r="A449" s="13" t="s">
        <v>53</v>
      </c>
      <c r="B449" s="14" t="s">
        <v>13</v>
      </c>
      <c r="C449" s="15">
        <v>3605051137193</v>
      </c>
      <c r="D449" s="16"/>
      <c r="E449" s="17">
        <v>22176</v>
      </c>
      <c r="F449" s="18"/>
      <c r="G449" s="19"/>
      <c r="H449" s="20">
        <f t="shared" si="43"/>
        <v>0</v>
      </c>
      <c r="I449" s="21">
        <f>SUMIFS(E:E,C:C,C449)</f>
        <v>22176</v>
      </c>
      <c r="J449" s="21">
        <f>SUMIFS(D:D,C:C,C449)</f>
        <v>22176</v>
      </c>
      <c r="K449" s="20" t="str">
        <f>IF(H449=2,"Délais OK &amp; Qté OK",IF(AND(H449=1,E449&lt;&gt;""),"Délais OK &amp; Qté NO",IF(AND(H449=1,E449="",M449&gt;=2),"Délais NO &amp; Qté OK",IF(AND(E449&lt;&gt;"",J449=D449),"Livraison sans demande","Délais NO &amp; Qté NO"))))</f>
        <v>Délais NO &amp; Qté NO</v>
      </c>
      <c r="L449" s="22" t="str">
        <f>IF(AND(K449="Délais NO &amp; Qté OK",X449&gt;30,D449&lt;&gt;""),"Verificar",IF(AND(K449="Délais NO &amp; Qté OK",X449&lt;=30,D449&lt;&gt;""),"Entrée faite "&amp;X449&amp;" jours "&amp;V449,IF(AND(X449&lt;30,K449="Délais NO &amp; Qté NO",D449=""),"Demande faite "&amp;X449&amp;" jours "&amp;W450,"")))</f>
        <v>Demande faite 6 jours Après</v>
      </c>
      <c r="M449" s="22">
        <f t="shared" si="44"/>
        <v>2</v>
      </c>
      <c r="N449" s="23">
        <v>1</v>
      </c>
      <c r="O449" s="12" t="str">
        <f>CONCATENATE(C449,D449,E449)</f>
        <v>360505113719322176</v>
      </c>
      <c r="P449" s="42" t="str">
        <f t="shared" si="45"/>
        <v>113719322176</v>
      </c>
      <c r="Q449" s="24" t="str">
        <f>IF(AND(D449&lt;&gt;0,E449=0),B449,"")</f>
        <v/>
      </c>
      <c r="R449" s="25" t="str">
        <f>IF(AND(D449=0,E449&lt;&gt;0),B449,"")</f>
        <v>01/06/2012</v>
      </c>
      <c r="S449" s="26">
        <f t="shared" si="42"/>
        <v>41061</v>
      </c>
      <c r="T449" s="27">
        <f>SUMIFS(S:S,O:O,O449,E:E,"")</f>
        <v>41067</v>
      </c>
      <c r="U449" s="27">
        <f>SUMIFS(S:S,O:O,O449,D:D,"")</f>
        <v>41061</v>
      </c>
      <c r="V449" s="28" t="str">
        <f t="shared" si="46"/>
        <v>Avant</v>
      </c>
      <c r="W449" s="28" t="str">
        <f t="shared" si="47"/>
        <v>Après</v>
      </c>
      <c r="X449" s="29">
        <f t="shared" si="48"/>
        <v>6</v>
      </c>
      <c r="Y449" s="42">
        <f>IFERROR(P449+D449*0.03,"")</f>
        <v>113719322176</v>
      </c>
    </row>
    <row r="450" spans="1:25">
      <c r="A450" s="13" t="s">
        <v>53</v>
      </c>
      <c r="B450" s="14" t="s">
        <v>13</v>
      </c>
      <c r="C450" s="15">
        <v>3605051742144</v>
      </c>
      <c r="D450" s="16">
        <v>12096</v>
      </c>
      <c r="E450" s="17">
        <v>12096</v>
      </c>
      <c r="F450" s="18">
        <v>1</v>
      </c>
      <c r="G450" s="19">
        <v>1</v>
      </c>
      <c r="H450" s="20">
        <f t="shared" si="43"/>
        <v>2</v>
      </c>
      <c r="I450" s="21">
        <f>SUMIFS(E:E,C:C,C450)</f>
        <v>12096</v>
      </c>
      <c r="J450" s="21">
        <f>SUMIFS(D:D,C:C,C450)</f>
        <v>12096</v>
      </c>
      <c r="K450" s="20" t="str">
        <f>IF(H450=2,"Délais OK &amp; Qté OK",IF(AND(H450=1,E450&lt;&gt;""),"Délais OK &amp; Qté NO",IF(AND(H450=1,E450="",M450&gt;=2),"Délais NO &amp; Qté OK",IF(AND(E450&lt;&gt;"",J450=D450),"Livraison sans demande","Délais NO &amp; Qté NO"))))</f>
        <v>Délais OK &amp; Qté OK</v>
      </c>
      <c r="L450" s="22" t="str">
        <f>IF(AND(K450="Délais NO &amp; Qté OK",X450&gt;30,D450&lt;&gt;""),"Verificar",IF(AND(K450="Délais NO &amp; Qté OK",X450&lt;=30,D450&lt;&gt;""),"Entrée faite "&amp;X450&amp;" jours "&amp;V450,IF(AND(X450&lt;30,K450="Délais NO &amp; Qté NO",D450=""),"Demande faite "&amp;X450&amp;" jours "&amp;W451,"")))</f>
        <v/>
      </c>
      <c r="M450" s="22">
        <f t="shared" si="44"/>
        <v>1</v>
      </c>
      <c r="N450" s="23">
        <v>1</v>
      </c>
      <c r="O450" s="12" t="str">
        <f>CONCATENATE(C450,D450,E450)</f>
        <v>36050517421441209612096</v>
      </c>
      <c r="P450" s="42" t="str">
        <f t="shared" si="45"/>
        <v>17421441209612096</v>
      </c>
      <c r="Q450" s="24" t="str">
        <f>IF(AND(D450&lt;&gt;0,E450=0),B450,"")</f>
        <v/>
      </c>
      <c r="R450" s="25" t="str">
        <f>IF(AND(D450=0,E450&lt;&gt;0),B450,"")</f>
        <v/>
      </c>
      <c r="S450" s="26">
        <f t="shared" ref="S450:S513" si="49">B450*1</f>
        <v>41061</v>
      </c>
      <c r="T450" s="27">
        <f>SUMIFS(S:S,O:O,O450,E:E,"")</f>
        <v>0</v>
      </c>
      <c r="U450" s="27">
        <f>SUMIFS(S:S,O:O,O450,D:D,"")</f>
        <v>0</v>
      </c>
      <c r="V450" s="28" t="str">
        <f t="shared" si="46"/>
        <v>Avant</v>
      </c>
      <c r="W450" s="28" t="str">
        <f t="shared" si="47"/>
        <v>Après</v>
      </c>
      <c r="X450" s="29">
        <f t="shared" si="48"/>
        <v>0</v>
      </c>
      <c r="Y450" s="42">
        <f>IFERROR(P450+D450*0.03,"")</f>
        <v>1.7421441209612362E+16</v>
      </c>
    </row>
    <row r="451" spans="1:25">
      <c r="A451" s="13" t="s">
        <v>53</v>
      </c>
      <c r="B451" s="14" t="s">
        <v>23</v>
      </c>
      <c r="C451" s="15">
        <v>3605051137193</v>
      </c>
      <c r="D451" s="16">
        <v>22176</v>
      </c>
      <c r="E451" s="17"/>
      <c r="F451" s="18"/>
      <c r="G451" s="19">
        <v>1</v>
      </c>
      <c r="H451" s="20">
        <f t="shared" ref="H451:H514" si="50">SUM(F451:G451)</f>
        <v>1</v>
      </c>
      <c r="I451" s="21">
        <f>SUMIFS(E:E,C:C,C451)</f>
        <v>22176</v>
      </c>
      <c r="J451" s="21">
        <f>SUMIFS(D:D,C:C,C451)</f>
        <v>22176</v>
      </c>
      <c r="K451" s="20" t="str">
        <f>IF(H451=2,"Délais OK &amp; Qté OK",IF(AND(H451=1,E451&lt;&gt;""),"Délais OK &amp; Qté NO",IF(AND(H451=1,E451="",M451&gt;=2),"Délais NO &amp; Qté OK",IF(AND(E451&lt;&gt;"",J451=D451),"Livraison sans demande","Délais NO &amp; Qté NO"))))</f>
        <v>Délais NO &amp; Qté OK</v>
      </c>
      <c r="L451" s="22" t="str">
        <f>IF(AND(K451="Délais NO &amp; Qté OK",X451&gt;30,D451&lt;&gt;""),"Verificar",IF(AND(K451="Délais NO &amp; Qté OK",X451&lt;=30,D451&lt;&gt;""),"Entrée faite "&amp;X451&amp;" jours "&amp;V451,IF(AND(X451&lt;30,K451="Délais NO &amp; Qté NO",D451=""),"Demande faite "&amp;X451&amp;" jours "&amp;W452,"")))</f>
        <v>Entrée faite 6 jours Avant</v>
      </c>
      <c r="M451" s="22">
        <f t="shared" ref="M451:M514" si="51">SUMIFS(N:N,O:O,O451)</f>
        <v>2</v>
      </c>
      <c r="N451" s="23">
        <v>1</v>
      </c>
      <c r="O451" s="12" t="str">
        <f>CONCATENATE(C451,D451,E451)</f>
        <v>360505113719322176</v>
      </c>
      <c r="P451" s="42" t="str">
        <f t="shared" ref="P451:P514" si="52">RIGHT(O451,LEN(O451)-6)</f>
        <v>113719322176</v>
      </c>
      <c r="Q451" s="24" t="str">
        <f>IF(AND(D451&lt;&gt;0,E451=0),B451,"")</f>
        <v>07/06/2012</v>
      </c>
      <c r="R451" s="25" t="str">
        <f>IF(AND(D451=0,E451&lt;&gt;0),B451,"")</f>
        <v/>
      </c>
      <c r="S451" s="26">
        <f t="shared" si="49"/>
        <v>41067</v>
      </c>
      <c r="T451" s="27">
        <f>SUMIFS(S:S,O:O,O451,E:E,"")</f>
        <v>41067</v>
      </c>
      <c r="U451" s="27">
        <f>SUMIFS(S:S,O:O,O451,D:D,"")</f>
        <v>41061</v>
      </c>
      <c r="V451" s="28" t="str">
        <f t="shared" ref="V451:V514" si="53">IF(T451&lt;U451,"Après","Avant")</f>
        <v>Avant</v>
      </c>
      <c r="W451" s="28" t="str">
        <f t="shared" ref="W451:W514" si="54">IF(V451="Après","Avant","Après")</f>
        <v>Après</v>
      </c>
      <c r="X451" s="29">
        <f t="shared" ref="X451:X514" si="55">ABS(T451-U451)</f>
        <v>6</v>
      </c>
      <c r="Y451" s="42">
        <f>IFERROR(P451+D451*0.03,"")</f>
        <v>113719322841.28</v>
      </c>
    </row>
    <row r="452" spans="1:25">
      <c r="A452" s="13" t="s">
        <v>53</v>
      </c>
      <c r="B452" s="14" t="s">
        <v>22</v>
      </c>
      <c r="C452" s="15">
        <v>3605050677881</v>
      </c>
      <c r="D452" s="16">
        <v>32256</v>
      </c>
      <c r="E452" s="17">
        <v>32256</v>
      </c>
      <c r="F452" s="18">
        <v>1</v>
      </c>
      <c r="G452" s="19">
        <v>1</v>
      </c>
      <c r="H452" s="20">
        <f t="shared" si="50"/>
        <v>2</v>
      </c>
      <c r="I452" s="21">
        <f>SUMIFS(E:E,C:C,C452)</f>
        <v>64512</v>
      </c>
      <c r="J452" s="21">
        <f>SUMIFS(D:D,C:C,C452)</f>
        <v>64512</v>
      </c>
      <c r="K452" s="20" t="str">
        <f>IF(H452=2,"Délais OK &amp; Qté OK",IF(AND(H452=1,E452&lt;&gt;""),"Délais OK &amp; Qté NO",IF(AND(H452=1,E452="",M452&gt;=2),"Délais NO &amp; Qté OK",IF(AND(E452&lt;&gt;"",J452=D452),"Livraison sans demande","Délais NO &amp; Qté NO"))))</f>
        <v>Délais OK &amp; Qté OK</v>
      </c>
      <c r="L452" s="22" t="str">
        <f>IF(AND(K452="Délais NO &amp; Qté OK",X452&gt;30,D452&lt;&gt;""),"Verificar",IF(AND(K452="Délais NO &amp; Qté OK",X452&lt;=30,D452&lt;&gt;""),"Entrée faite "&amp;X452&amp;" jours "&amp;V452,IF(AND(X452&lt;30,K452="Délais NO &amp; Qté NO",D452=""),"Demande faite "&amp;X452&amp;" jours "&amp;W453,"")))</f>
        <v/>
      </c>
      <c r="M452" s="22">
        <f t="shared" si="51"/>
        <v>2</v>
      </c>
      <c r="N452" s="23">
        <v>1</v>
      </c>
      <c r="O452" s="12" t="str">
        <f>CONCATENATE(C452,D452,E452)</f>
        <v>36050506778813225632256</v>
      </c>
      <c r="P452" s="42" t="str">
        <f t="shared" si="52"/>
        <v>06778813225632256</v>
      </c>
      <c r="Q452" s="24" t="str">
        <f>IF(AND(D452&lt;&gt;0,E452=0),B452,"")</f>
        <v/>
      </c>
      <c r="R452" s="25" t="str">
        <f>IF(AND(D452=0,E452&lt;&gt;0),B452,"")</f>
        <v/>
      </c>
      <c r="S452" s="26">
        <f t="shared" si="49"/>
        <v>41088</v>
      </c>
      <c r="T452" s="27">
        <f>SUMIFS(S:S,O:O,O452,E:E,"")</f>
        <v>0</v>
      </c>
      <c r="U452" s="27">
        <f>SUMIFS(S:S,O:O,O452,D:D,"")</f>
        <v>0</v>
      </c>
      <c r="V452" s="28" t="str">
        <f t="shared" si="53"/>
        <v>Avant</v>
      </c>
      <c r="W452" s="28" t="str">
        <f t="shared" si="54"/>
        <v>Après</v>
      </c>
      <c r="X452" s="29">
        <f t="shared" si="55"/>
        <v>0</v>
      </c>
      <c r="Y452" s="42">
        <f>IFERROR(P452+D452*0.03,"")</f>
        <v>6778813225633218</v>
      </c>
    </row>
    <row r="453" spans="1:25">
      <c r="A453" s="13" t="s">
        <v>53</v>
      </c>
      <c r="B453" s="14" t="s">
        <v>22</v>
      </c>
      <c r="C453" s="15">
        <v>3605051137179</v>
      </c>
      <c r="D453" s="16">
        <v>2016</v>
      </c>
      <c r="E453" s="17">
        <v>2016</v>
      </c>
      <c r="F453" s="18">
        <v>1</v>
      </c>
      <c r="G453" s="19">
        <v>1</v>
      </c>
      <c r="H453" s="20">
        <f t="shared" si="50"/>
        <v>2</v>
      </c>
      <c r="I453" s="21">
        <f>SUMIFS(E:E,C:C,C453)</f>
        <v>24192</v>
      </c>
      <c r="J453" s="21">
        <f>SUMIFS(D:D,C:C,C453)</f>
        <v>24192</v>
      </c>
      <c r="K453" s="20" t="str">
        <f>IF(H453=2,"Délais OK &amp; Qté OK",IF(AND(H453=1,E453&lt;&gt;""),"Délais OK &amp; Qté NO",IF(AND(H453=1,E453="",M453&gt;=2),"Délais NO &amp; Qté OK",IF(AND(E453&lt;&gt;"",J453=D453),"Livraison sans demande","Délais NO &amp; Qté NO"))))</f>
        <v>Délais OK &amp; Qté OK</v>
      </c>
      <c r="L453" s="22" t="str">
        <f>IF(AND(K453="Délais NO &amp; Qté OK",X453&gt;30,D453&lt;&gt;""),"Verificar",IF(AND(K453="Délais NO &amp; Qté OK",X453&lt;=30,D453&lt;&gt;""),"Entrée faite "&amp;X453&amp;" jours "&amp;V453,IF(AND(X453&lt;30,K453="Délais NO &amp; Qté NO",D453=""),"Demande faite "&amp;X453&amp;" jours "&amp;W454,"")))</f>
        <v/>
      </c>
      <c r="M453" s="22">
        <f t="shared" si="51"/>
        <v>1</v>
      </c>
      <c r="N453" s="23">
        <v>1</v>
      </c>
      <c r="O453" s="12" t="str">
        <f>CONCATENATE(C453,D453,E453)</f>
        <v>360505113717920162016</v>
      </c>
      <c r="P453" s="42" t="str">
        <f t="shared" si="52"/>
        <v>113717920162016</v>
      </c>
      <c r="Q453" s="24" t="str">
        <f>IF(AND(D453&lt;&gt;0,E453=0),B453,"")</f>
        <v/>
      </c>
      <c r="R453" s="25" t="str">
        <f>IF(AND(D453=0,E453&lt;&gt;0),B453,"")</f>
        <v/>
      </c>
      <c r="S453" s="26">
        <f t="shared" si="49"/>
        <v>41088</v>
      </c>
      <c r="T453" s="27">
        <f>SUMIFS(S:S,O:O,O453,E:E,"")</f>
        <v>0</v>
      </c>
      <c r="U453" s="27">
        <f>SUMIFS(S:S,O:O,O453,D:D,"")</f>
        <v>0</v>
      </c>
      <c r="V453" s="28" t="str">
        <f t="shared" si="53"/>
        <v>Avant</v>
      </c>
      <c r="W453" s="28" t="str">
        <f t="shared" si="54"/>
        <v>Après</v>
      </c>
      <c r="X453" s="29">
        <f t="shared" si="55"/>
        <v>0</v>
      </c>
      <c r="Y453" s="42">
        <f>IFERROR(P453+D453*0.03,"")</f>
        <v>113717920162076.48</v>
      </c>
    </row>
    <row r="454" spans="1:25">
      <c r="A454" s="13" t="s">
        <v>53</v>
      </c>
      <c r="B454" s="14" t="s">
        <v>22</v>
      </c>
      <c r="C454" s="15">
        <v>3605051137186</v>
      </c>
      <c r="D454" s="16">
        <v>42120</v>
      </c>
      <c r="E454" s="17">
        <v>42120</v>
      </c>
      <c r="F454" s="18">
        <v>1</v>
      </c>
      <c r="G454" s="19">
        <v>1</v>
      </c>
      <c r="H454" s="20">
        <f t="shared" si="50"/>
        <v>2</v>
      </c>
      <c r="I454" s="21">
        <f>SUMIFS(E:E,C:C,C454)</f>
        <v>64296</v>
      </c>
      <c r="J454" s="21">
        <f>SUMIFS(D:D,C:C,C454)</f>
        <v>64296</v>
      </c>
      <c r="K454" s="20" t="str">
        <f>IF(H454=2,"Délais OK &amp; Qté OK",IF(AND(H454=1,E454&lt;&gt;""),"Délais OK &amp; Qté NO",IF(AND(H454=1,E454="",M454&gt;=2),"Délais NO &amp; Qté OK",IF(AND(E454&lt;&gt;"",J454=D454),"Livraison sans demande","Délais NO &amp; Qté NO"))))</f>
        <v>Délais OK &amp; Qté OK</v>
      </c>
      <c r="L454" s="22" t="str">
        <f>IF(AND(K454="Délais NO &amp; Qté OK",X454&gt;30,D454&lt;&gt;""),"Verificar",IF(AND(K454="Délais NO &amp; Qté OK",X454&lt;=30,D454&lt;&gt;""),"Entrée faite "&amp;X454&amp;" jours "&amp;V454,IF(AND(X454&lt;30,K454="Délais NO &amp; Qté NO",D454=""),"Demande faite "&amp;X454&amp;" jours "&amp;W455,"")))</f>
        <v/>
      </c>
      <c r="M454" s="22">
        <f t="shared" si="51"/>
        <v>1</v>
      </c>
      <c r="N454" s="23">
        <v>1</v>
      </c>
      <c r="O454" s="12" t="str">
        <f>CONCATENATE(C454,D454,E454)</f>
        <v>36050511371864212042120</v>
      </c>
      <c r="P454" s="42" t="str">
        <f t="shared" si="52"/>
        <v>11371864212042120</v>
      </c>
      <c r="Q454" s="24" t="str">
        <f>IF(AND(D454&lt;&gt;0,E454=0),B454,"")</f>
        <v/>
      </c>
      <c r="R454" s="25" t="str">
        <f>IF(AND(D454=0,E454&lt;&gt;0),B454,"")</f>
        <v/>
      </c>
      <c r="S454" s="26">
        <f t="shared" si="49"/>
        <v>41088</v>
      </c>
      <c r="T454" s="27">
        <f>SUMIFS(S:S,O:O,O454,E:E,"")</f>
        <v>0</v>
      </c>
      <c r="U454" s="27">
        <f>SUMIFS(S:S,O:O,O454,D:D,"")</f>
        <v>0</v>
      </c>
      <c r="V454" s="28" t="str">
        <f t="shared" si="53"/>
        <v>Avant</v>
      </c>
      <c r="W454" s="28" t="str">
        <f t="shared" si="54"/>
        <v>Après</v>
      </c>
      <c r="X454" s="29">
        <f t="shared" si="55"/>
        <v>0</v>
      </c>
      <c r="Y454" s="42">
        <f>IFERROR(P454+D454*0.03,"")</f>
        <v>1.1371864212043364E+16</v>
      </c>
    </row>
    <row r="455" spans="1:25">
      <c r="A455" s="13" t="s">
        <v>53</v>
      </c>
      <c r="B455" s="14" t="s">
        <v>22</v>
      </c>
      <c r="C455" s="15">
        <v>3605051840123</v>
      </c>
      <c r="D455" s="16">
        <v>12096</v>
      </c>
      <c r="E455" s="17">
        <v>12096</v>
      </c>
      <c r="F455" s="18">
        <v>1</v>
      </c>
      <c r="G455" s="19">
        <v>1</v>
      </c>
      <c r="H455" s="20">
        <f t="shared" si="50"/>
        <v>2</v>
      </c>
      <c r="I455" s="21">
        <f>SUMIFS(E:E,C:C,C455)</f>
        <v>12096</v>
      </c>
      <c r="J455" s="21">
        <f>SUMIFS(D:D,C:C,C455)</f>
        <v>12096</v>
      </c>
      <c r="K455" s="20" t="str">
        <f>IF(H455=2,"Délais OK &amp; Qté OK",IF(AND(H455=1,E455&lt;&gt;""),"Délais OK &amp; Qté NO",IF(AND(H455=1,E455="",M455&gt;=2),"Délais NO &amp; Qté OK",IF(AND(E455&lt;&gt;"",J455=D455),"Livraison sans demande","Délais NO &amp; Qté NO"))))</f>
        <v>Délais OK &amp; Qté OK</v>
      </c>
      <c r="L455" s="22" t="str">
        <f>IF(AND(K455="Délais NO &amp; Qté OK",X455&gt;30,D455&lt;&gt;""),"Verificar",IF(AND(K455="Délais NO &amp; Qté OK",X455&lt;=30,D455&lt;&gt;""),"Entrée faite "&amp;X455&amp;" jours "&amp;V455,IF(AND(X455&lt;30,K455="Délais NO &amp; Qté NO",D455=""),"Demande faite "&amp;X455&amp;" jours "&amp;W456,"")))</f>
        <v/>
      </c>
      <c r="M455" s="22">
        <f t="shared" si="51"/>
        <v>1</v>
      </c>
      <c r="N455" s="23">
        <v>1</v>
      </c>
      <c r="O455" s="12" t="str">
        <f>CONCATENATE(C455,D455,E455)</f>
        <v>36050518401231209612096</v>
      </c>
      <c r="P455" s="42" t="str">
        <f t="shared" si="52"/>
        <v>18401231209612096</v>
      </c>
      <c r="Q455" s="24" t="str">
        <f>IF(AND(D455&lt;&gt;0,E455=0),B455,"")</f>
        <v/>
      </c>
      <c r="R455" s="25" t="str">
        <f>IF(AND(D455=0,E455&lt;&gt;0),B455,"")</f>
        <v/>
      </c>
      <c r="S455" s="26">
        <f t="shared" si="49"/>
        <v>41088</v>
      </c>
      <c r="T455" s="27">
        <f>SUMIFS(S:S,O:O,O455,E:E,"")</f>
        <v>0</v>
      </c>
      <c r="U455" s="27">
        <f>SUMIFS(S:S,O:O,O455,D:D,"")</f>
        <v>0</v>
      </c>
      <c r="V455" s="28" t="str">
        <f t="shared" si="53"/>
        <v>Avant</v>
      </c>
      <c r="W455" s="28" t="str">
        <f t="shared" si="54"/>
        <v>Après</v>
      </c>
      <c r="X455" s="29">
        <f t="shared" si="55"/>
        <v>0</v>
      </c>
      <c r="Y455" s="42">
        <f>IFERROR(P455+D455*0.03,"")</f>
        <v>1.8401231209612364E+16</v>
      </c>
    </row>
    <row r="456" spans="1:25">
      <c r="A456" s="13" t="s">
        <v>53</v>
      </c>
      <c r="B456" s="14" t="s">
        <v>22</v>
      </c>
      <c r="C456" s="15">
        <v>3605051861791</v>
      </c>
      <c r="D456" s="16">
        <v>8736</v>
      </c>
      <c r="E456" s="17">
        <v>8736</v>
      </c>
      <c r="F456" s="18">
        <v>1</v>
      </c>
      <c r="G456" s="19">
        <v>1</v>
      </c>
      <c r="H456" s="20">
        <f t="shared" si="50"/>
        <v>2</v>
      </c>
      <c r="I456" s="21">
        <f>SUMIFS(E:E,C:C,C456)</f>
        <v>8736</v>
      </c>
      <c r="J456" s="21">
        <f>SUMIFS(D:D,C:C,C456)</f>
        <v>8736</v>
      </c>
      <c r="K456" s="20" t="str">
        <f>IF(H456=2,"Délais OK &amp; Qté OK",IF(AND(H456=1,E456&lt;&gt;""),"Délais OK &amp; Qté NO",IF(AND(H456=1,E456="",M456&gt;=2),"Délais NO &amp; Qté OK",IF(AND(E456&lt;&gt;"",J456=D456),"Livraison sans demande","Délais NO &amp; Qté NO"))))</f>
        <v>Délais OK &amp; Qté OK</v>
      </c>
      <c r="L456" s="22" t="str">
        <f>IF(AND(K456="Délais NO &amp; Qté OK",X456&gt;30,D456&lt;&gt;""),"Verificar",IF(AND(K456="Délais NO &amp; Qté OK",X456&lt;=30,D456&lt;&gt;""),"Entrée faite "&amp;X456&amp;" jours "&amp;V456,IF(AND(X456&lt;30,K456="Délais NO &amp; Qté NO",D456=""),"Demande faite "&amp;X456&amp;" jours "&amp;W457,"")))</f>
        <v/>
      </c>
      <c r="M456" s="22">
        <f t="shared" si="51"/>
        <v>1</v>
      </c>
      <c r="N456" s="23">
        <v>1</v>
      </c>
      <c r="O456" s="12" t="str">
        <f>CONCATENATE(C456,D456,E456)</f>
        <v>360505186179187368736</v>
      </c>
      <c r="P456" s="42" t="str">
        <f t="shared" si="52"/>
        <v>186179187368736</v>
      </c>
      <c r="Q456" s="24" t="str">
        <f>IF(AND(D456&lt;&gt;0,E456=0),B456,"")</f>
        <v/>
      </c>
      <c r="R456" s="25" t="str">
        <f>IF(AND(D456=0,E456&lt;&gt;0),B456,"")</f>
        <v/>
      </c>
      <c r="S456" s="26">
        <f t="shared" si="49"/>
        <v>41088</v>
      </c>
      <c r="T456" s="27">
        <f>SUMIFS(S:S,O:O,O456,E:E,"")</f>
        <v>0</v>
      </c>
      <c r="U456" s="27">
        <f>SUMIFS(S:S,O:O,O456,D:D,"")</f>
        <v>0</v>
      </c>
      <c r="V456" s="28" t="str">
        <f t="shared" si="53"/>
        <v>Avant</v>
      </c>
      <c r="W456" s="28" t="str">
        <f t="shared" si="54"/>
        <v>Après</v>
      </c>
      <c r="X456" s="29">
        <f t="shared" si="55"/>
        <v>0</v>
      </c>
      <c r="Y456" s="42">
        <f>IFERROR(P456+D456*0.03,"")</f>
        <v>186179187368998.09</v>
      </c>
    </row>
    <row r="457" spans="1:25">
      <c r="A457" s="13" t="s">
        <v>54</v>
      </c>
      <c r="B457" s="14" t="s">
        <v>13</v>
      </c>
      <c r="C457" s="15">
        <v>3605051518435</v>
      </c>
      <c r="D457" s="16">
        <v>18362</v>
      </c>
      <c r="E457" s="17"/>
      <c r="F457" s="18"/>
      <c r="G457" s="19">
        <v>1</v>
      </c>
      <c r="H457" s="20">
        <f t="shared" si="50"/>
        <v>1</v>
      </c>
      <c r="I457" s="21">
        <f>SUMIFS(E:E,C:C,C457)</f>
        <v>0</v>
      </c>
      <c r="J457" s="21">
        <f>SUMIFS(D:D,C:C,C457)</f>
        <v>18362</v>
      </c>
      <c r="K457" s="20" t="str">
        <f>IF(H457=2,"Délais OK &amp; Qté OK",IF(AND(H457=1,E457&lt;&gt;""),"Délais OK &amp; Qté NO",IF(AND(H457=1,E457="",M457&gt;=2),"Délais NO &amp; Qté OK",IF(AND(E457&lt;&gt;"",J457=D457),"Livraison sans demande","Délais NO &amp; Qté NO"))))</f>
        <v>Délais NO &amp; Qté NO</v>
      </c>
      <c r="L457" s="22" t="str">
        <f>IF(AND(K457="Délais NO &amp; Qté OK",X457&gt;30,D457&lt;&gt;""),"Verificar",IF(AND(K457="Délais NO &amp; Qté OK",X457&lt;=30,D457&lt;&gt;""),"Entrée faite "&amp;X457&amp;" jours "&amp;V457,IF(AND(X457&lt;30,K457="Délais NO &amp; Qté NO",D457=""),"Demande faite "&amp;X457&amp;" jours "&amp;W458,"")))</f>
        <v/>
      </c>
      <c r="M457" s="22">
        <f t="shared" si="51"/>
        <v>1</v>
      </c>
      <c r="N457" s="23">
        <v>1</v>
      </c>
      <c r="O457" s="12" t="str">
        <f>CONCATENATE(C457,D457,E457)</f>
        <v>360505151843518362</v>
      </c>
      <c r="P457" s="42" t="str">
        <f t="shared" si="52"/>
        <v>151843518362</v>
      </c>
      <c r="Q457" s="24" t="str">
        <f>IF(AND(D457&lt;&gt;0,E457=0),B457,"")</f>
        <v>01/06/2012</v>
      </c>
      <c r="R457" s="25" t="str">
        <f>IF(AND(D457=0,E457&lt;&gt;0),B457,"")</f>
        <v/>
      </c>
      <c r="S457" s="26">
        <f t="shared" si="49"/>
        <v>41061</v>
      </c>
      <c r="T457" s="27">
        <f>SUMIFS(S:S,O:O,O457,E:E,"")</f>
        <v>41061</v>
      </c>
      <c r="U457" s="27">
        <f>SUMIFS(S:S,O:O,O457,D:D,"")</f>
        <v>0</v>
      </c>
      <c r="V457" s="28" t="str">
        <f t="shared" si="53"/>
        <v>Avant</v>
      </c>
      <c r="W457" s="28" t="str">
        <f t="shared" si="54"/>
        <v>Après</v>
      </c>
      <c r="X457" s="29">
        <f t="shared" si="55"/>
        <v>41061</v>
      </c>
      <c r="Y457" s="42">
        <f>IFERROR(P457+D457*0.03,"")</f>
        <v>151843518912.85999</v>
      </c>
    </row>
    <row r="458" spans="1:25">
      <c r="A458" s="13" t="s">
        <v>54</v>
      </c>
      <c r="B458" s="14" t="s">
        <v>25</v>
      </c>
      <c r="C458" s="15">
        <v>3605052567319</v>
      </c>
      <c r="D458" s="16">
        <v>2000</v>
      </c>
      <c r="E458" s="17"/>
      <c r="F458" s="18"/>
      <c r="G458" s="19">
        <v>1</v>
      </c>
      <c r="H458" s="20">
        <f t="shared" si="50"/>
        <v>1</v>
      </c>
      <c r="I458" s="21">
        <f>SUMIFS(E:E,C:C,C458)</f>
        <v>14416</v>
      </c>
      <c r="J458" s="21">
        <f>SUMIFS(D:D,C:C,C458)</f>
        <v>12928</v>
      </c>
      <c r="K458" s="20" t="str">
        <f>IF(H458=2,"Délais OK &amp; Qté OK",IF(AND(H458=1,E458&lt;&gt;""),"Délais OK &amp; Qté NO",IF(AND(H458=1,E458="",M458&gt;=2),"Délais NO &amp; Qté OK",IF(AND(E458&lt;&gt;"",J458=D458),"Livraison sans demande","Délais NO &amp; Qté NO"))))</f>
        <v>Délais NO &amp; Qté NO</v>
      </c>
      <c r="L458" s="22" t="str">
        <f>IF(AND(K458="Délais NO &amp; Qté OK",X458&gt;30,D458&lt;&gt;""),"Verificar",IF(AND(K458="Délais NO &amp; Qté OK",X458&lt;=30,D458&lt;&gt;""),"Entrée faite "&amp;X458&amp;" jours "&amp;V458,IF(AND(X458&lt;30,K458="Délais NO &amp; Qté NO",D458=""),"Demande faite "&amp;X458&amp;" jours "&amp;W459,"")))</f>
        <v/>
      </c>
      <c r="M458" s="22">
        <f t="shared" si="51"/>
        <v>1</v>
      </c>
      <c r="N458" s="23">
        <v>1</v>
      </c>
      <c r="O458" s="12" t="str">
        <f>CONCATENATE(C458,D458,E458)</f>
        <v>36050525673192000</v>
      </c>
      <c r="P458" s="42" t="str">
        <f t="shared" si="52"/>
        <v>25673192000</v>
      </c>
      <c r="Q458" s="24" t="str">
        <f>IF(AND(D458&lt;&gt;0,E458=0),B458,"")</f>
        <v>12/06/2012</v>
      </c>
      <c r="R458" s="25" t="str">
        <f>IF(AND(D458=0,E458&lt;&gt;0),B458,"")</f>
        <v/>
      </c>
      <c r="S458" s="26">
        <f t="shared" si="49"/>
        <v>41072</v>
      </c>
      <c r="T458" s="27">
        <f>SUMIFS(S:S,O:O,O458,E:E,"")</f>
        <v>41072</v>
      </c>
      <c r="U458" s="27">
        <f>SUMIFS(S:S,O:O,O458,D:D,"")</f>
        <v>0</v>
      </c>
      <c r="V458" s="28" t="str">
        <f t="shared" si="53"/>
        <v>Avant</v>
      </c>
      <c r="W458" s="28" t="str">
        <f t="shared" si="54"/>
        <v>Après</v>
      </c>
      <c r="X458" s="29">
        <f t="shared" si="55"/>
        <v>41072</v>
      </c>
      <c r="Y458" s="42">
        <f>IFERROR(P458+D458*0.03,"")</f>
        <v>25673192060</v>
      </c>
    </row>
    <row r="459" spans="1:25">
      <c r="A459" s="13" t="s">
        <v>54</v>
      </c>
      <c r="B459" s="14" t="s">
        <v>28</v>
      </c>
      <c r="C459" s="15">
        <v>3605052567319</v>
      </c>
      <c r="D459" s="16"/>
      <c r="E459" s="17">
        <v>14416</v>
      </c>
      <c r="F459" s="18"/>
      <c r="G459" s="19"/>
      <c r="H459" s="20">
        <f t="shared" si="50"/>
        <v>0</v>
      </c>
      <c r="I459" s="21">
        <f>SUMIFS(E:E,C:C,C459)</f>
        <v>14416</v>
      </c>
      <c r="J459" s="21">
        <f>SUMIFS(D:D,C:C,C459)</f>
        <v>12928</v>
      </c>
      <c r="K459" s="20" t="str">
        <f>IF(H459=2,"Délais OK &amp; Qté OK",IF(AND(H459=1,E459&lt;&gt;""),"Délais OK &amp; Qté NO",IF(AND(H459=1,E459="",M459&gt;=2),"Délais NO &amp; Qté OK",IF(AND(E459&lt;&gt;"",J459=D459),"Livraison sans demande","Délais NO &amp; Qté NO"))))</f>
        <v>Délais NO &amp; Qté NO</v>
      </c>
      <c r="L459" s="22" t="str">
        <f>IF(AND(K459="Délais NO &amp; Qté OK",X459&gt;30,D459&lt;&gt;""),"Verificar",IF(AND(K459="Délais NO &amp; Qté OK",X459&lt;=30,D459&lt;&gt;""),"Entrée faite "&amp;X459&amp;" jours "&amp;V459,IF(AND(X459&lt;30,K459="Délais NO &amp; Qté NO",D459=""),"Demande faite "&amp;X459&amp;" jours "&amp;W460,"")))</f>
        <v/>
      </c>
      <c r="M459" s="22">
        <f t="shared" si="51"/>
        <v>1</v>
      </c>
      <c r="N459" s="23">
        <v>1</v>
      </c>
      <c r="O459" s="12" t="str">
        <f>CONCATENATE(C459,D459,E459)</f>
        <v>360505256731914416</v>
      </c>
      <c r="P459" s="42" t="str">
        <f t="shared" si="52"/>
        <v>256731914416</v>
      </c>
      <c r="Q459" s="24" t="str">
        <f>IF(AND(D459&lt;&gt;0,E459=0),B459,"")</f>
        <v/>
      </c>
      <c r="R459" s="25" t="str">
        <f>IF(AND(D459=0,E459&lt;&gt;0),B459,"")</f>
        <v>13/06/2012</v>
      </c>
      <c r="S459" s="26">
        <f t="shared" si="49"/>
        <v>41073</v>
      </c>
      <c r="T459" s="27">
        <f>SUMIFS(S:S,O:O,O459,E:E,"")</f>
        <v>0</v>
      </c>
      <c r="U459" s="27">
        <f>SUMIFS(S:S,O:O,O459,D:D,"")</f>
        <v>41073</v>
      </c>
      <c r="V459" s="28" t="str">
        <f t="shared" si="53"/>
        <v>Après</v>
      </c>
      <c r="W459" s="28" t="str">
        <f t="shared" si="54"/>
        <v>Avant</v>
      </c>
      <c r="X459" s="29">
        <f t="shared" si="55"/>
        <v>41073</v>
      </c>
      <c r="Y459" s="42">
        <f>IFERROR(P459+D459*0.03,"")</f>
        <v>256731914416</v>
      </c>
    </row>
    <row r="460" spans="1:25">
      <c r="A460" s="13" t="s">
        <v>54</v>
      </c>
      <c r="B460" s="14" t="s">
        <v>31</v>
      </c>
      <c r="C460" s="15">
        <v>3605051518381</v>
      </c>
      <c r="D460" s="16">
        <v>56985</v>
      </c>
      <c r="E460" s="17"/>
      <c r="F460" s="18"/>
      <c r="G460" s="19">
        <v>1</v>
      </c>
      <c r="H460" s="20">
        <f t="shared" si="50"/>
        <v>1</v>
      </c>
      <c r="I460" s="21">
        <f>SUMIFS(E:E,C:C,C460)</f>
        <v>54400</v>
      </c>
      <c r="J460" s="21">
        <f>SUMIFS(D:D,C:C,C460)</f>
        <v>56985</v>
      </c>
      <c r="K460" s="20" t="str">
        <f>IF(H460=2,"Délais OK &amp; Qté OK",IF(AND(H460=1,E460&lt;&gt;""),"Délais OK &amp; Qté NO",IF(AND(H460=1,E460="",M460&gt;=2),"Délais NO &amp; Qté OK",IF(AND(E460&lt;&gt;"",J460=D460),"Livraison sans demande","Délais NO &amp; Qté NO"))))</f>
        <v>Délais NO &amp; Qté NO</v>
      </c>
      <c r="L460" s="22" t="str">
        <f>IF(AND(K460="Délais NO &amp; Qté OK",X460&gt;30,D460&lt;&gt;""),"Verificar",IF(AND(K460="Délais NO &amp; Qté OK",X460&lt;=30,D460&lt;&gt;""),"Entrée faite "&amp;X460&amp;" jours "&amp;V460,IF(AND(X460&lt;30,K460="Délais NO &amp; Qté NO",D460=""),"Demande faite "&amp;X460&amp;" jours "&amp;W461,"")))</f>
        <v/>
      </c>
      <c r="M460" s="22">
        <f t="shared" si="51"/>
        <v>1</v>
      </c>
      <c r="N460" s="23">
        <v>1</v>
      </c>
      <c r="O460" s="12" t="str">
        <f>CONCATENATE(C460,D460,E460)</f>
        <v>360505151838156985</v>
      </c>
      <c r="P460" s="42" t="str">
        <f t="shared" si="52"/>
        <v>151838156985</v>
      </c>
      <c r="Q460" s="24" t="str">
        <f>IF(AND(D460&lt;&gt;0,E460=0),B460,"")</f>
        <v>18/06/2012</v>
      </c>
      <c r="R460" s="25" t="str">
        <f>IF(AND(D460=0,E460&lt;&gt;0),B460,"")</f>
        <v/>
      </c>
      <c r="S460" s="26">
        <f t="shared" si="49"/>
        <v>41078</v>
      </c>
      <c r="T460" s="27">
        <f>SUMIFS(S:S,O:O,O460,E:E,"")</f>
        <v>41078</v>
      </c>
      <c r="U460" s="27">
        <f>SUMIFS(S:S,O:O,O460,D:D,"")</f>
        <v>0</v>
      </c>
      <c r="V460" s="28" t="str">
        <f t="shared" si="53"/>
        <v>Avant</v>
      </c>
      <c r="W460" s="28" t="str">
        <f t="shared" si="54"/>
        <v>Après</v>
      </c>
      <c r="X460" s="29">
        <f t="shared" si="55"/>
        <v>41078</v>
      </c>
      <c r="Y460" s="42">
        <f>IFERROR(P460+D460*0.03,"")</f>
        <v>151838158694.54999</v>
      </c>
    </row>
    <row r="461" spans="1:25">
      <c r="A461" s="13" t="s">
        <v>54</v>
      </c>
      <c r="B461" s="14" t="s">
        <v>31</v>
      </c>
      <c r="C461" s="15">
        <v>3605052567319</v>
      </c>
      <c r="D461" s="16">
        <v>10928</v>
      </c>
      <c r="E461" s="17"/>
      <c r="F461" s="18"/>
      <c r="G461" s="19">
        <v>1</v>
      </c>
      <c r="H461" s="20">
        <f t="shared" si="50"/>
        <v>1</v>
      </c>
      <c r="I461" s="21">
        <f>SUMIFS(E:E,C:C,C461)</f>
        <v>14416</v>
      </c>
      <c r="J461" s="21">
        <f>SUMIFS(D:D,C:C,C461)</f>
        <v>12928</v>
      </c>
      <c r="K461" s="20" t="str">
        <f>IF(H461=2,"Délais OK &amp; Qté OK",IF(AND(H461=1,E461&lt;&gt;""),"Délais OK &amp; Qté NO",IF(AND(H461=1,E461="",M461&gt;=2),"Délais NO &amp; Qté OK",IF(AND(E461&lt;&gt;"",J461=D461),"Livraison sans demande","Délais NO &amp; Qté NO"))))</f>
        <v>Délais NO &amp; Qté NO</v>
      </c>
      <c r="L461" s="22" t="str">
        <f>IF(AND(K461="Délais NO &amp; Qté OK",X461&gt;30,D461&lt;&gt;""),"Verificar",IF(AND(K461="Délais NO &amp; Qté OK",X461&lt;=30,D461&lt;&gt;""),"Entrée faite "&amp;X461&amp;" jours "&amp;V461,IF(AND(X461&lt;30,K461="Délais NO &amp; Qté NO",D461=""),"Demande faite "&amp;X461&amp;" jours "&amp;W462,"")))</f>
        <v/>
      </c>
      <c r="M461" s="22">
        <f t="shared" si="51"/>
        <v>1</v>
      </c>
      <c r="N461" s="23">
        <v>1</v>
      </c>
      <c r="O461" s="12" t="str">
        <f>CONCATENATE(C461,D461,E461)</f>
        <v>360505256731910928</v>
      </c>
      <c r="P461" s="42" t="str">
        <f t="shared" si="52"/>
        <v>256731910928</v>
      </c>
      <c r="Q461" s="24" t="str">
        <f>IF(AND(D461&lt;&gt;0,E461=0),B461,"")</f>
        <v>18/06/2012</v>
      </c>
      <c r="R461" s="25" t="str">
        <f>IF(AND(D461=0,E461&lt;&gt;0),B461,"")</f>
        <v/>
      </c>
      <c r="S461" s="26">
        <f t="shared" si="49"/>
        <v>41078</v>
      </c>
      <c r="T461" s="27">
        <f>SUMIFS(S:S,O:O,O461,E:E,"")</f>
        <v>41078</v>
      </c>
      <c r="U461" s="27">
        <f>SUMIFS(S:S,O:O,O461,D:D,"")</f>
        <v>0</v>
      </c>
      <c r="V461" s="28" t="str">
        <f t="shared" si="53"/>
        <v>Avant</v>
      </c>
      <c r="W461" s="28" t="str">
        <f t="shared" si="54"/>
        <v>Après</v>
      </c>
      <c r="X461" s="29">
        <f t="shared" si="55"/>
        <v>41078</v>
      </c>
      <c r="Y461" s="42">
        <f>IFERROR(P461+D461*0.03,"")</f>
        <v>256731911255.84</v>
      </c>
    </row>
    <row r="462" spans="1:25">
      <c r="A462" s="13" t="s">
        <v>54</v>
      </c>
      <c r="B462" s="14" t="s">
        <v>17</v>
      </c>
      <c r="C462" s="15">
        <v>3605051518381</v>
      </c>
      <c r="D462" s="16"/>
      <c r="E462" s="17">
        <v>54400</v>
      </c>
      <c r="F462" s="18"/>
      <c r="G462" s="19"/>
      <c r="H462" s="20">
        <f t="shared" si="50"/>
        <v>0</v>
      </c>
      <c r="I462" s="21">
        <f>SUMIFS(E:E,C:C,C462)</f>
        <v>54400</v>
      </c>
      <c r="J462" s="21">
        <f>SUMIFS(D:D,C:C,C462)</f>
        <v>56985</v>
      </c>
      <c r="K462" s="20" t="str">
        <f>IF(H462=2,"Délais OK &amp; Qté OK",IF(AND(H462=1,E462&lt;&gt;""),"Délais OK &amp; Qté NO",IF(AND(H462=1,E462="",M462&gt;=2),"Délais NO &amp; Qté OK",IF(AND(E462&lt;&gt;"",J462=D462),"Livraison sans demande","Délais NO &amp; Qté NO"))))</f>
        <v>Délais NO &amp; Qté NO</v>
      </c>
      <c r="L462" s="22" t="str">
        <f>IF(AND(K462="Délais NO &amp; Qté OK",X462&gt;30,D462&lt;&gt;""),"Verificar",IF(AND(K462="Délais NO &amp; Qté OK",X462&lt;=30,D462&lt;&gt;""),"Entrée faite "&amp;X462&amp;" jours "&amp;V462,IF(AND(X462&lt;30,K462="Délais NO &amp; Qté NO",D462=""),"Demande faite "&amp;X462&amp;" jours "&amp;W463,"")))</f>
        <v/>
      </c>
      <c r="M462" s="22">
        <f t="shared" si="51"/>
        <v>1</v>
      </c>
      <c r="N462" s="23">
        <v>1</v>
      </c>
      <c r="O462" s="12" t="str">
        <f>CONCATENATE(C462,D462,E462)</f>
        <v>360505151838154400</v>
      </c>
      <c r="P462" s="42" t="str">
        <f t="shared" si="52"/>
        <v>151838154400</v>
      </c>
      <c r="Q462" s="24" t="str">
        <f>IF(AND(D462&lt;&gt;0,E462=0),B462,"")</f>
        <v/>
      </c>
      <c r="R462" s="25" t="str">
        <f>IF(AND(D462=0,E462&lt;&gt;0),B462,"")</f>
        <v>19/06/2012</v>
      </c>
      <c r="S462" s="26">
        <f t="shared" si="49"/>
        <v>41079</v>
      </c>
      <c r="T462" s="27">
        <f>SUMIFS(S:S,O:O,O462,E:E,"")</f>
        <v>0</v>
      </c>
      <c r="U462" s="27">
        <f>SUMIFS(S:S,O:O,O462,D:D,"")</f>
        <v>41079</v>
      </c>
      <c r="V462" s="28" t="str">
        <f t="shared" si="53"/>
        <v>Après</v>
      </c>
      <c r="W462" s="28" t="str">
        <f t="shared" si="54"/>
        <v>Avant</v>
      </c>
      <c r="X462" s="29">
        <f t="shared" si="55"/>
        <v>41079</v>
      </c>
      <c r="Y462" s="42">
        <f>IFERROR(P462+D462*0.03,"")</f>
        <v>151838154400</v>
      </c>
    </row>
    <row r="463" spans="1:25">
      <c r="A463" s="13" t="s">
        <v>54</v>
      </c>
      <c r="B463" s="14" t="s">
        <v>22</v>
      </c>
      <c r="C463" s="15">
        <v>3605051862583</v>
      </c>
      <c r="D463" s="16">
        <v>28832</v>
      </c>
      <c r="E463" s="17"/>
      <c r="F463" s="18"/>
      <c r="G463" s="19">
        <v>1</v>
      </c>
      <c r="H463" s="20">
        <f t="shared" si="50"/>
        <v>1</v>
      </c>
      <c r="I463" s="21">
        <f>SUMIFS(E:E,C:C,C463)</f>
        <v>0</v>
      </c>
      <c r="J463" s="21">
        <f>SUMIFS(D:D,C:C,C463)</f>
        <v>28832</v>
      </c>
      <c r="K463" s="20" t="str">
        <f>IF(H463=2,"Délais OK &amp; Qté OK",IF(AND(H463=1,E463&lt;&gt;""),"Délais OK &amp; Qté NO",IF(AND(H463=1,E463="",M463&gt;=2),"Délais NO &amp; Qté OK",IF(AND(E463&lt;&gt;"",J463=D463),"Livraison sans demande","Délais NO &amp; Qté NO"))))</f>
        <v>Délais NO &amp; Qté NO</v>
      </c>
      <c r="L463" s="22" t="str">
        <f>IF(AND(K463="Délais NO &amp; Qté OK",X463&gt;30,D463&lt;&gt;""),"Verificar",IF(AND(K463="Délais NO &amp; Qté OK",X463&lt;=30,D463&lt;&gt;""),"Entrée faite "&amp;X463&amp;" jours "&amp;V463,IF(AND(X463&lt;30,K463="Délais NO &amp; Qté NO",D463=""),"Demande faite "&amp;X463&amp;" jours "&amp;W464,"")))</f>
        <v/>
      </c>
      <c r="M463" s="22">
        <f t="shared" si="51"/>
        <v>1</v>
      </c>
      <c r="N463" s="23">
        <v>1</v>
      </c>
      <c r="O463" s="12" t="str">
        <f>CONCATENATE(C463,D463,E463)</f>
        <v>360505186258328832</v>
      </c>
      <c r="P463" s="42" t="str">
        <f t="shared" si="52"/>
        <v>186258328832</v>
      </c>
      <c r="Q463" s="24" t="str">
        <f>IF(AND(D463&lt;&gt;0,E463=0),B463,"")</f>
        <v>28/06/2012</v>
      </c>
      <c r="R463" s="25" t="str">
        <f>IF(AND(D463=0,E463&lt;&gt;0),B463,"")</f>
        <v/>
      </c>
      <c r="S463" s="26">
        <f t="shared" si="49"/>
        <v>41088</v>
      </c>
      <c r="T463" s="27">
        <f>SUMIFS(S:S,O:O,O463,E:E,"")</f>
        <v>41088</v>
      </c>
      <c r="U463" s="27">
        <f>SUMIFS(S:S,O:O,O463,D:D,"")</f>
        <v>0</v>
      </c>
      <c r="V463" s="28" t="str">
        <f t="shared" si="53"/>
        <v>Avant</v>
      </c>
      <c r="W463" s="28" t="str">
        <f t="shared" si="54"/>
        <v>Après</v>
      </c>
      <c r="X463" s="29">
        <f t="shared" si="55"/>
        <v>41088</v>
      </c>
      <c r="Y463" s="42">
        <f>IFERROR(P463+D463*0.03,"")</f>
        <v>186258329696.95999</v>
      </c>
    </row>
    <row r="464" spans="1:25">
      <c r="A464" s="13" t="s">
        <v>55</v>
      </c>
      <c r="B464" s="14" t="s">
        <v>15</v>
      </c>
      <c r="C464" s="15">
        <v>3605050194739</v>
      </c>
      <c r="D464" s="16">
        <v>11088</v>
      </c>
      <c r="E464" s="17">
        <v>11165</v>
      </c>
      <c r="F464" s="18">
        <v>1</v>
      </c>
      <c r="G464" s="19">
        <v>1</v>
      </c>
      <c r="H464" s="20">
        <f t="shared" si="50"/>
        <v>2</v>
      </c>
      <c r="I464" s="21">
        <f>SUMIFS(E:E,C:C,C464)</f>
        <v>11165</v>
      </c>
      <c r="J464" s="21">
        <f>SUMIFS(D:D,C:C,C464)</f>
        <v>22176</v>
      </c>
      <c r="K464" s="20" t="str">
        <f>IF(H464=2,"Délais OK &amp; Qté OK",IF(AND(H464=1,E464&lt;&gt;""),"Délais OK &amp; Qté NO",IF(AND(H464=1,E464="",M464&gt;=2),"Délais NO &amp; Qté OK",IF(AND(E464&lt;&gt;"",J464=D464),"Livraison sans demande","Délais NO &amp; Qté NO"))))</f>
        <v>Délais OK &amp; Qté OK</v>
      </c>
      <c r="L464" s="22" t="str">
        <f>IF(AND(K464="Délais NO &amp; Qté OK",X464&gt;30,D464&lt;&gt;""),"Verificar",IF(AND(K464="Délais NO &amp; Qté OK",X464&lt;=30,D464&lt;&gt;""),"Entrée faite "&amp;X464&amp;" jours "&amp;V464,IF(AND(X464&lt;30,K464="Délais NO &amp; Qté NO",D464=""),"Demande faite "&amp;X464&amp;" jours "&amp;W465,"")))</f>
        <v/>
      </c>
      <c r="M464" s="22">
        <f t="shared" si="51"/>
        <v>1</v>
      </c>
      <c r="N464" s="23">
        <v>1</v>
      </c>
      <c r="O464" s="12" t="str">
        <f>CONCATENATE(C464,D464,E464)</f>
        <v>36050501947391108811165</v>
      </c>
      <c r="P464" s="42" t="str">
        <f t="shared" si="52"/>
        <v>01947391108811165</v>
      </c>
      <c r="Q464" s="24" t="str">
        <f>IF(AND(D464&lt;&gt;0,E464=0),B464,"")</f>
        <v/>
      </c>
      <c r="R464" s="25" t="str">
        <f>IF(AND(D464=0,E464&lt;&gt;0),B464,"")</f>
        <v/>
      </c>
      <c r="S464" s="26">
        <f t="shared" si="49"/>
        <v>41065</v>
      </c>
      <c r="T464" s="27">
        <f>SUMIFS(S:S,O:O,O464,E:E,"")</f>
        <v>0</v>
      </c>
      <c r="U464" s="27">
        <f>SUMIFS(S:S,O:O,O464,D:D,"")</f>
        <v>0</v>
      </c>
      <c r="V464" s="28" t="str">
        <f t="shared" si="53"/>
        <v>Avant</v>
      </c>
      <c r="W464" s="28" t="str">
        <f t="shared" si="54"/>
        <v>Après</v>
      </c>
      <c r="X464" s="29">
        <f t="shared" si="55"/>
        <v>0</v>
      </c>
      <c r="Y464" s="42">
        <f>IFERROR(P464+D464*0.03,"")</f>
        <v>1947391108811492.7</v>
      </c>
    </row>
    <row r="465" spans="1:25">
      <c r="A465" s="13" t="s">
        <v>55</v>
      </c>
      <c r="B465" s="14" t="s">
        <v>15</v>
      </c>
      <c r="C465" s="15">
        <v>3605050194746</v>
      </c>
      <c r="D465" s="16">
        <v>22176</v>
      </c>
      <c r="E465" s="17">
        <v>22176</v>
      </c>
      <c r="F465" s="18">
        <v>1</v>
      </c>
      <c r="G465" s="19">
        <v>1</v>
      </c>
      <c r="H465" s="20">
        <f t="shared" si="50"/>
        <v>2</v>
      </c>
      <c r="I465" s="21">
        <f>SUMIFS(E:E,C:C,C465)</f>
        <v>22176</v>
      </c>
      <c r="J465" s="21">
        <f>SUMIFS(D:D,C:C,C465)</f>
        <v>44352</v>
      </c>
      <c r="K465" s="20" t="str">
        <f>IF(H465=2,"Délais OK &amp; Qté OK",IF(AND(H465=1,E465&lt;&gt;""),"Délais OK &amp; Qté NO",IF(AND(H465=1,E465="",M465&gt;=2),"Délais NO &amp; Qté OK",IF(AND(E465&lt;&gt;"",J465=D465),"Livraison sans demande","Délais NO &amp; Qté NO"))))</f>
        <v>Délais OK &amp; Qté OK</v>
      </c>
      <c r="L465" s="22" t="str">
        <f>IF(AND(K465="Délais NO &amp; Qté OK",X465&gt;30,D465&lt;&gt;""),"Verificar",IF(AND(K465="Délais NO &amp; Qté OK",X465&lt;=30,D465&lt;&gt;""),"Entrée faite "&amp;X465&amp;" jours "&amp;V465,IF(AND(X465&lt;30,K465="Délais NO &amp; Qté NO",D465=""),"Demande faite "&amp;X465&amp;" jours "&amp;W466,"")))</f>
        <v/>
      </c>
      <c r="M465" s="22">
        <f t="shared" si="51"/>
        <v>1</v>
      </c>
      <c r="N465" s="23">
        <v>1</v>
      </c>
      <c r="O465" s="12" t="str">
        <f>CONCATENATE(C465,D465,E465)</f>
        <v>36050501947462217622176</v>
      </c>
      <c r="P465" s="42" t="str">
        <f t="shared" si="52"/>
        <v>01947462217622176</v>
      </c>
      <c r="Q465" s="24" t="str">
        <f>IF(AND(D465&lt;&gt;0,E465=0),B465,"")</f>
        <v/>
      </c>
      <c r="R465" s="25" t="str">
        <f>IF(AND(D465=0,E465&lt;&gt;0),B465,"")</f>
        <v/>
      </c>
      <c r="S465" s="26">
        <f t="shared" si="49"/>
        <v>41065</v>
      </c>
      <c r="T465" s="27">
        <f>SUMIFS(S:S,O:O,O465,E:E,"")</f>
        <v>0</v>
      </c>
      <c r="U465" s="27">
        <f>SUMIFS(S:S,O:O,O465,D:D,"")</f>
        <v>0</v>
      </c>
      <c r="V465" s="28" t="str">
        <f t="shared" si="53"/>
        <v>Avant</v>
      </c>
      <c r="W465" s="28" t="str">
        <f t="shared" si="54"/>
        <v>Après</v>
      </c>
      <c r="X465" s="29">
        <f t="shared" si="55"/>
        <v>0</v>
      </c>
      <c r="Y465" s="42">
        <f>IFERROR(P465+D465*0.03,"")</f>
        <v>1947462217622835.2</v>
      </c>
    </row>
    <row r="466" spans="1:25">
      <c r="A466" s="13" t="s">
        <v>55</v>
      </c>
      <c r="B466" s="14" t="s">
        <v>15</v>
      </c>
      <c r="C466" s="15">
        <v>3605051094366</v>
      </c>
      <c r="D466" s="16">
        <v>8288</v>
      </c>
      <c r="E466" s="17"/>
      <c r="F466" s="18"/>
      <c r="G466" s="19">
        <v>1</v>
      </c>
      <c r="H466" s="20">
        <f t="shared" si="50"/>
        <v>1</v>
      </c>
      <c r="I466" s="21">
        <f>SUMIFS(E:E,C:C,C466)</f>
        <v>0</v>
      </c>
      <c r="J466" s="21">
        <f>SUMIFS(D:D,C:C,C466)</f>
        <v>8288</v>
      </c>
      <c r="K466" s="20" t="str">
        <f>IF(H466=2,"Délais OK &amp; Qté OK",IF(AND(H466=1,E466&lt;&gt;""),"Délais OK &amp; Qté NO",IF(AND(H466=1,E466="",M466&gt;=2),"Délais NO &amp; Qté OK",IF(AND(E466&lt;&gt;"",J466=D466),"Livraison sans demande","Délais NO &amp; Qté NO"))))</f>
        <v>Délais NO &amp; Qté NO</v>
      </c>
      <c r="L466" s="22" t="str">
        <f>IF(AND(K466="Délais NO &amp; Qté OK",X466&gt;30,D466&lt;&gt;""),"Verificar",IF(AND(K466="Délais NO &amp; Qté OK",X466&lt;=30,D466&lt;&gt;""),"Entrée faite "&amp;X466&amp;" jours "&amp;V466,IF(AND(X466&lt;30,K466="Délais NO &amp; Qté NO",D466=""),"Demande faite "&amp;X466&amp;" jours "&amp;W467,"")))</f>
        <v/>
      </c>
      <c r="M466" s="22">
        <f t="shared" si="51"/>
        <v>1</v>
      </c>
      <c r="N466" s="23">
        <v>1</v>
      </c>
      <c r="O466" s="12" t="str">
        <f>CONCATENATE(C466,D466,E466)</f>
        <v>36050510943668288</v>
      </c>
      <c r="P466" s="42" t="str">
        <f t="shared" si="52"/>
        <v>10943668288</v>
      </c>
      <c r="Q466" s="24" t="str">
        <f>IF(AND(D466&lt;&gt;0,E466=0),B466,"")</f>
        <v>05/06/2012</v>
      </c>
      <c r="R466" s="25" t="str">
        <f>IF(AND(D466=0,E466&lt;&gt;0),B466,"")</f>
        <v/>
      </c>
      <c r="S466" s="26">
        <f t="shared" si="49"/>
        <v>41065</v>
      </c>
      <c r="T466" s="27">
        <f>SUMIFS(S:S,O:O,O466,E:E,"")</f>
        <v>41065</v>
      </c>
      <c r="U466" s="27">
        <f>SUMIFS(S:S,O:O,O466,D:D,"")</f>
        <v>0</v>
      </c>
      <c r="V466" s="28" t="str">
        <f t="shared" si="53"/>
        <v>Avant</v>
      </c>
      <c r="W466" s="28" t="str">
        <f t="shared" si="54"/>
        <v>Après</v>
      </c>
      <c r="X466" s="29">
        <f t="shared" si="55"/>
        <v>41065</v>
      </c>
      <c r="Y466" s="42">
        <f>IFERROR(P466+D466*0.03,"")</f>
        <v>10943668536.639999</v>
      </c>
    </row>
    <row r="467" spans="1:25">
      <c r="A467" s="13" t="s">
        <v>55</v>
      </c>
      <c r="B467" s="14" t="s">
        <v>15</v>
      </c>
      <c r="C467" s="15">
        <v>3605051176819</v>
      </c>
      <c r="D467" s="16">
        <v>18312</v>
      </c>
      <c r="E467" s="17"/>
      <c r="F467" s="18"/>
      <c r="G467" s="19">
        <v>1</v>
      </c>
      <c r="H467" s="20">
        <f t="shared" si="50"/>
        <v>1</v>
      </c>
      <c r="I467" s="21">
        <f>SUMIFS(E:E,C:C,C467)</f>
        <v>0</v>
      </c>
      <c r="J467" s="21">
        <f>SUMIFS(D:D,C:C,C467)</f>
        <v>36624</v>
      </c>
      <c r="K467" s="20" t="str">
        <f>IF(H467=2,"Délais OK &amp; Qté OK",IF(AND(H467=1,E467&lt;&gt;""),"Délais OK &amp; Qté NO",IF(AND(H467=1,E467="",M467&gt;=2),"Délais NO &amp; Qté OK",IF(AND(E467&lt;&gt;"",J467=D467),"Livraison sans demande","Délais NO &amp; Qté NO"))))</f>
        <v>Délais NO &amp; Qté OK</v>
      </c>
      <c r="L467" s="22" t="str">
        <f>IF(AND(K467="Délais NO &amp; Qté OK",X467&gt;30,D467&lt;&gt;""),"Verificar",IF(AND(K467="Délais NO &amp; Qté OK",X467&lt;=30,D467&lt;&gt;""),"Entrée faite "&amp;X467&amp;" jours "&amp;V467,IF(AND(X467&lt;30,K467="Délais NO &amp; Qté NO",D467=""),"Demande faite "&amp;X467&amp;" jours "&amp;W468,"")))</f>
        <v>Verificar</v>
      </c>
      <c r="M467" s="22">
        <f t="shared" si="51"/>
        <v>2</v>
      </c>
      <c r="N467" s="23">
        <v>1</v>
      </c>
      <c r="O467" s="12" t="str">
        <f>CONCATENATE(C467,D467,E467)</f>
        <v>360505117681918312</v>
      </c>
      <c r="P467" s="42" t="str">
        <f t="shared" si="52"/>
        <v>117681918312</v>
      </c>
      <c r="Q467" s="24" t="str">
        <f>IF(AND(D467&lt;&gt;0,E467=0),B467,"")</f>
        <v>05/06/2012</v>
      </c>
      <c r="R467" s="25" t="str">
        <f>IF(AND(D467=0,E467&lt;&gt;0),B467,"")</f>
        <v/>
      </c>
      <c r="S467" s="26">
        <f t="shared" si="49"/>
        <v>41065</v>
      </c>
      <c r="T467" s="27">
        <f>SUMIFS(S:S,O:O,O467,E:E,"")</f>
        <v>82152</v>
      </c>
      <c r="U467" s="27">
        <f>SUMIFS(S:S,O:O,O467,D:D,"")</f>
        <v>0</v>
      </c>
      <c r="V467" s="28" t="str">
        <f t="shared" si="53"/>
        <v>Avant</v>
      </c>
      <c r="W467" s="28" t="str">
        <f t="shared" si="54"/>
        <v>Après</v>
      </c>
      <c r="X467" s="29">
        <f t="shared" si="55"/>
        <v>82152</v>
      </c>
      <c r="Y467" s="42">
        <f>IFERROR(P467+D467*0.03,"")</f>
        <v>117681918861.36</v>
      </c>
    </row>
    <row r="468" spans="1:25">
      <c r="A468" s="13" t="s">
        <v>55</v>
      </c>
      <c r="B468" s="14" t="s">
        <v>15</v>
      </c>
      <c r="C468" s="15">
        <v>3605051918945</v>
      </c>
      <c r="D468" s="16">
        <v>41856</v>
      </c>
      <c r="E468" s="17"/>
      <c r="F468" s="18"/>
      <c r="G468" s="19">
        <v>1</v>
      </c>
      <c r="H468" s="20">
        <f t="shared" si="50"/>
        <v>1</v>
      </c>
      <c r="I468" s="21">
        <f>SUMIFS(E:E,C:C,C468)</f>
        <v>0</v>
      </c>
      <c r="J468" s="21">
        <f>SUMIFS(D:D,C:C,C468)</f>
        <v>41856</v>
      </c>
      <c r="K468" s="20" t="str">
        <f>IF(H468=2,"Délais OK &amp; Qté OK",IF(AND(H468=1,E468&lt;&gt;""),"Délais OK &amp; Qté NO",IF(AND(H468=1,E468="",M468&gt;=2),"Délais NO &amp; Qté OK",IF(AND(E468&lt;&gt;"",J468=D468),"Livraison sans demande","Délais NO &amp; Qté NO"))))</f>
        <v>Délais NO &amp; Qté NO</v>
      </c>
      <c r="L468" s="22" t="str">
        <f>IF(AND(K468="Délais NO &amp; Qté OK",X468&gt;30,D468&lt;&gt;""),"Verificar",IF(AND(K468="Délais NO &amp; Qté OK",X468&lt;=30,D468&lt;&gt;""),"Entrée faite "&amp;X468&amp;" jours "&amp;V468,IF(AND(X468&lt;30,K468="Délais NO &amp; Qté NO",D468=""),"Demande faite "&amp;X468&amp;" jours "&amp;W469,"")))</f>
        <v/>
      </c>
      <c r="M468" s="22">
        <f t="shared" si="51"/>
        <v>1</v>
      </c>
      <c r="N468" s="23">
        <v>1</v>
      </c>
      <c r="O468" s="12" t="str">
        <f>CONCATENATE(C468,D468,E468)</f>
        <v>360505191894541856</v>
      </c>
      <c r="P468" s="42" t="str">
        <f t="shared" si="52"/>
        <v>191894541856</v>
      </c>
      <c r="Q468" s="24" t="str">
        <f>IF(AND(D468&lt;&gt;0,E468=0),B468,"")</f>
        <v>05/06/2012</v>
      </c>
      <c r="R468" s="25" t="str">
        <f>IF(AND(D468=0,E468&lt;&gt;0),B468,"")</f>
        <v/>
      </c>
      <c r="S468" s="26">
        <f t="shared" si="49"/>
        <v>41065</v>
      </c>
      <c r="T468" s="27">
        <f>SUMIFS(S:S,O:O,O468,E:E,"")</f>
        <v>41065</v>
      </c>
      <c r="U468" s="27">
        <f>SUMIFS(S:S,O:O,O468,D:D,"")</f>
        <v>0</v>
      </c>
      <c r="V468" s="28" t="str">
        <f t="shared" si="53"/>
        <v>Avant</v>
      </c>
      <c r="W468" s="28" t="str">
        <f t="shared" si="54"/>
        <v>Après</v>
      </c>
      <c r="X468" s="29">
        <f t="shared" si="55"/>
        <v>41065</v>
      </c>
      <c r="Y468" s="42">
        <f>IFERROR(P468+D468*0.03,"")</f>
        <v>191894543111.67999</v>
      </c>
    </row>
    <row r="469" spans="1:25">
      <c r="A469" s="13" t="s">
        <v>55</v>
      </c>
      <c r="B469" s="14" t="s">
        <v>15</v>
      </c>
      <c r="C469" s="15">
        <v>3605052498903</v>
      </c>
      <c r="D469" s="16">
        <v>2740</v>
      </c>
      <c r="E469" s="17">
        <v>2740</v>
      </c>
      <c r="F469" s="18">
        <v>1</v>
      </c>
      <c r="G469" s="19">
        <v>1</v>
      </c>
      <c r="H469" s="20">
        <f t="shared" si="50"/>
        <v>2</v>
      </c>
      <c r="I469" s="21">
        <f>SUMIFS(E:E,C:C,C469)</f>
        <v>42470</v>
      </c>
      <c r="J469" s="21">
        <f>SUMIFS(D:D,C:C,C469)</f>
        <v>66823</v>
      </c>
      <c r="K469" s="20" t="str">
        <f>IF(H469=2,"Délais OK &amp; Qté OK",IF(AND(H469=1,E469&lt;&gt;""),"Délais OK &amp; Qté NO",IF(AND(H469=1,E469="",M469&gt;=2),"Délais NO &amp; Qté OK",IF(AND(E469&lt;&gt;"",J469=D469),"Livraison sans demande","Délais NO &amp; Qté NO"))))</f>
        <v>Délais OK &amp; Qté OK</v>
      </c>
      <c r="L469" s="22" t="str">
        <f>IF(AND(K469="Délais NO &amp; Qté OK",X469&gt;30,D469&lt;&gt;""),"Verificar",IF(AND(K469="Délais NO &amp; Qté OK",X469&lt;=30,D469&lt;&gt;""),"Entrée faite "&amp;X469&amp;" jours "&amp;V469,IF(AND(X469&lt;30,K469="Délais NO &amp; Qté NO",D469=""),"Demande faite "&amp;X469&amp;" jours "&amp;W470,"")))</f>
        <v/>
      </c>
      <c r="M469" s="22">
        <f t="shared" si="51"/>
        <v>1</v>
      </c>
      <c r="N469" s="23">
        <v>1</v>
      </c>
      <c r="O469" s="12" t="str">
        <f>CONCATENATE(C469,D469,E469)</f>
        <v>360505249890327402740</v>
      </c>
      <c r="P469" s="42" t="str">
        <f t="shared" si="52"/>
        <v>249890327402740</v>
      </c>
      <c r="Q469" s="24" t="str">
        <f>IF(AND(D469&lt;&gt;0,E469=0),B469,"")</f>
        <v/>
      </c>
      <c r="R469" s="25" t="str">
        <f>IF(AND(D469=0,E469&lt;&gt;0),B469,"")</f>
        <v/>
      </c>
      <c r="S469" s="26">
        <f t="shared" si="49"/>
        <v>41065</v>
      </c>
      <c r="T469" s="27">
        <f>SUMIFS(S:S,O:O,O469,E:E,"")</f>
        <v>0</v>
      </c>
      <c r="U469" s="27">
        <f>SUMIFS(S:S,O:O,O469,D:D,"")</f>
        <v>0</v>
      </c>
      <c r="V469" s="28" t="str">
        <f t="shared" si="53"/>
        <v>Avant</v>
      </c>
      <c r="W469" s="28" t="str">
        <f t="shared" si="54"/>
        <v>Après</v>
      </c>
      <c r="X469" s="29">
        <f t="shared" si="55"/>
        <v>0</v>
      </c>
      <c r="Y469" s="42">
        <f>IFERROR(P469+D469*0.03,"")</f>
        <v>249890327402822.19</v>
      </c>
    </row>
    <row r="470" spans="1:25">
      <c r="A470" s="13" t="s">
        <v>55</v>
      </c>
      <c r="B470" s="14" t="s">
        <v>15</v>
      </c>
      <c r="C470" s="15">
        <v>3605052502891</v>
      </c>
      <c r="D470" s="16">
        <v>5480</v>
      </c>
      <c r="E470" s="17">
        <v>5480</v>
      </c>
      <c r="F470" s="18">
        <v>1</v>
      </c>
      <c r="G470" s="19">
        <v>1</v>
      </c>
      <c r="H470" s="20">
        <f t="shared" si="50"/>
        <v>2</v>
      </c>
      <c r="I470" s="21">
        <f>SUMIFS(E:E,C:C,C470)</f>
        <v>5480</v>
      </c>
      <c r="J470" s="21">
        <f>SUMIFS(D:D,C:C,C470)</f>
        <v>5480</v>
      </c>
      <c r="K470" s="20" t="str">
        <f>IF(H470=2,"Délais OK &amp; Qté OK",IF(AND(H470=1,E470&lt;&gt;""),"Délais OK &amp; Qté NO",IF(AND(H470=1,E470="",M470&gt;=2),"Délais NO &amp; Qté OK",IF(AND(E470&lt;&gt;"",J470=D470),"Livraison sans demande","Délais NO &amp; Qté NO"))))</f>
        <v>Délais OK &amp; Qté OK</v>
      </c>
      <c r="L470" s="22" t="str">
        <f>IF(AND(K470="Délais NO &amp; Qté OK",X470&gt;30,D470&lt;&gt;""),"Verificar",IF(AND(K470="Délais NO &amp; Qté OK",X470&lt;=30,D470&lt;&gt;""),"Entrée faite "&amp;X470&amp;" jours "&amp;V470,IF(AND(X470&lt;30,K470="Délais NO &amp; Qté NO",D470=""),"Demande faite "&amp;X470&amp;" jours "&amp;W471,"")))</f>
        <v/>
      </c>
      <c r="M470" s="22">
        <f t="shared" si="51"/>
        <v>1</v>
      </c>
      <c r="N470" s="23">
        <v>1</v>
      </c>
      <c r="O470" s="12" t="str">
        <f>CONCATENATE(C470,D470,E470)</f>
        <v>360505250289154805480</v>
      </c>
      <c r="P470" s="42" t="str">
        <f t="shared" si="52"/>
        <v>250289154805480</v>
      </c>
      <c r="Q470" s="24" t="str">
        <f>IF(AND(D470&lt;&gt;0,E470=0),B470,"")</f>
        <v/>
      </c>
      <c r="R470" s="25" t="str">
        <f>IF(AND(D470=0,E470&lt;&gt;0),B470,"")</f>
        <v/>
      </c>
      <c r="S470" s="26">
        <f t="shared" si="49"/>
        <v>41065</v>
      </c>
      <c r="T470" s="27">
        <f>SUMIFS(S:S,O:O,O470,E:E,"")</f>
        <v>0</v>
      </c>
      <c r="U470" s="27">
        <f>SUMIFS(S:S,O:O,O470,D:D,"")</f>
        <v>0</v>
      </c>
      <c r="V470" s="28" t="str">
        <f t="shared" si="53"/>
        <v>Avant</v>
      </c>
      <c r="W470" s="28" t="str">
        <f t="shared" si="54"/>
        <v>Après</v>
      </c>
      <c r="X470" s="29">
        <f t="shared" si="55"/>
        <v>0</v>
      </c>
      <c r="Y470" s="42">
        <f>IFERROR(P470+D470*0.03,"")</f>
        <v>250289154805644.41</v>
      </c>
    </row>
    <row r="471" spans="1:25">
      <c r="A471" s="13" t="s">
        <v>55</v>
      </c>
      <c r="B471" s="14" t="s">
        <v>15</v>
      </c>
      <c r="C471" s="15">
        <v>3605052527108</v>
      </c>
      <c r="D471" s="16">
        <v>9114</v>
      </c>
      <c r="E471" s="17">
        <v>9114</v>
      </c>
      <c r="F471" s="18">
        <v>1</v>
      </c>
      <c r="G471" s="19">
        <v>1</v>
      </c>
      <c r="H471" s="20">
        <f t="shared" si="50"/>
        <v>2</v>
      </c>
      <c r="I471" s="21">
        <f>SUMIFS(E:E,C:C,C471)</f>
        <v>9114</v>
      </c>
      <c r="J471" s="21">
        <f>SUMIFS(D:D,C:C,C471)</f>
        <v>45570</v>
      </c>
      <c r="K471" s="20" t="str">
        <f>IF(H471=2,"Délais OK &amp; Qté OK",IF(AND(H471=1,E471&lt;&gt;""),"Délais OK &amp; Qté NO",IF(AND(H471=1,E471="",M471&gt;=2),"Délais NO &amp; Qté OK",IF(AND(E471&lt;&gt;"",J471=D471),"Livraison sans demande","Délais NO &amp; Qté NO"))))</f>
        <v>Délais OK &amp; Qté OK</v>
      </c>
      <c r="L471" s="22" t="str">
        <f>IF(AND(K471="Délais NO &amp; Qté OK",X471&gt;30,D471&lt;&gt;""),"Verificar",IF(AND(K471="Délais NO &amp; Qté OK",X471&lt;=30,D471&lt;&gt;""),"Entrée faite "&amp;X471&amp;" jours "&amp;V471,IF(AND(X471&lt;30,K471="Délais NO &amp; Qté NO",D471=""),"Demande faite "&amp;X471&amp;" jours "&amp;W472,"")))</f>
        <v/>
      </c>
      <c r="M471" s="22">
        <f t="shared" si="51"/>
        <v>1</v>
      </c>
      <c r="N471" s="23">
        <v>1</v>
      </c>
      <c r="O471" s="12" t="str">
        <f>CONCATENATE(C471,D471,E471)</f>
        <v>360505252710891149114</v>
      </c>
      <c r="P471" s="42" t="str">
        <f t="shared" si="52"/>
        <v>252710891149114</v>
      </c>
      <c r="Q471" s="24" t="str">
        <f>IF(AND(D471&lt;&gt;0,E471=0),B471,"")</f>
        <v/>
      </c>
      <c r="R471" s="25" t="str">
        <f>IF(AND(D471=0,E471&lt;&gt;0),B471,"")</f>
        <v/>
      </c>
      <c r="S471" s="26">
        <f t="shared" si="49"/>
        <v>41065</v>
      </c>
      <c r="T471" s="27">
        <f>SUMIFS(S:S,O:O,O471,E:E,"")</f>
        <v>0</v>
      </c>
      <c r="U471" s="27">
        <f>SUMIFS(S:S,O:O,O471,D:D,"")</f>
        <v>0</v>
      </c>
      <c r="V471" s="28" t="str">
        <f t="shared" si="53"/>
        <v>Avant</v>
      </c>
      <c r="W471" s="28" t="str">
        <f t="shared" si="54"/>
        <v>Après</v>
      </c>
      <c r="X471" s="29">
        <f t="shared" si="55"/>
        <v>0</v>
      </c>
      <c r="Y471" s="42">
        <f>IFERROR(P471+D471*0.03,"")</f>
        <v>252710891149387.41</v>
      </c>
    </row>
    <row r="472" spans="1:25">
      <c r="A472" s="13" t="s">
        <v>55</v>
      </c>
      <c r="B472" s="14" t="s">
        <v>25</v>
      </c>
      <c r="C472" s="15">
        <v>3605050194739</v>
      </c>
      <c r="D472" s="16">
        <v>11088</v>
      </c>
      <c r="E472" s="17"/>
      <c r="F472" s="18"/>
      <c r="G472" s="19">
        <v>1</v>
      </c>
      <c r="H472" s="20">
        <f t="shared" si="50"/>
        <v>1</v>
      </c>
      <c r="I472" s="21">
        <f>SUMIFS(E:E,C:C,C472)</f>
        <v>11165</v>
      </c>
      <c r="J472" s="21">
        <f>SUMIFS(D:D,C:C,C472)</f>
        <v>22176</v>
      </c>
      <c r="K472" s="20" t="str">
        <f>IF(H472=2,"Délais OK &amp; Qté OK",IF(AND(H472=1,E472&lt;&gt;""),"Délais OK &amp; Qté NO",IF(AND(H472=1,E472="",M472&gt;=2),"Délais NO &amp; Qté OK",IF(AND(E472&lt;&gt;"",J472=D472),"Livraison sans demande","Délais NO &amp; Qté NO"))))</f>
        <v>Délais NO &amp; Qté NO</v>
      </c>
      <c r="L472" s="22" t="str">
        <f>IF(AND(K472="Délais NO &amp; Qté OK",X472&gt;30,D472&lt;&gt;""),"Verificar",IF(AND(K472="Délais NO &amp; Qté OK",X472&lt;=30,D472&lt;&gt;""),"Entrée faite "&amp;X472&amp;" jours "&amp;V472,IF(AND(X472&lt;30,K472="Délais NO &amp; Qté NO",D472=""),"Demande faite "&amp;X472&amp;" jours "&amp;W473,"")))</f>
        <v/>
      </c>
      <c r="M472" s="22">
        <f t="shared" si="51"/>
        <v>1</v>
      </c>
      <c r="N472" s="23">
        <v>1</v>
      </c>
      <c r="O472" s="12" t="str">
        <f>CONCATENATE(C472,D472,E472)</f>
        <v>360505019473911088</v>
      </c>
      <c r="P472" s="42" t="str">
        <f t="shared" si="52"/>
        <v>019473911088</v>
      </c>
      <c r="Q472" s="24" t="str">
        <f>IF(AND(D472&lt;&gt;0,E472=0),B472,"")</f>
        <v>12/06/2012</v>
      </c>
      <c r="R472" s="25" t="str">
        <f>IF(AND(D472=0,E472&lt;&gt;0),B472,"")</f>
        <v/>
      </c>
      <c r="S472" s="26">
        <f t="shared" si="49"/>
        <v>41072</v>
      </c>
      <c r="T472" s="27">
        <f>SUMIFS(S:S,O:O,O472,E:E,"")</f>
        <v>41072</v>
      </c>
      <c r="U472" s="27">
        <f>SUMIFS(S:S,O:O,O472,D:D,"")</f>
        <v>0</v>
      </c>
      <c r="V472" s="28" t="str">
        <f t="shared" si="53"/>
        <v>Avant</v>
      </c>
      <c r="W472" s="28" t="str">
        <f t="shared" si="54"/>
        <v>Après</v>
      </c>
      <c r="X472" s="29">
        <f t="shared" si="55"/>
        <v>41072</v>
      </c>
      <c r="Y472" s="42">
        <f>IFERROR(P472+D472*0.03,"")</f>
        <v>19473911420.639999</v>
      </c>
    </row>
    <row r="473" spans="1:25">
      <c r="A473" s="13" t="s">
        <v>55</v>
      </c>
      <c r="B473" s="14" t="s">
        <v>25</v>
      </c>
      <c r="C473" s="15">
        <v>3605050194746</v>
      </c>
      <c r="D473" s="16">
        <v>22176</v>
      </c>
      <c r="E473" s="17"/>
      <c r="F473" s="18"/>
      <c r="G473" s="19">
        <v>1</v>
      </c>
      <c r="H473" s="20">
        <f t="shared" si="50"/>
        <v>1</v>
      </c>
      <c r="I473" s="21">
        <f>SUMIFS(E:E,C:C,C473)</f>
        <v>22176</v>
      </c>
      <c r="J473" s="21">
        <f>SUMIFS(D:D,C:C,C473)</f>
        <v>44352</v>
      </c>
      <c r="K473" s="20" t="str">
        <f>IF(H473=2,"Délais OK &amp; Qté OK",IF(AND(H473=1,E473&lt;&gt;""),"Délais OK &amp; Qté NO",IF(AND(H473=1,E473="",M473&gt;=2),"Délais NO &amp; Qté OK",IF(AND(E473&lt;&gt;"",J473=D473),"Livraison sans demande","Délais NO &amp; Qté NO"))))</f>
        <v>Délais NO &amp; Qté NO</v>
      </c>
      <c r="L473" s="22" t="str">
        <f>IF(AND(K473="Délais NO &amp; Qté OK",X473&gt;30,D473&lt;&gt;""),"Verificar",IF(AND(K473="Délais NO &amp; Qté OK",X473&lt;=30,D473&lt;&gt;""),"Entrée faite "&amp;X473&amp;" jours "&amp;V473,IF(AND(X473&lt;30,K473="Délais NO &amp; Qté NO",D473=""),"Demande faite "&amp;X473&amp;" jours "&amp;W474,"")))</f>
        <v/>
      </c>
      <c r="M473" s="22">
        <f t="shared" si="51"/>
        <v>1</v>
      </c>
      <c r="N473" s="23">
        <v>1</v>
      </c>
      <c r="O473" s="12" t="str">
        <f>CONCATENATE(C473,D473,E473)</f>
        <v>360505019474622176</v>
      </c>
      <c r="P473" s="42" t="str">
        <f t="shared" si="52"/>
        <v>019474622176</v>
      </c>
      <c r="Q473" s="24" t="str">
        <f>IF(AND(D473&lt;&gt;0,E473=0),B473,"")</f>
        <v>12/06/2012</v>
      </c>
      <c r="R473" s="25" t="str">
        <f>IF(AND(D473=0,E473&lt;&gt;0),B473,"")</f>
        <v/>
      </c>
      <c r="S473" s="26">
        <f t="shared" si="49"/>
        <v>41072</v>
      </c>
      <c r="T473" s="27">
        <f>SUMIFS(S:S,O:O,O473,E:E,"")</f>
        <v>41072</v>
      </c>
      <c r="U473" s="27">
        <f>SUMIFS(S:S,O:O,O473,D:D,"")</f>
        <v>0</v>
      </c>
      <c r="V473" s="28" t="str">
        <f t="shared" si="53"/>
        <v>Avant</v>
      </c>
      <c r="W473" s="28" t="str">
        <f t="shared" si="54"/>
        <v>Après</v>
      </c>
      <c r="X473" s="29">
        <f t="shared" si="55"/>
        <v>41072</v>
      </c>
      <c r="Y473" s="42">
        <f>IFERROR(P473+D473*0.03,"")</f>
        <v>19474622841.279999</v>
      </c>
    </row>
    <row r="474" spans="1:25">
      <c r="A474" s="13" t="s">
        <v>55</v>
      </c>
      <c r="B474" s="14" t="s">
        <v>25</v>
      </c>
      <c r="C474" s="15">
        <v>3605051105154</v>
      </c>
      <c r="D474" s="16"/>
      <c r="E474" s="17">
        <v>15696</v>
      </c>
      <c r="F474" s="18"/>
      <c r="G474" s="19"/>
      <c r="H474" s="20">
        <f t="shared" si="50"/>
        <v>0</v>
      </c>
      <c r="I474" s="21">
        <f>SUMIFS(E:E,C:C,C474)</f>
        <v>15696</v>
      </c>
      <c r="J474" s="21">
        <f>SUMIFS(D:D,C:C,C474)</f>
        <v>15696</v>
      </c>
      <c r="K474" s="20" t="str">
        <f>IF(H474=2,"Délais OK &amp; Qté OK",IF(AND(H474=1,E474&lt;&gt;""),"Délais OK &amp; Qté NO",IF(AND(H474=1,E474="",M474&gt;=2),"Délais NO &amp; Qté OK",IF(AND(E474&lt;&gt;"",J474=D474),"Livraison sans demande","Délais NO &amp; Qté NO"))))</f>
        <v>Délais NO &amp; Qté NO</v>
      </c>
      <c r="L474" s="22" t="str">
        <f>IF(AND(K474="Délais NO &amp; Qté OK",X474&gt;30,D474&lt;&gt;""),"Verificar",IF(AND(K474="Délais NO &amp; Qté OK",X474&lt;=30,D474&lt;&gt;""),"Entrée faite "&amp;X474&amp;" jours "&amp;V474,IF(AND(X474&lt;30,K474="Délais NO &amp; Qté NO",D474=""),"Demande faite "&amp;X474&amp;" jours "&amp;W475,"")))</f>
        <v>Demande faite 2 jours Avant</v>
      </c>
      <c r="M474" s="22">
        <f t="shared" si="51"/>
        <v>2</v>
      </c>
      <c r="N474" s="23">
        <v>1</v>
      </c>
      <c r="O474" s="12" t="str">
        <f>CONCATENATE(C474,D474,E474)</f>
        <v>360505110515415696</v>
      </c>
      <c r="P474" s="42" t="str">
        <f t="shared" si="52"/>
        <v>110515415696</v>
      </c>
      <c r="Q474" s="24" t="str">
        <f>IF(AND(D474&lt;&gt;0,E474=0),B474,"")</f>
        <v/>
      </c>
      <c r="R474" s="25" t="str">
        <f>IF(AND(D474=0,E474&lt;&gt;0),B474,"")</f>
        <v>12/06/2012</v>
      </c>
      <c r="S474" s="26">
        <f t="shared" si="49"/>
        <v>41072</v>
      </c>
      <c r="T474" s="27">
        <f>SUMIFS(S:S,O:O,O474,E:E,"")</f>
        <v>41074</v>
      </c>
      <c r="U474" s="27">
        <f>SUMIFS(S:S,O:O,O474,D:D,"")</f>
        <v>41072</v>
      </c>
      <c r="V474" s="28" t="str">
        <f t="shared" si="53"/>
        <v>Avant</v>
      </c>
      <c r="W474" s="28" t="str">
        <f t="shared" si="54"/>
        <v>Après</v>
      </c>
      <c r="X474" s="29">
        <f t="shared" si="55"/>
        <v>2</v>
      </c>
      <c r="Y474" s="42">
        <f>IFERROR(P474+D474*0.03,"")</f>
        <v>110515415696</v>
      </c>
    </row>
    <row r="475" spans="1:25">
      <c r="A475" s="13" t="s">
        <v>55</v>
      </c>
      <c r="B475" s="14" t="s">
        <v>25</v>
      </c>
      <c r="C475" s="15">
        <v>3605051143538</v>
      </c>
      <c r="D475" s="16"/>
      <c r="E475" s="17">
        <v>1848</v>
      </c>
      <c r="F475" s="18"/>
      <c r="G475" s="19"/>
      <c r="H475" s="20">
        <f t="shared" si="50"/>
        <v>0</v>
      </c>
      <c r="I475" s="21">
        <f>SUMIFS(E:E,C:C,C475)</f>
        <v>23100</v>
      </c>
      <c r="J475" s="21">
        <f>SUMIFS(D:D,C:C,C475)</f>
        <v>34188</v>
      </c>
      <c r="K475" s="20" t="str">
        <f>IF(H475=2,"Délais OK &amp; Qté OK",IF(AND(H475=1,E475&lt;&gt;""),"Délais OK &amp; Qté NO",IF(AND(H475=1,E475="",M475&gt;=2),"Délais NO &amp; Qté OK",IF(AND(E475&lt;&gt;"",J475=D475),"Livraison sans demande","Délais NO &amp; Qté NO"))))</f>
        <v>Délais NO &amp; Qté NO</v>
      </c>
      <c r="L475" s="22" t="str">
        <f>IF(AND(K475="Délais NO &amp; Qté OK",X475&gt;30,D475&lt;&gt;""),"Verificar",IF(AND(K475="Délais NO &amp; Qté OK",X475&lt;=30,D475&lt;&gt;""),"Entrée faite "&amp;X475&amp;" jours "&amp;V475,IF(AND(X475&lt;30,K475="Délais NO &amp; Qté NO",D475=""),"Demande faite "&amp;X475&amp;" jours "&amp;W476,"")))</f>
        <v/>
      </c>
      <c r="M475" s="22">
        <f t="shared" si="51"/>
        <v>1</v>
      </c>
      <c r="N475" s="23">
        <v>1</v>
      </c>
      <c r="O475" s="12" t="str">
        <f>CONCATENATE(C475,D475,E475)</f>
        <v>36050511435381848</v>
      </c>
      <c r="P475" s="42" t="str">
        <f t="shared" si="52"/>
        <v>11435381848</v>
      </c>
      <c r="Q475" s="24" t="str">
        <f>IF(AND(D475&lt;&gt;0,E475=0),B475,"")</f>
        <v/>
      </c>
      <c r="R475" s="25" t="str">
        <f>IF(AND(D475=0,E475&lt;&gt;0),B475,"")</f>
        <v>12/06/2012</v>
      </c>
      <c r="S475" s="26">
        <f t="shared" si="49"/>
        <v>41072</v>
      </c>
      <c r="T475" s="27">
        <f>SUMIFS(S:S,O:O,O475,E:E,"")</f>
        <v>0</v>
      </c>
      <c r="U475" s="27">
        <f>SUMIFS(S:S,O:O,O475,D:D,"")</f>
        <v>41072</v>
      </c>
      <c r="V475" s="28" t="str">
        <f t="shared" si="53"/>
        <v>Après</v>
      </c>
      <c r="W475" s="28" t="str">
        <f t="shared" si="54"/>
        <v>Avant</v>
      </c>
      <c r="X475" s="29">
        <f t="shared" si="55"/>
        <v>41072</v>
      </c>
      <c r="Y475" s="42">
        <f>IFERROR(P475+D475*0.03,"")</f>
        <v>11435381848</v>
      </c>
    </row>
    <row r="476" spans="1:25">
      <c r="A476" s="13" t="s">
        <v>55</v>
      </c>
      <c r="B476" s="14" t="s">
        <v>25</v>
      </c>
      <c r="C476" s="15">
        <v>3605051143545</v>
      </c>
      <c r="D476" s="16"/>
      <c r="E476" s="17">
        <v>1617</v>
      </c>
      <c r="F476" s="18"/>
      <c r="G476" s="19"/>
      <c r="H476" s="20">
        <f t="shared" si="50"/>
        <v>0</v>
      </c>
      <c r="I476" s="21">
        <f>SUMIFS(E:E,C:C,C476)</f>
        <v>11781</v>
      </c>
      <c r="J476" s="21">
        <f>SUMIFS(D:D,C:C,C476)</f>
        <v>23100</v>
      </c>
      <c r="K476" s="20" t="str">
        <f>IF(H476=2,"Délais OK &amp; Qté OK",IF(AND(H476=1,E476&lt;&gt;""),"Délais OK &amp; Qté NO",IF(AND(H476=1,E476="",M476&gt;=2),"Délais NO &amp; Qté OK",IF(AND(E476&lt;&gt;"",J476=D476),"Livraison sans demande","Délais NO &amp; Qté NO"))))</f>
        <v>Délais NO &amp; Qté NO</v>
      </c>
      <c r="L476" s="22" t="str">
        <f>IF(AND(K476="Délais NO &amp; Qté OK",X476&gt;30,D476&lt;&gt;""),"Verificar",IF(AND(K476="Délais NO &amp; Qté OK",X476&lt;=30,D476&lt;&gt;""),"Entrée faite "&amp;X476&amp;" jours "&amp;V476,IF(AND(X476&lt;30,K476="Délais NO &amp; Qté NO",D476=""),"Demande faite "&amp;X476&amp;" jours "&amp;W477,"")))</f>
        <v/>
      </c>
      <c r="M476" s="22">
        <f t="shared" si="51"/>
        <v>1</v>
      </c>
      <c r="N476" s="23">
        <v>1</v>
      </c>
      <c r="O476" s="12" t="str">
        <f>CONCATENATE(C476,D476,E476)</f>
        <v>36050511435451617</v>
      </c>
      <c r="P476" s="42" t="str">
        <f t="shared" si="52"/>
        <v>11435451617</v>
      </c>
      <c r="Q476" s="24" t="str">
        <f>IF(AND(D476&lt;&gt;0,E476=0),B476,"")</f>
        <v/>
      </c>
      <c r="R476" s="25" t="str">
        <f>IF(AND(D476=0,E476&lt;&gt;0),B476,"")</f>
        <v>12/06/2012</v>
      </c>
      <c r="S476" s="26">
        <f t="shared" si="49"/>
        <v>41072</v>
      </c>
      <c r="T476" s="27">
        <f>SUMIFS(S:S,O:O,O476,E:E,"")</f>
        <v>0</v>
      </c>
      <c r="U476" s="27">
        <f>SUMIFS(S:S,O:O,O476,D:D,"")</f>
        <v>41072</v>
      </c>
      <c r="V476" s="28" t="str">
        <f t="shared" si="53"/>
        <v>Après</v>
      </c>
      <c r="W476" s="28" t="str">
        <f t="shared" si="54"/>
        <v>Avant</v>
      </c>
      <c r="X476" s="29">
        <f t="shared" si="55"/>
        <v>41072</v>
      </c>
      <c r="Y476" s="42">
        <f>IFERROR(P476+D476*0.03,"")</f>
        <v>11435451617</v>
      </c>
    </row>
    <row r="477" spans="1:25">
      <c r="A477" s="13" t="s">
        <v>55</v>
      </c>
      <c r="B477" s="14" t="s">
        <v>25</v>
      </c>
      <c r="C477" s="15">
        <v>3605051840147</v>
      </c>
      <c r="D477" s="16">
        <v>11088</v>
      </c>
      <c r="E477" s="17">
        <v>11088</v>
      </c>
      <c r="F477" s="18">
        <v>1</v>
      </c>
      <c r="G477" s="19">
        <v>1</v>
      </c>
      <c r="H477" s="20">
        <f t="shared" si="50"/>
        <v>2</v>
      </c>
      <c r="I477" s="21">
        <f>SUMIFS(E:E,C:C,C477)</f>
        <v>11088</v>
      </c>
      <c r="J477" s="21">
        <f>SUMIFS(D:D,C:C,C477)</f>
        <v>22176</v>
      </c>
      <c r="K477" s="20" t="str">
        <f>IF(H477=2,"Délais OK &amp; Qté OK",IF(AND(H477=1,E477&lt;&gt;""),"Délais OK &amp; Qté NO",IF(AND(H477=1,E477="",M477&gt;=2),"Délais NO &amp; Qté OK",IF(AND(E477&lt;&gt;"",J477=D477),"Livraison sans demande","Délais NO &amp; Qté NO"))))</f>
        <v>Délais OK &amp; Qté OK</v>
      </c>
      <c r="L477" s="22" t="str">
        <f>IF(AND(K477="Délais NO &amp; Qté OK",X477&gt;30,D477&lt;&gt;""),"Verificar",IF(AND(K477="Délais NO &amp; Qté OK",X477&lt;=30,D477&lt;&gt;""),"Entrée faite "&amp;X477&amp;" jours "&amp;V477,IF(AND(X477&lt;30,K477="Délais NO &amp; Qté NO",D477=""),"Demande faite "&amp;X477&amp;" jours "&amp;W478,"")))</f>
        <v/>
      </c>
      <c r="M477" s="22">
        <f t="shared" si="51"/>
        <v>1</v>
      </c>
      <c r="N477" s="23">
        <v>1</v>
      </c>
      <c r="O477" s="12" t="str">
        <f>CONCATENATE(C477,D477,E477)</f>
        <v>36050518401471108811088</v>
      </c>
      <c r="P477" s="42" t="str">
        <f t="shared" si="52"/>
        <v>18401471108811088</v>
      </c>
      <c r="Q477" s="24" t="str">
        <f>IF(AND(D477&lt;&gt;0,E477=0),B477,"")</f>
        <v/>
      </c>
      <c r="R477" s="25" t="str">
        <f>IF(AND(D477=0,E477&lt;&gt;0),B477,"")</f>
        <v/>
      </c>
      <c r="S477" s="26">
        <f t="shared" si="49"/>
        <v>41072</v>
      </c>
      <c r="T477" s="27">
        <f>SUMIFS(S:S,O:O,O477,E:E,"")</f>
        <v>0</v>
      </c>
      <c r="U477" s="27">
        <f>SUMIFS(S:S,O:O,O477,D:D,"")</f>
        <v>0</v>
      </c>
      <c r="V477" s="28" t="str">
        <f t="shared" si="53"/>
        <v>Avant</v>
      </c>
      <c r="W477" s="28" t="str">
        <f t="shared" si="54"/>
        <v>Après</v>
      </c>
      <c r="X477" s="29">
        <f t="shared" si="55"/>
        <v>0</v>
      </c>
      <c r="Y477" s="42">
        <f>IFERROR(P477+D477*0.03,"")</f>
        <v>1.8401471108811332E+16</v>
      </c>
    </row>
    <row r="478" spans="1:25">
      <c r="A478" s="13" t="s">
        <v>55</v>
      </c>
      <c r="B478" s="14" t="s">
        <v>25</v>
      </c>
      <c r="C478" s="15">
        <v>3605052312803</v>
      </c>
      <c r="D478" s="16">
        <v>16576</v>
      </c>
      <c r="E478" s="17">
        <v>16576</v>
      </c>
      <c r="F478" s="18">
        <v>1</v>
      </c>
      <c r="G478" s="19">
        <v>1</v>
      </c>
      <c r="H478" s="20">
        <f t="shared" si="50"/>
        <v>2</v>
      </c>
      <c r="I478" s="21">
        <f>SUMIFS(E:E,C:C,C478)</f>
        <v>16576</v>
      </c>
      <c r="J478" s="21">
        <f>SUMIFS(D:D,C:C,C478)</f>
        <v>33152</v>
      </c>
      <c r="K478" s="20" t="str">
        <f>IF(H478=2,"Délais OK &amp; Qté OK",IF(AND(H478=1,E478&lt;&gt;""),"Délais OK &amp; Qté NO",IF(AND(H478=1,E478="",M478&gt;=2),"Délais NO &amp; Qté OK",IF(AND(E478&lt;&gt;"",J478=D478),"Livraison sans demande","Délais NO &amp; Qté NO"))))</f>
        <v>Délais OK &amp; Qté OK</v>
      </c>
      <c r="L478" s="22" t="str">
        <f>IF(AND(K478="Délais NO &amp; Qté OK",X478&gt;30,D478&lt;&gt;""),"Verificar",IF(AND(K478="Délais NO &amp; Qté OK",X478&lt;=30,D478&lt;&gt;""),"Entrée faite "&amp;X478&amp;" jours "&amp;V478,IF(AND(X478&lt;30,K478="Délais NO &amp; Qté NO",D478=""),"Demande faite "&amp;X478&amp;" jours "&amp;W479,"")))</f>
        <v/>
      </c>
      <c r="M478" s="22">
        <f t="shared" si="51"/>
        <v>1</v>
      </c>
      <c r="N478" s="23">
        <v>1</v>
      </c>
      <c r="O478" s="12" t="str">
        <f>CONCATENATE(C478,D478,E478)</f>
        <v>36050523128031657616576</v>
      </c>
      <c r="P478" s="42" t="str">
        <f t="shared" si="52"/>
        <v>23128031657616576</v>
      </c>
      <c r="Q478" s="24" t="str">
        <f>IF(AND(D478&lt;&gt;0,E478=0),B478,"")</f>
        <v/>
      </c>
      <c r="R478" s="25" t="str">
        <f>IF(AND(D478=0,E478&lt;&gt;0),B478,"")</f>
        <v/>
      </c>
      <c r="S478" s="26">
        <f t="shared" si="49"/>
        <v>41072</v>
      </c>
      <c r="T478" s="27">
        <f>SUMIFS(S:S,O:O,O478,E:E,"")</f>
        <v>0</v>
      </c>
      <c r="U478" s="27">
        <f>SUMIFS(S:S,O:O,O478,D:D,"")</f>
        <v>0</v>
      </c>
      <c r="V478" s="28" t="str">
        <f t="shared" si="53"/>
        <v>Avant</v>
      </c>
      <c r="W478" s="28" t="str">
        <f t="shared" si="54"/>
        <v>Après</v>
      </c>
      <c r="X478" s="29">
        <f t="shared" si="55"/>
        <v>0</v>
      </c>
      <c r="Y478" s="42">
        <f>IFERROR(P478+D478*0.03,"")</f>
        <v>2.3128031657616996E+16</v>
      </c>
    </row>
    <row r="479" spans="1:25">
      <c r="A479" s="13" t="s">
        <v>55</v>
      </c>
      <c r="B479" s="14" t="s">
        <v>25</v>
      </c>
      <c r="C479" s="15">
        <v>3605052498903</v>
      </c>
      <c r="D479" s="16">
        <v>44903</v>
      </c>
      <c r="E479" s="17"/>
      <c r="F479" s="18"/>
      <c r="G479" s="19">
        <v>1</v>
      </c>
      <c r="H479" s="20">
        <f t="shared" si="50"/>
        <v>1</v>
      </c>
      <c r="I479" s="21">
        <f>SUMIFS(E:E,C:C,C479)</f>
        <v>42470</v>
      </c>
      <c r="J479" s="21">
        <f>SUMIFS(D:D,C:C,C479)</f>
        <v>66823</v>
      </c>
      <c r="K479" s="20" t="str">
        <f>IF(H479=2,"Délais OK &amp; Qté OK",IF(AND(H479=1,E479&lt;&gt;""),"Délais OK &amp; Qté NO",IF(AND(H479=1,E479="",M479&gt;=2),"Délais NO &amp; Qté OK",IF(AND(E479&lt;&gt;"",J479=D479),"Livraison sans demande","Délais NO &amp; Qté NO"))))</f>
        <v>Délais NO &amp; Qté NO</v>
      </c>
      <c r="L479" s="22" t="str">
        <f>IF(AND(K479="Délais NO &amp; Qté OK",X479&gt;30,D479&lt;&gt;""),"Verificar",IF(AND(K479="Délais NO &amp; Qté OK",X479&lt;=30,D479&lt;&gt;""),"Entrée faite "&amp;X479&amp;" jours "&amp;V479,IF(AND(X479&lt;30,K479="Délais NO &amp; Qté NO",D479=""),"Demande faite "&amp;X479&amp;" jours "&amp;W480,"")))</f>
        <v/>
      </c>
      <c r="M479" s="22">
        <f t="shared" si="51"/>
        <v>1</v>
      </c>
      <c r="N479" s="23">
        <v>1</v>
      </c>
      <c r="O479" s="12" t="str">
        <f>CONCATENATE(C479,D479,E479)</f>
        <v>360505249890344903</v>
      </c>
      <c r="P479" s="42" t="str">
        <f t="shared" si="52"/>
        <v>249890344903</v>
      </c>
      <c r="Q479" s="24" t="str">
        <f>IF(AND(D479&lt;&gt;0,E479=0),B479,"")</f>
        <v>12/06/2012</v>
      </c>
      <c r="R479" s="25" t="str">
        <f>IF(AND(D479=0,E479&lt;&gt;0),B479,"")</f>
        <v/>
      </c>
      <c r="S479" s="26">
        <f t="shared" si="49"/>
        <v>41072</v>
      </c>
      <c r="T479" s="27">
        <f>SUMIFS(S:S,O:O,O479,E:E,"")</f>
        <v>41072</v>
      </c>
      <c r="U479" s="27">
        <f>SUMIFS(S:S,O:O,O479,D:D,"")</f>
        <v>0</v>
      </c>
      <c r="V479" s="28" t="str">
        <f t="shared" si="53"/>
        <v>Avant</v>
      </c>
      <c r="W479" s="28" t="str">
        <f t="shared" si="54"/>
        <v>Après</v>
      </c>
      <c r="X479" s="29">
        <f t="shared" si="55"/>
        <v>41072</v>
      </c>
      <c r="Y479" s="42">
        <f>IFERROR(P479+D479*0.03,"")</f>
        <v>249890346250.09</v>
      </c>
    </row>
    <row r="480" spans="1:25">
      <c r="A480" s="13" t="s">
        <v>55</v>
      </c>
      <c r="B480" s="14" t="s">
        <v>25</v>
      </c>
      <c r="C480" s="15">
        <v>3605052621745</v>
      </c>
      <c r="D480" s="16">
        <v>24304</v>
      </c>
      <c r="E480" s="17">
        <v>24304</v>
      </c>
      <c r="F480" s="18">
        <v>1</v>
      </c>
      <c r="G480" s="19">
        <v>1</v>
      </c>
      <c r="H480" s="20">
        <f t="shared" si="50"/>
        <v>2</v>
      </c>
      <c r="I480" s="21">
        <f>SUMIFS(E:E,C:C,C480)</f>
        <v>24304</v>
      </c>
      <c r="J480" s="21">
        <f>SUMIFS(D:D,C:C,C480)</f>
        <v>24304</v>
      </c>
      <c r="K480" s="20" t="str">
        <f>IF(H480=2,"Délais OK &amp; Qté OK",IF(AND(H480=1,E480&lt;&gt;""),"Délais OK &amp; Qté NO",IF(AND(H480=1,E480="",M480&gt;=2),"Délais NO &amp; Qté OK",IF(AND(E480&lt;&gt;"",J480=D480),"Livraison sans demande","Délais NO &amp; Qté NO"))))</f>
        <v>Délais OK &amp; Qté OK</v>
      </c>
      <c r="L480" s="22" t="str">
        <f>IF(AND(K480="Délais NO &amp; Qté OK",X480&gt;30,D480&lt;&gt;""),"Verificar",IF(AND(K480="Délais NO &amp; Qté OK",X480&lt;=30,D480&lt;&gt;""),"Entrée faite "&amp;X480&amp;" jours "&amp;V480,IF(AND(X480&lt;30,K480="Délais NO &amp; Qté NO",D480=""),"Demande faite "&amp;X480&amp;" jours "&amp;W481,"")))</f>
        <v/>
      </c>
      <c r="M480" s="22">
        <f t="shared" si="51"/>
        <v>1</v>
      </c>
      <c r="N480" s="23">
        <v>1</v>
      </c>
      <c r="O480" s="12" t="str">
        <f>CONCATENATE(C480,D480,E480)</f>
        <v>36050526217452430424304</v>
      </c>
      <c r="P480" s="42" t="str">
        <f t="shared" si="52"/>
        <v>26217452430424304</v>
      </c>
      <c r="Q480" s="24" t="str">
        <f>IF(AND(D480&lt;&gt;0,E480=0),B480,"")</f>
        <v/>
      </c>
      <c r="R480" s="25" t="str">
        <f>IF(AND(D480=0,E480&lt;&gt;0),B480,"")</f>
        <v/>
      </c>
      <c r="S480" s="26">
        <f t="shared" si="49"/>
        <v>41072</v>
      </c>
      <c r="T480" s="27">
        <f>SUMIFS(S:S,O:O,O480,E:E,"")</f>
        <v>0</v>
      </c>
      <c r="U480" s="27">
        <f>SUMIFS(S:S,O:O,O480,D:D,"")</f>
        <v>0</v>
      </c>
      <c r="V480" s="28" t="str">
        <f t="shared" si="53"/>
        <v>Avant</v>
      </c>
      <c r="W480" s="28" t="str">
        <f t="shared" si="54"/>
        <v>Après</v>
      </c>
      <c r="X480" s="29">
        <f t="shared" si="55"/>
        <v>0</v>
      </c>
      <c r="Y480" s="42">
        <f>IFERROR(P480+D480*0.03,"")</f>
        <v>2.6217452430425028E+16</v>
      </c>
    </row>
    <row r="481" spans="1:25">
      <c r="A481" s="13" t="s">
        <v>55</v>
      </c>
      <c r="B481" s="14" t="s">
        <v>12</v>
      </c>
      <c r="C481" s="15">
        <v>3605050827705</v>
      </c>
      <c r="D481" s="16">
        <v>8288</v>
      </c>
      <c r="E481" s="17"/>
      <c r="F481" s="18"/>
      <c r="G481" s="19">
        <v>1</v>
      </c>
      <c r="H481" s="20">
        <f t="shared" si="50"/>
        <v>1</v>
      </c>
      <c r="I481" s="21">
        <f>SUMIFS(E:E,C:C,C481)</f>
        <v>8288</v>
      </c>
      <c r="J481" s="21">
        <f>SUMIFS(D:D,C:C,C481)</f>
        <v>16576</v>
      </c>
      <c r="K481" s="20" t="str">
        <f>IF(H481=2,"Délais OK &amp; Qté OK",IF(AND(H481=1,E481&lt;&gt;""),"Délais OK &amp; Qté NO",IF(AND(H481=1,E481="",M481&gt;=2),"Délais NO &amp; Qté OK",IF(AND(E481&lt;&gt;"",J481=D481),"Livraison sans demande","Délais NO &amp; Qté NO"))))</f>
        <v>Délais NO &amp; Qté OK</v>
      </c>
      <c r="L481" s="22" t="str">
        <f>IF(AND(K481="Délais NO &amp; Qté OK",X481&gt;30,D481&lt;&gt;""),"Verificar",IF(AND(K481="Délais NO &amp; Qté OK",X481&lt;=30,D481&lt;&gt;""),"Entrée faite "&amp;X481&amp;" jours "&amp;V481,IF(AND(X481&lt;30,K481="Délais NO &amp; Qté NO",D481=""),"Demande faite "&amp;X481&amp;" jours "&amp;W482,"")))</f>
        <v>Verificar</v>
      </c>
      <c r="M481" s="22">
        <f t="shared" si="51"/>
        <v>3</v>
      </c>
      <c r="N481" s="23">
        <v>1</v>
      </c>
      <c r="O481" s="12" t="str">
        <f>CONCATENATE(C481,D481,E481)</f>
        <v>36050508277058288</v>
      </c>
      <c r="P481" s="42" t="str">
        <f t="shared" si="52"/>
        <v>08277058288</v>
      </c>
      <c r="Q481" s="24" t="str">
        <f>IF(AND(D481&lt;&gt;0,E481=0),B481,"")</f>
        <v>14/06/2012</v>
      </c>
      <c r="R481" s="25" t="str">
        <f>IF(AND(D481=0,E481&lt;&gt;0),B481,"")</f>
        <v/>
      </c>
      <c r="S481" s="26">
        <f t="shared" si="49"/>
        <v>41074</v>
      </c>
      <c r="T481" s="27">
        <f>SUMIFS(S:S,O:O,O481,E:E,"")</f>
        <v>82153</v>
      </c>
      <c r="U481" s="27">
        <f>SUMIFS(S:S,O:O,O481,D:D,"")</f>
        <v>41075</v>
      </c>
      <c r="V481" s="28" t="str">
        <f t="shared" si="53"/>
        <v>Avant</v>
      </c>
      <c r="W481" s="28" t="str">
        <f t="shared" si="54"/>
        <v>Après</v>
      </c>
      <c r="X481" s="29">
        <f t="shared" si="55"/>
        <v>41078</v>
      </c>
      <c r="Y481" s="42">
        <f>IFERROR(P481+D481*0.03,"")</f>
        <v>8277058536.6400003</v>
      </c>
    </row>
    <row r="482" spans="1:25">
      <c r="A482" s="13" t="s">
        <v>55</v>
      </c>
      <c r="B482" s="14" t="s">
        <v>12</v>
      </c>
      <c r="C482" s="15">
        <v>3605051105154</v>
      </c>
      <c r="D482" s="16">
        <v>15696</v>
      </c>
      <c r="E482" s="17"/>
      <c r="F482" s="18"/>
      <c r="G482" s="19">
        <v>1</v>
      </c>
      <c r="H482" s="20">
        <f t="shared" si="50"/>
        <v>1</v>
      </c>
      <c r="I482" s="21">
        <f>SUMIFS(E:E,C:C,C482)</f>
        <v>15696</v>
      </c>
      <c r="J482" s="21">
        <f>SUMIFS(D:D,C:C,C482)</f>
        <v>15696</v>
      </c>
      <c r="K482" s="20" t="str">
        <f>IF(H482=2,"Délais OK &amp; Qté OK",IF(AND(H482=1,E482&lt;&gt;""),"Délais OK &amp; Qté NO",IF(AND(H482=1,E482="",M482&gt;=2),"Délais NO &amp; Qté OK",IF(AND(E482&lt;&gt;"",J482=D482),"Livraison sans demande","Délais NO &amp; Qté NO"))))</f>
        <v>Délais NO &amp; Qté OK</v>
      </c>
      <c r="L482" s="22" t="str">
        <f>IF(AND(K482="Délais NO &amp; Qté OK",X482&gt;30,D482&lt;&gt;""),"Verificar",IF(AND(K482="Délais NO &amp; Qté OK",X482&lt;=30,D482&lt;&gt;""),"Entrée faite "&amp;X482&amp;" jours "&amp;V482,IF(AND(X482&lt;30,K482="Délais NO &amp; Qté NO",D482=""),"Demande faite "&amp;X482&amp;" jours "&amp;W483,"")))</f>
        <v>Entrée faite 2 jours Avant</v>
      </c>
      <c r="M482" s="22">
        <f t="shared" si="51"/>
        <v>2</v>
      </c>
      <c r="N482" s="23">
        <v>1</v>
      </c>
      <c r="O482" s="12" t="str">
        <f>CONCATENATE(C482,D482,E482)</f>
        <v>360505110515415696</v>
      </c>
      <c r="P482" s="42" t="str">
        <f t="shared" si="52"/>
        <v>110515415696</v>
      </c>
      <c r="Q482" s="24" t="str">
        <f>IF(AND(D482&lt;&gt;0,E482=0),B482,"")</f>
        <v>14/06/2012</v>
      </c>
      <c r="R482" s="25" t="str">
        <f>IF(AND(D482=0,E482&lt;&gt;0),B482,"")</f>
        <v/>
      </c>
      <c r="S482" s="26">
        <f t="shared" si="49"/>
        <v>41074</v>
      </c>
      <c r="T482" s="27">
        <f>SUMIFS(S:S,O:O,O482,E:E,"")</f>
        <v>41074</v>
      </c>
      <c r="U482" s="27">
        <f>SUMIFS(S:S,O:O,O482,D:D,"")</f>
        <v>41072</v>
      </c>
      <c r="V482" s="28" t="str">
        <f t="shared" si="53"/>
        <v>Avant</v>
      </c>
      <c r="W482" s="28" t="str">
        <f t="shared" si="54"/>
        <v>Après</v>
      </c>
      <c r="X482" s="29">
        <f t="shared" si="55"/>
        <v>2</v>
      </c>
      <c r="Y482" s="42">
        <f>IFERROR(P482+D482*0.03,"")</f>
        <v>110515416166.88</v>
      </c>
    </row>
    <row r="483" spans="1:25">
      <c r="A483" s="13" t="s">
        <v>55</v>
      </c>
      <c r="B483" s="14" t="s">
        <v>12</v>
      </c>
      <c r="C483" s="15">
        <v>3605051130699</v>
      </c>
      <c r="D483" s="16">
        <v>12432</v>
      </c>
      <c r="E483" s="17"/>
      <c r="F483" s="18"/>
      <c r="G483" s="19">
        <v>1</v>
      </c>
      <c r="H483" s="20">
        <f t="shared" si="50"/>
        <v>1</v>
      </c>
      <c r="I483" s="21">
        <f>SUMIFS(E:E,C:C,C483)</f>
        <v>16576</v>
      </c>
      <c r="J483" s="21">
        <f>SUMIFS(D:D,C:C,C483)</f>
        <v>33152</v>
      </c>
      <c r="K483" s="20" t="str">
        <f>IF(H483=2,"Délais OK &amp; Qté OK",IF(AND(H483=1,E483&lt;&gt;""),"Délais OK &amp; Qté NO",IF(AND(H483=1,E483="",M483&gt;=2),"Délais NO &amp; Qté OK",IF(AND(E483&lt;&gt;"",J483=D483),"Livraison sans demande","Délais NO &amp; Qté NO"))))</f>
        <v>Délais NO &amp; Qté OK</v>
      </c>
      <c r="L483" s="22" t="str">
        <f>IF(AND(K483="Délais NO &amp; Qté OK",X483&gt;30,D483&lt;&gt;""),"Verificar",IF(AND(K483="Délais NO &amp; Qté OK",X483&lt;=30,D483&lt;&gt;""),"Entrée faite "&amp;X483&amp;" jours "&amp;V483,IF(AND(X483&lt;30,K483="Délais NO &amp; Qté NO",D483=""),"Demande faite "&amp;X483&amp;" jours "&amp;W484,"")))</f>
        <v>Entrée faite 1 jours Après</v>
      </c>
      <c r="M483" s="22">
        <f t="shared" si="51"/>
        <v>2</v>
      </c>
      <c r="N483" s="23">
        <v>1</v>
      </c>
      <c r="O483" s="12" t="str">
        <f>CONCATENATE(C483,D483,E483)</f>
        <v>360505113069912432</v>
      </c>
      <c r="P483" s="42" t="str">
        <f t="shared" si="52"/>
        <v>113069912432</v>
      </c>
      <c r="Q483" s="24" t="str">
        <f>IF(AND(D483&lt;&gt;0,E483=0),B483,"")</f>
        <v>14/06/2012</v>
      </c>
      <c r="R483" s="25" t="str">
        <f>IF(AND(D483=0,E483&lt;&gt;0),B483,"")</f>
        <v/>
      </c>
      <c r="S483" s="26">
        <f t="shared" si="49"/>
        <v>41074</v>
      </c>
      <c r="T483" s="27">
        <f>SUMIFS(S:S,O:O,O483,E:E,"")</f>
        <v>41074</v>
      </c>
      <c r="U483" s="27">
        <f>SUMIFS(S:S,O:O,O483,D:D,"")</f>
        <v>41075</v>
      </c>
      <c r="V483" s="28" t="str">
        <f t="shared" si="53"/>
        <v>Après</v>
      </c>
      <c r="W483" s="28" t="str">
        <f t="shared" si="54"/>
        <v>Avant</v>
      </c>
      <c r="X483" s="29">
        <f t="shared" si="55"/>
        <v>1</v>
      </c>
      <c r="Y483" s="42">
        <f>IFERROR(P483+D483*0.03,"")</f>
        <v>113069912804.96001</v>
      </c>
    </row>
    <row r="484" spans="1:25">
      <c r="A484" s="13" t="s">
        <v>55</v>
      </c>
      <c r="B484" s="14" t="s">
        <v>12</v>
      </c>
      <c r="C484" s="15">
        <v>3605051130705</v>
      </c>
      <c r="D484" s="16">
        <v>8288</v>
      </c>
      <c r="E484" s="17"/>
      <c r="F484" s="18"/>
      <c r="G484" s="19">
        <v>1</v>
      </c>
      <c r="H484" s="20">
        <f t="shared" si="50"/>
        <v>1</v>
      </c>
      <c r="I484" s="21">
        <f>SUMIFS(E:E,C:C,C484)</f>
        <v>8288</v>
      </c>
      <c r="J484" s="21">
        <f>SUMIFS(D:D,C:C,C484)</f>
        <v>16576</v>
      </c>
      <c r="K484" s="20" t="str">
        <f>IF(H484=2,"Délais OK &amp; Qté OK",IF(AND(H484=1,E484&lt;&gt;""),"Délais OK &amp; Qté NO",IF(AND(H484=1,E484="",M484&gt;=2),"Délais NO &amp; Qté OK",IF(AND(E484&lt;&gt;"",J484=D484),"Livraison sans demande","Délais NO &amp; Qté NO"))))</f>
        <v>Délais NO &amp; Qté OK</v>
      </c>
      <c r="L484" s="22" t="str">
        <f>IF(AND(K484="Délais NO &amp; Qté OK",X484&gt;30,D484&lt;&gt;""),"Verificar",IF(AND(K484="Délais NO &amp; Qté OK",X484&lt;=30,D484&lt;&gt;""),"Entrée faite "&amp;X484&amp;" jours "&amp;V484,IF(AND(X484&lt;30,K484="Délais NO &amp; Qté NO",D484=""),"Demande faite "&amp;X484&amp;" jours "&amp;W485,"")))</f>
        <v>Verificar</v>
      </c>
      <c r="M484" s="22">
        <f t="shared" si="51"/>
        <v>3</v>
      </c>
      <c r="N484" s="23">
        <v>1</v>
      </c>
      <c r="O484" s="12" t="str">
        <f>CONCATENATE(C484,D484,E484)</f>
        <v>36050511307058288</v>
      </c>
      <c r="P484" s="42" t="str">
        <f t="shared" si="52"/>
        <v>11307058288</v>
      </c>
      <c r="Q484" s="24" t="str">
        <f>IF(AND(D484&lt;&gt;0,E484=0),B484,"")</f>
        <v>14/06/2012</v>
      </c>
      <c r="R484" s="25" t="str">
        <f>IF(AND(D484=0,E484&lt;&gt;0),B484,"")</f>
        <v/>
      </c>
      <c r="S484" s="26">
        <f t="shared" si="49"/>
        <v>41074</v>
      </c>
      <c r="T484" s="27">
        <f>SUMIFS(S:S,O:O,O484,E:E,"")</f>
        <v>82153</v>
      </c>
      <c r="U484" s="27">
        <f>SUMIFS(S:S,O:O,O484,D:D,"")</f>
        <v>41075</v>
      </c>
      <c r="V484" s="28" t="str">
        <f t="shared" si="53"/>
        <v>Avant</v>
      </c>
      <c r="W484" s="28" t="str">
        <f t="shared" si="54"/>
        <v>Après</v>
      </c>
      <c r="X484" s="29">
        <f t="shared" si="55"/>
        <v>41078</v>
      </c>
      <c r="Y484" s="42">
        <f>IFERROR(P484+D484*0.03,"")</f>
        <v>11307058536.639999</v>
      </c>
    </row>
    <row r="485" spans="1:25">
      <c r="A485" s="13" t="s">
        <v>55</v>
      </c>
      <c r="B485" s="14" t="s">
        <v>12</v>
      </c>
      <c r="C485" s="15">
        <v>3605051143538</v>
      </c>
      <c r="D485" s="16">
        <v>34188</v>
      </c>
      <c r="E485" s="17"/>
      <c r="F485" s="18"/>
      <c r="G485" s="19">
        <v>1</v>
      </c>
      <c r="H485" s="20">
        <f t="shared" si="50"/>
        <v>1</v>
      </c>
      <c r="I485" s="21">
        <f>SUMIFS(E:E,C:C,C485)</f>
        <v>23100</v>
      </c>
      <c r="J485" s="21">
        <f>SUMIFS(D:D,C:C,C485)</f>
        <v>34188</v>
      </c>
      <c r="K485" s="20" t="str">
        <f>IF(H485=2,"Délais OK &amp; Qté OK",IF(AND(H485=1,E485&lt;&gt;""),"Délais OK &amp; Qté NO",IF(AND(H485=1,E485="",M485&gt;=2),"Délais NO &amp; Qté OK",IF(AND(E485&lt;&gt;"",J485=D485),"Livraison sans demande","Délais NO &amp; Qté NO"))))</f>
        <v>Délais NO &amp; Qté NO</v>
      </c>
      <c r="L485" s="22" t="str">
        <f>IF(AND(K485="Délais NO &amp; Qté OK",X485&gt;30,D485&lt;&gt;""),"Verificar",IF(AND(K485="Délais NO &amp; Qté OK",X485&lt;=30,D485&lt;&gt;""),"Entrée faite "&amp;X485&amp;" jours "&amp;V485,IF(AND(X485&lt;30,K485="Délais NO &amp; Qté NO",D485=""),"Demande faite "&amp;X485&amp;" jours "&amp;W486,"")))</f>
        <v/>
      </c>
      <c r="M485" s="22">
        <f t="shared" si="51"/>
        <v>1</v>
      </c>
      <c r="N485" s="23">
        <v>1</v>
      </c>
      <c r="O485" s="12" t="str">
        <f>CONCATENATE(C485,D485,E485)</f>
        <v>360505114353834188</v>
      </c>
      <c r="P485" s="42" t="str">
        <f t="shared" si="52"/>
        <v>114353834188</v>
      </c>
      <c r="Q485" s="24" t="str">
        <f>IF(AND(D485&lt;&gt;0,E485=0),B485,"")</f>
        <v>14/06/2012</v>
      </c>
      <c r="R485" s="25" t="str">
        <f>IF(AND(D485=0,E485&lt;&gt;0),B485,"")</f>
        <v/>
      </c>
      <c r="S485" s="26">
        <f t="shared" si="49"/>
        <v>41074</v>
      </c>
      <c r="T485" s="27">
        <f>SUMIFS(S:S,O:O,O485,E:E,"")</f>
        <v>41074</v>
      </c>
      <c r="U485" s="27">
        <f>SUMIFS(S:S,O:O,O485,D:D,"")</f>
        <v>0</v>
      </c>
      <c r="V485" s="28" t="str">
        <f t="shared" si="53"/>
        <v>Avant</v>
      </c>
      <c r="W485" s="28" t="str">
        <f t="shared" si="54"/>
        <v>Après</v>
      </c>
      <c r="X485" s="29">
        <f t="shared" si="55"/>
        <v>41074</v>
      </c>
      <c r="Y485" s="42">
        <f>IFERROR(P485+D485*0.03,"")</f>
        <v>114353835213.64</v>
      </c>
    </row>
    <row r="486" spans="1:25">
      <c r="A486" s="13" t="s">
        <v>55</v>
      </c>
      <c r="B486" s="14" t="s">
        <v>12</v>
      </c>
      <c r="C486" s="15">
        <v>3605051143545</v>
      </c>
      <c r="D486" s="16">
        <v>23100</v>
      </c>
      <c r="E486" s="17"/>
      <c r="F486" s="18"/>
      <c r="G486" s="19">
        <v>1</v>
      </c>
      <c r="H486" s="20">
        <f t="shared" si="50"/>
        <v>1</v>
      </c>
      <c r="I486" s="21">
        <f>SUMIFS(E:E,C:C,C486)</f>
        <v>11781</v>
      </c>
      <c r="J486" s="21">
        <f>SUMIFS(D:D,C:C,C486)</f>
        <v>23100</v>
      </c>
      <c r="K486" s="20" t="str">
        <f>IF(H486=2,"Délais OK &amp; Qté OK",IF(AND(H486=1,E486&lt;&gt;""),"Délais OK &amp; Qté NO",IF(AND(H486=1,E486="",M486&gt;=2),"Délais NO &amp; Qté OK",IF(AND(E486&lt;&gt;"",J486=D486),"Livraison sans demande","Délais NO &amp; Qté NO"))))</f>
        <v>Délais NO &amp; Qté NO</v>
      </c>
      <c r="L486" s="22" t="str">
        <f>IF(AND(K486="Délais NO &amp; Qté OK",X486&gt;30,D486&lt;&gt;""),"Verificar",IF(AND(K486="Délais NO &amp; Qté OK",X486&lt;=30,D486&lt;&gt;""),"Entrée faite "&amp;X486&amp;" jours "&amp;V486,IF(AND(X486&lt;30,K486="Délais NO &amp; Qté NO",D486=""),"Demande faite "&amp;X486&amp;" jours "&amp;W487,"")))</f>
        <v/>
      </c>
      <c r="M486" s="22">
        <f t="shared" si="51"/>
        <v>1</v>
      </c>
      <c r="N486" s="23">
        <v>1</v>
      </c>
      <c r="O486" s="12" t="str">
        <f>CONCATENATE(C486,D486,E486)</f>
        <v>360505114354523100</v>
      </c>
      <c r="P486" s="42" t="str">
        <f t="shared" si="52"/>
        <v>114354523100</v>
      </c>
      <c r="Q486" s="24" t="str">
        <f>IF(AND(D486&lt;&gt;0,E486=0),B486,"")</f>
        <v>14/06/2012</v>
      </c>
      <c r="R486" s="25" t="str">
        <f>IF(AND(D486=0,E486&lt;&gt;0),B486,"")</f>
        <v/>
      </c>
      <c r="S486" s="26">
        <f t="shared" si="49"/>
        <v>41074</v>
      </c>
      <c r="T486" s="27">
        <f>SUMIFS(S:S,O:O,O486,E:E,"")</f>
        <v>41074</v>
      </c>
      <c r="U486" s="27">
        <f>SUMIFS(S:S,O:O,O486,D:D,"")</f>
        <v>0</v>
      </c>
      <c r="V486" s="28" t="str">
        <f t="shared" si="53"/>
        <v>Avant</v>
      </c>
      <c r="W486" s="28" t="str">
        <f t="shared" si="54"/>
        <v>Après</v>
      </c>
      <c r="X486" s="29">
        <f t="shared" si="55"/>
        <v>41074</v>
      </c>
      <c r="Y486" s="42">
        <f>IFERROR(P486+D486*0.03,"")</f>
        <v>114354523793</v>
      </c>
    </row>
    <row r="487" spans="1:25">
      <c r="A487" s="13" t="s">
        <v>55</v>
      </c>
      <c r="B487" s="14" t="s">
        <v>12</v>
      </c>
      <c r="C487" s="15">
        <v>3605051496702</v>
      </c>
      <c r="D487" s="16">
        <v>16576</v>
      </c>
      <c r="E487" s="17"/>
      <c r="F487" s="18"/>
      <c r="G487" s="19">
        <v>1</v>
      </c>
      <c r="H487" s="20">
        <f t="shared" si="50"/>
        <v>1</v>
      </c>
      <c r="I487" s="21">
        <f>SUMIFS(E:E,C:C,C487)</f>
        <v>16576</v>
      </c>
      <c r="J487" s="21">
        <f>SUMIFS(D:D,C:C,C487)</f>
        <v>16576</v>
      </c>
      <c r="K487" s="20" t="str">
        <f>IF(H487=2,"Délais OK &amp; Qté OK",IF(AND(H487=1,E487&lt;&gt;""),"Délais OK &amp; Qté NO",IF(AND(H487=1,E487="",M487&gt;=2),"Délais NO &amp; Qté OK",IF(AND(E487&lt;&gt;"",J487=D487),"Livraison sans demande","Délais NO &amp; Qté NO"))))</f>
        <v>Délais NO &amp; Qté OK</v>
      </c>
      <c r="L487" s="22" t="str">
        <f>IF(AND(K487="Délais NO &amp; Qté OK",X487&gt;30,D487&lt;&gt;""),"Verificar",IF(AND(K487="Délais NO &amp; Qté OK",X487&lt;=30,D487&lt;&gt;""),"Entrée faite "&amp;X487&amp;" jours "&amp;V487,IF(AND(X487&lt;30,K487="Délais NO &amp; Qté NO",D487=""),"Demande faite "&amp;X487&amp;" jours "&amp;W488,"")))</f>
        <v>Entrée faite 1 jours Après</v>
      </c>
      <c r="M487" s="22">
        <f t="shared" si="51"/>
        <v>2</v>
      </c>
      <c r="N487" s="23">
        <v>1</v>
      </c>
      <c r="O487" s="12" t="str">
        <f>CONCATENATE(C487,D487,E487)</f>
        <v>360505149670216576</v>
      </c>
      <c r="P487" s="42" t="str">
        <f t="shared" si="52"/>
        <v>149670216576</v>
      </c>
      <c r="Q487" s="24" t="str">
        <f>IF(AND(D487&lt;&gt;0,E487=0),B487,"")</f>
        <v>14/06/2012</v>
      </c>
      <c r="R487" s="25" t="str">
        <f>IF(AND(D487=0,E487&lt;&gt;0),B487,"")</f>
        <v/>
      </c>
      <c r="S487" s="26">
        <f t="shared" si="49"/>
        <v>41074</v>
      </c>
      <c r="T487" s="27">
        <f>SUMIFS(S:S,O:O,O487,E:E,"")</f>
        <v>41074</v>
      </c>
      <c r="U487" s="27">
        <f>SUMIFS(S:S,O:O,O487,D:D,"")</f>
        <v>41075</v>
      </c>
      <c r="V487" s="28" t="str">
        <f t="shared" si="53"/>
        <v>Après</v>
      </c>
      <c r="W487" s="28" t="str">
        <f t="shared" si="54"/>
        <v>Avant</v>
      </c>
      <c r="X487" s="29">
        <f t="shared" si="55"/>
        <v>1</v>
      </c>
      <c r="Y487" s="42">
        <f>IFERROR(P487+D487*0.03,"")</f>
        <v>149670217073.28</v>
      </c>
    </row>
    <row r="488" spans="1:25">
      <c r="A488" s="13" t="s">
        <v>55</v>
      </c>
      <c r="B488" s="14" t="s">
        <v>12</v>
      </c>
      <c r="C488" s="15">
        <v>3605051521510</v>
      </c>
      <c r="D488" s="16">
        <v>24024</v>
      </c>
      <c r="E488" s="17"/>
      <c r="F488" s="18"/>
      <c r="G488" s="19">
        <v>1</v>
      </c>
      <c r="H488" s="20">
        <f t="shared" si="50"/>
        <v>1</v>
      </c>
      <c r="I488" s="21">
        <f>SUMIFS(E:E,C:C,C488)</f>
        <v>12012</v>
      </c>
      <c r="J488" s="21">
        <f>SUMIFS(D:D,C:C,C488)</f>
        <v>24024</v>
      </c>
      <c r="K488" s="20" t="str">
        <f>IF(H488=2,"Délais OK &amp; Qté OK",IF(AND(H488=1,E488&lt;&gt;""),"Délais OK &amp; Qté NO",IF(AND(H488=1,E488="",M488&gt;=2),"Délais NO &amp; Qté OK",IF(AND(E488&lt;&gt;"",J488=D488),"Livraison sans demande","Délais NO &amp; Qté NO"))))</f>
        <v>Délais NO &amp; Qté NO</v>
      </c>
      <c r="L488" s="22" t="str">
        <f>IF(AND(K488="Délais NO &amp; Qté OK",X488&gt;30,D488&lt;&gt;""),"Verificar",IF(AND(K488="Délais NO &amp; Qté OK",X488&lt;=30,D488&lt;&gt;""),"Entrée faite "&amp;X488&amp;" jours "&amp;V488,IF(AND(X488&lt;30,K488="Délais NO &amp; Qté NO",D488=""),"Demande faite "&amp;X488&amp;" jours "&amp;W489,"")))</f>
        <v/>
      </c>
      <c r="M488" s="22">
        <f t="shared" si="51"/>
        <v>1</v>
      </c>
      <c r="N488" s="23">
        <v>1</v>
      </c>
      <c r="O488" s="12" t="str">
        <f>CONCATENATE(C488,D488,E488)</f>
        <v>360505152151024024</v>
      </c>
      <c r="P488" s="42" t="str">
        <f t="shared" si="52"/>
        <v>152151024024</v>
      </c>
      <c r="Q488" s="24" t="str">
        <f>IF(AND(D488&lt;&gt;0,E488=0),B488,"")</f>
        <v>14/06/2012</v>
      </c>
      <c r="R488" s="25" t="str">
        <f>IF(AND(D488=0,E488&lt;&gt;0),B488,"")</f>
        <v/>
      </c>
      <c r="S488" s="26">
        <f t="shared" si="49"/>
        <v>41074</v>
      </c>
      <c r="T488" s="27">
        <f>SUMIFS(S:S,O:O,O488,E:E,"")</f>
        <v>41074</v>
      </c>
      <c r="U488" s="27">
        <f>SUMIFS(S:S,O:O,O488,D:D,"")</f>
        <v>0</v>
      </c>
      <c r="V488" s="28" t="str">
        <f t="shared" si="53"/>
        <v>Avant</v>
      </c>
      <c r="W488" s="28" t="str">
        <f t="shared" si="54"/>
        <v>Après</v>
      </c>
      <c r="X488" s="29">
        <f t="shared" si="55"/>
        <v>41074</v>
      </c>
      <c r="Y488" s="42">
        <f>IFERROR(P488+D488*0.03,"")</f>
        <v>152151024744.72</v>
      </c>
    </row>
    <row r="489" spans="1:25">
      <c r="A489" s="13" t="s">
        <v>55</v>
      </c>
      <c r="B489" s="14" t="s">
        <v>12</v>
      </c>
      <c r="C489" s="15">
        <v>3605051840147</v>
      </c>
      <c r="D489" s="16">
        <v>11088</v>
      </c>
      <c r="E489" s="17"/>
      <c r="F489" s="18"/>
      <c r="G489" s="19">
        <v>1</v>
      </c>
      <c r="H489" s="20">
        <f t="shared" si="50"/>
        <v>1</v>
      </c>
      <c r="I489" s="21">
        <f>SUMIFS(E:E,C:C,C489)</f>
        <v>11088</v>
      </c>
      <c r="J489" s="21">
        <f>SUMIFS(D:D,C:C,C489)</f>
        <v>22176</v>
      </c>
      <c r="K489" s="20" t="str">
        <f>IF(H489=2,"Délais OK &amp; Qté OK",IF(AND(H489=1,E489&lt;&gt;""),"Délais OK &amp; Qté NO",IF(AND(H489=1,E489="",M489&gt;=2),"Délais NO &amp; Qté OK",IF(AND(E489&lt;&gt;"",J489=D489),"Livraison sans demande","Délais NO &amp; Qté NO"))))</f>
        <v>Délais NO &amp; Qté NO</v>
      </c>
      <c r="L489" s="22" t="str">
        <f>IF(AND(K489="Délais NO &amp; Qté OK",X489&gt;30,D489&lt;&gt;""),"Verificar",IF(AND(K489="Délais NO &amp; Qté OK",X489&lt;=30,D489&lt;&gt;""),"Entrée faite "&amp;X489&amp;" jours "&amp;V489,IF(AND(X489&lt;30,K489="Délais NO &amp; Qté NO",D489=""),"Demande faite "&amp;X489&amp;" jours "&amp;W490,"")))</f>
        <v/>
      </c>
      <c r="M489" s="22">
        <f t="shared" si="51"/>
        <v>1</v>
      </c>
      <c r="N489" s="23">
        <v>1</v>
      </c>
      <c r="O489" s="12" t="str">
        <f>CONCATENATE(C489,D489,E489)</f>
        <v>360505184014711088</v>
      </c>
      <c r="P489" s="42" t="str">
        <f t="shared" si="52"/>
        <v>184014711088</v>
      </c>
      <c r="Q489" s="24" t="str">
        <f>IF(AND(D489&lt;&gt;0,E489=0),B489,"")</f>
        <v>14/06/2012</v>
      </c>
      <c r="R489" s="25" t="str">
        <f>IF(AND(D489=0,E489&lt;&gt;0),B489,"")</f>
        <v/>
      </c>
      <c r="S489" s="26">
        <f t="shared" si="49"/>
        <v>41074</v>
      </c>
      <c r="T489" s="27">
        <f>SUMIFS(S:S,O:O,O489,E:E,"")</f>
        <v>41074</v>
      </c>
      <c r="U489" s="27">
        <f>SUMIFS(S:S,O:O,O489,D:D,"")</f>
        <v>0</v>
      </c>
      <c r="V489" s="28" t="str">
        <f t="shared" si="53"/>
        <v>Avant</v>
      </c>
      <c r="W489" s="28" t="str">
        <f t="shared" si="54"/>
        <v>Après</v>
      </c>
      <c r="X489" s="29">
        <f t="shared" si="55"/>
        <v>41074</v>
      </c>
      <c r="Y489" s="42">
        <f>IFERROR(P489+D489*0.03,"")</f>
        <v>184014711420.64001</v>
      </c>
    </row>
    <row r="490" spans="1:25">
      <c r="A490" s="13" t="s">
        <v>55</v>
      </c>
      <c r="B490" s="14" t="s">
        <v>12</v>
      </c>
      <c r="C490" s="15">
        <v>3605051971780</v>
      </c>
      <c r="D490" s="16">
        <v>8288</v>
      </c>
      <c r="E490" s="17"/>
      <c r="F490" s="18"/>
      <c r="G490" s="19">
        <v>1</v>
      </c>
      <c r="H490" s="20">
        <f t="shared" si="50"/>
        <v>1</v>
      </c>
      <c r="I490" s="21">
        <f>SUMIFS(E:E,C:C,C490)</f>
        <v>8288</v>
      </c>
      <c r="J490" s="21">
        <f>SUMIFS(D:D,C:C,C490)</f>
        <v>16576</v>
      </c>
      <c r="K490" s="20" t="str">
        <f>IF(H490=2,"Délais OK &amp; Qté OK",IF(AND(H490=1,E490&lt;&gt;""),"Délais OK &amp; Qté NO",IF(AND(H490=1,E490="",M490&gt;=2),"Délais NO &amp; Qté OK",IF(AND(E490&lt;&gt;"",J490=D490),"Livraison sans demande","Délais NO &amp; Qté NO"))))</f>
        <v>Délais NO &amp; Qté OK</v>
      </c>
      <c r="L490" s="22" t="str">
        <f>IF(AND(K490="Délais NO &amp; Qté OK",X490&gt;30,D490&lt;&gt;""),"Verificar",IF(AND(K490="Délais NO &amp; Qté OK",X490&lt;=30,D490&lt;&gt;""),"Entrée faite "&amp;X490&amp;" jours "&amp;V490,IF(AND(X490&lt;30,K490="Délais NO &amp; Qté NO",D490=""),"Demande faite "&amp;X490&amp;" jours "&amp;W491,"")))</f>
        <v>Verificar</v>
      </c>
      <c r="M490" s="22">
        <f t="shared" si="51"/>
        <v>3</v>
      </c>
      <c r="N490" s="23">
        <v>1</v>
      </c>
      <c r="O490" s="12" t="str">
        <f>CONCATENATE(C490,D490,E490)</f>
        <v>36050519717808288</v>
      </c>
      <c r="P490" s="42" t="str">
        <f t="shared" si="52"/>
        <v>19717808288</v>
      </c>
      <c r="Q490" s="24" t="str">
        <f>IF(AND(D490&lt;&gt;0,E490=0),B490,"")</f>
        <v>14/06/2012</v>
      </c>
      <c r="R490" s="25" t="str">
        <f>IF(AND(D490=0,E490&lt;&gt;0),B490,"")</f>
        <v/>
      </c>
      <c r="S490" s="26">
        <f t="shared" si="49"/>
        <v>41074</v>
      </c>
      <c r="T490" s="27">
        <f>SUMIFS(S:S,O:O,O490,E:E,"")</f>
        <v>82153</v>
      </c>
      <c r="U490" s="27">
        <f>SUMIFS(S:S,O:O,O490,D:D,"")</f>
        <v>41075</v>
      </c>
      <c r="V490" s="28" t="str">
        <f t="shared" si="53"/>
        <v>Avant</v>
      </c>
      <c r="W490" s="28" t="str">
        <f t="shared" si="54"/>
        <v>Après</v>
      </c>
      <c r="X490" s="29">
        <f t="shared" si="55"/>
        <v>41078</v>
      </c>
      <c r="Y490" s="42">
        <f>IFERROR(P490+D490*0.03,"")</f>
        <v>19717808536.639999</v>
      </c>
    </row>
    <row r="491" spans="1:25">
      <c r="A491" s="13" t="s">
        <v>55</v>
      </c>
      <c r="B491" s="14" t="s">
        <v>26</v>
      </c>
      <c r="C491" s="15">
        <v>3605050827705</v>
      </c>
      <c r="D491" s="16"/>
      <c r="E491" s="17">
        <v>8288</v>
      </c>
      <c r="F491" s="18"/>
      <c r="G491" s="19"/>
      <c r="H491" s="20">
        <f t="shared" si="50"/>
        <v>0</v>
      </c>
      <c r="I491" s="21">
        <f>SUMIFS(E:E,C:C,C491)</f>
        <v>8288</v>
      </c>
      <c r="J491" s="21">
        <f>SUMIFS(D:D,C:C,C491)</f>
        <v>16576</v>
      </c>
      <c r="K491" s="20" t="str">
        <f>IF(H491=2,"Délais OK &amp; Qté OK",IF(AND(H491=1,E491&lt;&gt;""),"Délais OK &amp; Qté NO",IF(AND(H491=1,E491="",M491&gt;=2),"Délais NO &amp; Qté OK",IF(AND(E491&lt;&gt;"",J491=D491),"Livraison sans demande","Délais NO &amp; Qté NO"))))</f>
        <v>Délais NO &amp; Qté NO</v>
      </c>
      <c r="L491" s="22" t="str">
        <f>IF(AND(K491="Délais NO &amp; Qté OK",X491&gt;30,D491&lt;&gt;""),"Verificar",IF(AND(K491="Délais NO &amp; Qté OK",X491&lt;=30,D491&lt;&gt;""),"Entrée faite "&amp;X491&amp;" jours "&amp;V491,IF(AND(X491&lt;30,K491="Délais NO &amp; Qté NO",D491=""),"Demande faite "&amp;X491&amp;" jours "&amp;W492,"")))</f>
        <v/>
      </c>
      <c r="M491" s="22">
        <f t="shared" si="51"/>
        <v>3</v>
      </c>
      <c r="N491" s="23">
        <v>1</v>
      </c>
      <c r="O491" s="12" t="str">
        <f>CONCATENATE(C491,D491,E491)</f>
        <v>36050508277058288</v>
      </c>
      <c r="P491" s="42" t="str">
        <f t="shared" si="52"/>
        <v>08277058288</v>
      </c>
      <c r="Q491" s="24" t="str">
        <f>IF(AND(D491&lt;&gt;0,E491=0),B491,"")</f>
        <v/>
      </c>
      <c r="R491" s="25" t="str">
        <f>IF(AND(D491=0,E491&lt;&gt;0),B491,"")</f>
        <v>15/06/2012</v>
      </c>
      <c r="S491" s="26">
        <f t="shared" si="49"/>
        <v>41075</v>
      </c>
      <c r="T491" s="27">
        <f>SUMIFS(S:S,O:O,O491,E:E,"")</f>
        <v>82153</v>
      </c>
      <c r="U491" s="27">
        <f>SUMIFS(S:S,O:O,O491,D:D,"")</f>
        <v>41075</v>
      </c>
      <c r="V491" s="28" t="str">
        <f t="shared" si="53"/>
        <v>Avant</v>
      </c>
      <c r="W491" s="28" t="str">
        <f t="shared" si="54"/>
        <v>Après</v>
      </c>
      <c r="X491" s="29">
        <f t="shared" si="55"/>
        <v>41078</v>
      </c>
      <c r="Y491" s="42">
        <f>IFERROR(P491+D491*0.03,"")</f>
        <v>8277058288</v>
      </c>
    </row>
    <row r="492" spans="1:25">
      <c r="A492" s="13" t="s">
        <v>55</v>
      </c>
      <c r="B492" s="14" t="s">
        <v>26</v>
      </c>
      <c r="C492" s="15">
        <v>3605051130699</v>
      </c>
      <c r="D492" s="16"/>
      <c r="E492" s="17">
        <v>12432</v>
      </c>
      <c r="F492" s="18"/>
      <c r="G492" s="19"/>
      <c r="H492" s="20">
        <f t="shared" si="50"/>
        <v>0</v>
      </c>
      <c r="I492" s="21">
        <f>SUMIFS(E:E,C:C,C492)</f>
        <v>16576</v>
      </c>
      <c r="J492" s="21">
        <f>SUMIFS(D:D,C:C,C492)</f>
        <v>33152</v>
      </c>
      <c r="K492" s="20" t="str">
        <f>IF(H492=2,"Délais OK &amp; Qté OK",IF(AND(H492=1,E492&lt;&gt;""),"Délais OK &amp; Qté NO",IF(AND(H492=1,E492="",M492&gt;=2),"Délais NO &amp; Qté OK",IF(AND(E492&lt;&gt;"",J492=D492),"Livraison sans demande","Délais NO &amp; Qté NO"))))</f>
        <v>Délais NO &amp; Qté NO</v>
      </c>
      <c r="L492" s="22" t="str">
        <f>IF(AND(K492="Délais NO &amp; Qté OK",X492&gt;30,D492&lt;&gt;""),"Verificar",IF(AND(K492="Délais NO &amp; Qté OK",X492&lt;=30,D492&lt;&gt;""),"Entrée faite "&amp;X492&amp;" jours "&amp;V492,IF(AND(X492&lt;30,K492="Délais NO &amp; Qté NO",D492=""),"Demande faite "&amp;X492&amp;" jours "&amp;W493,"")))</f>
        <v>Demande faite 1 jours Après</v>
      </c>
      <c r="M492" s="22">
        <f t="shared" si="51"/>
        <v>2</v>
      </c>
      <c r="N492" s="23">
        <v>1</v>
      </c>
      <c r="O492" s="12" t="str">
        <f>CONCATENATE(C492,D492,E492)</f>
        <v>360505113069912432</v>
      </c>
      <c r="P492" s="42" t="str">
        <f t="shared" si="52"/>
        <v>113069912432</v>
      </c>
      <c r="Q492" s="24" t="str">
        <f>IF(AND(D492&lt;&gt;0,E492=0),B492,"")</f>
        <v/>
      </c>
      <c r="R492" s="25" t="str">
        <f>IF(AND(D492=0,E492&lt;&gt;0),B492,"")</f>
        <v>15/06/2012</v>
      </c>
      <c r="S492" s="26">
        <f t="shared" si="49"/>
        <v>41075</v>
      </c>
      <c r="T492" s="27">
        <f>SUMIFS(S:S,O:O,O492,E:E,"")</f>
        <v>41074</v>
      </c>
      <c r="U492" s="27">
        <f>SUMIFS(S:S,O:O,O492,D:D,"")</f>
        <v>41075</v>
      </c>
      <c r="V492" s="28" t="str">
        <f t="shared" si="53"/>
        <v>Après</v>
      </c>
      <c r="W492" s="28" t="str">
        <f t="shared" si="54"/>
        <v>Avant</v>
      </c>
      <c r="X492" s="29">
        <f t="shared" si="55"/>
        <v>1</v>
      </c>
      <c r="Y492" s="42">
        <f>IFERROR(P492+D492*0.03,"")</f>
        <v>113069912432</v>
      </c>
    </row>
    <row r="493" spans="1:25">
      <c r="A493" s="13" t="s">
        <v>55</v>
      </c>
      <c r="B493" s="14" t="s">
        <v>26</v>
      </c>
      <c r="C493" s="15">
        <v>3605051130705</v>
      </c>
      <c r="D493" s="16"/>
      <c r="E493" s="17">
        <v>8288</v>
      </c>
      <c r="F493" s="18"/>
      <c r="G493" s="19"/>
      <c r="H493" s="20">
        <f t="shared" si="50"/>
        <v>0</v>
      </c>
      <c r="I493" s="21">
        <f>SUMIFS(E:E,C:C,C493)</f>
        <v>8288</v>
      </c>
      <c r="J493" s="21">
        <f>SUMIFS(D:D,C:C,C493)</f>
        <v>16576</v>
      </c>
      <c r="K493" s="20" t="str">
        <f>IF(H493=2,"Délais OK &amp; Qté OK",IF(AND(H493=1,E493&lt;&gt;""),"Délais OK &amp; Qté NO",IF(AND(H493=1,E493="",M493&gt;=2),"Délais NO &amp; Qté OK",IF(AND(E493&lt;&gt;"",J493=D493),"Livraison sans demande","Délais NO &amp; Qté NO"))))</f>
        <v>Délais NO &amp; Qté NO</v>
      </c>
      <c r="L493" s="22" t="str">
        <f>IF(AND(K493="Délais NO &amp; Qté OK",X493&gt;30,D493&lt;&gt;""),"Verificar",IF(AND(K493="Délais NO &amp; Qté OK",X493&lt;=30,D493&lt;&gt;""),"Entrée faite "&amp;X493&amp;" jours "&amp;V493,IF(AND(X493&lt;30,K493="Délais NO &amp; Qté NO",D493=""),"Demande faite "&amp;X493&amp;" jours "&amp;W494,"")))</f>
        <v/>
      </c>
      <c r="M493" s="22">
        <f t="shared" si="51"/>
        <v>3</v>
      </c>
      <c r="N493" s="23">
        <v>1</v>
      </c>
      <c r="O493" s="12" t="str">
        <f>CONCATENATE(C493,D493,E493)</f>
        <v>36050511307058288</v>
      </c>
      <c r="P493" s="42" t="str">
        <f t="shared" si="52"/>
        <v>11307058288</v>
      </c>
      <c r="Q493" s="24" t="str">
        <f>IF(AND(D493&lt;&gt;0,E493=0),B493,"")</f>
        <v/>
      </c>
      <c r="R493" s="25" t="str">
        <f>IF(AND(D493=0,E493&lt;&gt;0),B493,"")</f>
        <v>15/06/2012</v>
      </c>
      <c r="S493" s="26">
        <f t="shared" si="49"/>
        <v>41075</v>
      </c>
      <c r="T493" s="27">
        <f>SUMIFS(S:S,O:O,O493,E:E,"")</f>
        <v>82153</v>
      </c>
      <c r="U493" s="27">
        <f>SUMIFS(S:S,O:O,O493,D:D,"")</f>
        <v>41075</v>
      </c>
      <c r="V493" s="28" t="str">
        <f t="shared" si="53"/>
        <v>Avant</v>
      </c>
      <c r="W493" s="28" t="str">
        <f t="shared" si="54"/>
        <v>Après</v>
      </c>
      <c r="X493" s="29">
        <f t="shared" si="55"/>
        <v>41078</v>
      </c>
      <c r="Y493" s="42">
        <f>IFERROR(P493+D493*0.03,"")</f>
        <v>11307058288</v>
      </c>
    </row>
    <row r="494" spans="1:25">
      <c r="A494" s="13" t="s">
        <v>55</v>
      </c>
      <c r="B494" s="14" t="s">
        <v>26</v>
      </c>
      <c r="C494" s="15">
        <v>3605051143538</v>
      </c>
      <c r="D494" s="16"/>
      <c r="E494" s="17">
        <v>21252</v>
      </c>
      <c r="F494" s="18"/>
      <c r="G494" s="19"/>
      <c r="H494" s="20">
        <f t="shared" si="50"/>
        <v>0</v>
      </c>
      <c r="I494" s="21">
        <f>SUMIFS(E:E,C:C,C494)</f>
        <v>23100</v>
      </c>
      <c r="J494" s="21">
        <f>SUMIFS(D:D,C:C,C494)</f>
        <v>34188</v>
      </c>
      <c r="K494" s="20" t="str">
        <f>IF(H494=2,"Délais OK &amp; Qté OK",IF(AND(H494=1,E494&lt;&gt;""),"Délais OK &amp; Qté NO",IF(AND(H494=1,E494="",M494&gt;=2),"Délais NO &amp; Qté OK",IF(AND(E494&lt;&gt;"",J494=D494),"Livraison sans demande","Délais NO &amp; Qté NO"))))</f>
        <v>Délais NO &amp; Qté NO</v>
      </c>
      <c r="L494" s="22" t="str">
        <f>IF(AND(K494="Délais NO &amp; Qté OK",X494&gt;30,D494&lt;&gt;""),"Verificar",IF(AND(K494="Délais NO &amp; Qté OK",X494&lt;=30,D494&lt;&gt;""),"Entrée faite "&amp;X494&amp;" jours "&amp;V494,IF(AND(X494&lt;30,K494="Délais NO &amp; Qté NO",D494=""),"Demande faite "&amp;X494&amp;" jours "&amp;W495,"")))</f>
        <v/>
      </c>
      <c r="M494" s="22">
        <f t="shared" si="51"/>
        <v>1</v>
      </c>
      <c r="N494" s="23">
        <v>1</v>
      </c>
      <c r="O494" s="12" t="str">
        <f>CONCATENATE(C494,D494,E494)</f>
        <v>360505114353821252</v>
      </c>
      <c r="P494" s="42" t="str">
        <f t="shared" si="52"/>
        <v>114353821252</v>
      </c>
      <c r="Q494" s="24" t="str">
        <f>IF(AND(D494&lt;&gt;0,E494=0),B494,"")</f>
        <v/>
      </c>
      <c r="R494" s="25" t="str">
        <f>IF(AND(D494=0,E494&lt;&gt;0),B494,"")</f>
        <v>15/06/2012</v>
      </c>
      <c r="S494" s="26">
        <f t="shared" si="49"/>
        <v>41075</v>
      </c>
      <c r="T494" s="27">
        <f>SUMIFS(S:S,O:O,O494,E:E,"")</f>
        <v>0</v>
      </c>
      <c r="U494" s="27">
        <f>SUMIFS(S:S,O:O,O494,D:D,"")</f>
        <v>41075</v>
      </c>
      <c r="V494" s="28" t="str">
        <f t="shared" si="53"/>
        <v>Après</v>
      </c>
      <c r="W494" s="28" t="str">
        <f t="shared" si="54"/>
        <v>Avant</v>
      </c>
      <c r="X494" s="29">
        <f t="shared" si="55"/>
        <v>41075</v>
      </c>
      <c r="Y494" s="42">
        <f>IFERROR(P494+D494*0.03,"")</f>
        <v>114353821252</v>
      </c>
    </row>
    <row r="495" spans="1:25">
      <c r="A495" s="13" t="s">
        <v>55</v>
      </c>
      <c r="B495" s="14" t="s">
        <v>26</v>
      </c>
      <c r="C495" s="15">
        <v>3605051143545</v>
      </c>
      <c r="D495" s="16"/>
      <c r="E495" s="17">
        <v>10164</v>
      </c>
      <c r="F495" s="18"/>
      <c r="G495" s="19"/>
      <c r="H495" s="20">
        <f t="shared" si="50"/>
        <v>0</v>
      </c>
      <c r="I495" s="21">
        <f>SUMIFS(E:E,C:C,C495)</f>
        <v>11781</v>
      </c>
      <c r="J495" s="21">
        <f>SUMIFS(D:D,C:C,C495)</f>
        <v>23100</v>
      </c>
      <c r="K495" s="20" t="str">
        <f>IF(H495=2,"Délais OK &amp; Qté OK",IF(AND(H495=1,E495&lt;&gt;""),"Délais OK &amp; Qté NO",IF(AND(H495=1,E495="",M495&gt;=2),"Délais NO &amp; Qté OK",IF(AND(E495&lt;&gt;"",J495=D495),"Livraison sans demande","Délais NO &amp; Qté NO"))))</f>
        <v>Délais NO &amp; Qté NO</v>
      </c>
      <c r="L495" s="22" t="str">
        <f>IF(AND(K495="Délais NO &amp; Qté OK",X495&gt;30,D495&lt;&gt;""),"Verificar",IF(AND(K495="Délais NO &amp; Qté OK",X495&lt;=30,D495&lt;&gt;""),"Entrée faite "&amp;X495&amp;" jours "&amp;V495,IF(AND(X495&lt;30,K495="Délais NO &amp; Qté NO",D495=""),"Demande faite "&amp;X495&amp;" jours "&amp;W496,"")))</f>
        <v/>
      </c>
      <c r="M495" s="22">
        <f t="shared" si="51"/>
        <v>1</v>
      </c>
      <c r="N495" s="23">
        <v>1</v>
      </c>
      <c r="O495" s="12" t="str">
        <f>CONCATENATE(C495,D495,E495)</f>
        <v>360505114354510164</v>
      </c>
      <c r="P495" s="42" t="str">
        <f t="shared" si="52"/>
        <v>114354510164</v>
      </c>
      <c r="Q495" s="24" t="str">
        <f>IF(AND(D495&lt;&gt;0,E495=0),B495,"")</f>
        <v/>
      </c>
      <c r="R495" s="25" t="str">
        <f>IF(AND(D495=0,E495&lt;&gt;0),B495,"")</f>
        <v>15/06/2012</v>
      </c>
      <c r="S495" s="26">
        <f t="shared" si="49"/>
        <v>41075</v>
      </c>
      <c r="T495" s="27">
        <f>SUMIFS(S:S,O:O,O495,E:E,"")</f>
        <v>0</v>
      </c>
      <c r="U495" s="27">
        <f>SUMIFS(S:S,O:O,O495,D:D,"")</f>
        <v>41075</v>
      </c>
      <c r="V495" s="28" t="str">
        <f t="shared" si="53"/>
        <v>Après</v>
      </c>
      <c r="W495" s="28" t="str">
        <f t="shared" si="54"/>
        <v>Avant</v>
      </c>
      <c r="X495" s="29">
        <f t="shared" si="55"/>
        <v>41075</v>
      </c>
      <c r="Y495" s="42">
        <f>IFERROR(P495+D495*0.03,"")</f>
        <v>114354510164</v>
      </c>
    </row>
    <row r="496" spans="1:25">
      <c r="A496" s="13" t="s">
        <v>55</v>
      </c>
      <c r="B496" s="14" t="s">
        <v>26</v>
      </c>
      <c r="C496" s="15">
        <v>3605051496702</v>
      </c>
      <c r="D496" s="16"/>
      <c r="E496" s="17">
        <v>16576</v>
      </c>
      <c r="F496" s="18"/>
      <c r="G496" s="19"/>
      <c r="H496" s="20">
        <f t="shared" si="50"/>
        <v>0</v>
      </c>
      <c r="I496" s="21">
        <f>SUMIFS(E:E,C:C,C496)</f>
        <v>16576</v>
      </c>
      <c r="J496" s="21">
        <f>SUMIFS(D:D,C:C,C496)</f>
        <v>16576</v>
      </c>
      <c r="K496" s="20" t="str">
        <f>IF(H496=2,"Délais OK &amp; Qté OK",IF(AND(H496=1,E496&lt;&gt;""),"Délais OK &amp; Qté NO",IF(AND(H496=1,E496="",M496&gt;=2),"Délais NO &amp; Qté OK",IF(AND(E496&lt;&gt;"",J496=D496),"Livraison sans demande","Délais NO &amp; Qté NO"))))</f>
        <v>Délais NO &amp; Qté NO</v>
      </c>
      <c r="L496" s="22" t="str">
        <f>IF(AND(K496="Délais NO &amp; Qté OK",X496&gt;30,D496&lt;&gt;""),"Verificar",IF(AND(K496="Délais NO &amp; Qté OK",X496&lt;=30,D496&lt;&gt;""),"Entrée faite "&amp;X496&amp;" jours "&amp;V496,IF(AND(X496&lt;30,K496="Délais NO &amp; Qté NO",D496=""),"Demande faite "&amp;X496&amp;" jours "&amp;W497,"")))</f>
        <v>Demande faite 1 jours Avant</v>
      </c>
      <c r="M496" s="22">
        <f t="shared" si="51"/>
        <v>2</v>
      </c>
      <c r="N496" s="23">
        <v>1</v>
      </c>
      <c r="O496" s="12" t="str">
        <f>CONCATENATE(C496,D496,E496)</f>
        <v>360505149670216576</v>
      </c>
      <c r="P496" s="42" t="str">
        <f t="shared" si="52"/>
        <v>149670216576</v>
      </c>
      <c r="Q496" s="24" t="str">
        <f>IF(AND(D496&lt;&gt;0,E496=0),B496,"")</f>
        <v/>
      </c>
      <c r="R496" s="25" t="str">
        <f>IF(AND(D496=0,E496&lt;&gt;0),B496,"")</f>
        <v>15/06/2012</v>
      </c>
      <c r="S496" s="26">
        <f t="shared" si="49"/>
        <v>41075</v>
      </c>
      <c r="T496" s="27">
        <f>SUMIFS(S:S,O:O,O496,E:E,"")</f>
        <v>41074</v>
      </c>
      <c r="U496" s="27">
        <f>SUMIFS(S:S,O:O,O496,D:D,"")</f>
        <v>41075</v>
      </c>
      <c r="V496" s="28" t="str">
        <f t="shared" si="53"/>
        <v>Après</v>
      </c>
      <c r="W496" s="28" t="str">
        <f t="shared" si="54"/>
        <v>Avant</v>
      </c>
      <c r="X496" s="29">
        <f t="shared" si="55"/>
        <v>1</v>
      </c>
      <c r="Y496" s="42">
        <f>IFERROR(P496+D496*0.03,"")</f>
        <v>149670216576</v>
      </c>
    </row>
    <row r="497" spans="1:25">
      <c r="A497" s="13" t="s">
        <v>55</v>
      </c>
      <c r="B497" s="14" t="s">
        <v>26</v>
      </c>
      <c r="C497" s="15">
        <v>3605051521510</v>
      </c>
      <c r="D497" s="16"/>
      <c r="E497" s="17">
        <v>12012</v>
      </c>
      <c r="F497" s="18"/>
      <c r="G497" s="19"/>
      <c r="H497" s="20">
        <f t="shared" si="50"/>
        <v>0</v>
      </c>
      <c r="I497" s="21">
        <f>SUMIFS(E:E,C:C,C497)</f>
        <v>12012</v>
      </c>
      <c r="J497" s="21">
        <f>SUMIFS(D:D,C:C,C497)</f>
        <v>24024</v>
      </c>
      <c r="K497" s="20" t="str">
        <f>IF(H497=2,"Délais OK &amp; Qté OK",IF(AND(H497=1,E497&lt;&gt;""),"Délais OK &amp; Qté NO",IF(AND(H497=1,E497="",M497&gt;=2),"Délais NO &amp; Qté OK",IF(AND(E497&lt;&gt;"",J497=D497),"Livraison sans demande","Délais NO &amp; Qté NO"))))</f>
        <v>Délais NO &amp; Qté NO</v>
      </c>
      <c r="L497" s="22" t="str">
        <f>IF(AND(K497="Délais NO &amp; Qté OK",X497&gt;30,D497&lt;&gt;""),"Verificar",IF(AND(K497="Délais NO &amp; Qté OK",X497&lt;=30,D497&lt;&gt;""),"Entrée faite "&amp;X497&amp;" jours "&amp;V497,IF(AND(X497&lt;30,K497="Délais NO &amp; Qté NO",D497=""),"Demande faite "&amp;X497&amp;" jours "&amp;W498,"")))</f>
        <v/>
      </c>
      <c r="M497" s="22">
        <f t="shared" si="51"/>
        <v>1</v>
      </c>
      <c r="N497" s="23">
        <v>1</v>
      </c>
      <c r="O497" s="12" t="str">
        <f>CONCATENATE(C497,D497,E497)</f>
        <v>360505152151012012</v>
      </c>
      <c r="P497" s="42" t="str">
        <f t="shared" si="52"/>
        <v>152151012012</v>
      </c>
      <c r="Q497" s="24" t="str">
        <f>IF(AND(D497&lt;&gt;0,E497=0),B497,"")</f>
        <v/>
      </c>
      <c r="R497" s="25" t="str">
        <f>IF(AND(D497=0,E497&lt;&gt;0),B497,"")</f>
        <v>15/06/2012</v>
      </c>
      <c r="S497" s="26">
        <f t="shared" si="49"/>
        <v>41075</v>
      </c>
      <c r="T497" s="27">
        <f>SUMIFS(S:S,O:O,O497,E:E,"")</f>
        <v>0</v>
      </c>
      <c r="U497" s="27">
        <f>SUMIFS(S:S,O:O,O497,D:D,"")</f>
        <v>41075</v>
      </c>
      <c r="V497" s="28" t="str">
        <f t="shared" si="53"/>
        <v>Après</v>
      </c>
      <c r="W497" s="28" t="str">
        <f t="shared" si="54"/>
        <v>Avant</v>
      </c>
      <c r="X497" s="29">
        <f t="shared" si="55"/>
        <v>41075</v>
      </c>
      <c r="Y497" s="42">
        <f>IFERROR(P497+D497*0.03,"")</f>
        <v>152151012012</v>
      </c>
    </row>
    <row r="498" spans="1:25">
      <c r="A498" s="13" t="s">
        <v>55</v>
      </c>
      <c r="B498" s="14" t="s">
        <v>26</v>
      </c>
      <c r="C498" s="15">
        <v>3605051971780</v>
      </c>
      <c r="D498" s="16"/>
      <c r="E498" s="17">
        <v>8288</v>
      </c>
      <c r="F498" s="18"/>
      <c r="G498" s="19"/>
      <c r="H498" s="20">
        <f t="shared" si="50"/>
        <v>0</v>
      </c>
      <c r="I498" s="21">
        <f>SUMIFS(E:E,C:C,C498)</f>
        <v>8288</v>
      </c>
      <c r="J498" s="21">
        <f>SUMIFS(D:D,C:C,C498)</f>
        <v>16576</v>
      </c>
      <c r="K498" s="20" t="str">
        <f>IF(H498=2,"Délais OK &amp; Qté OK",IF(AND(H498=1,E498&lt;&gt;""),"Délais OK &amp; Qté NO",IF(AND(H498=1,E498="",M498&gt;=2),"Délais NO &amp; Qté OK",IF(AND(E498&lt;&gt;"",J498=D498),"Livraison sans demande","Délais NO &amp; Qté NO"))))</f>
        <v>Délais NO &amp; Qté NO</v>
      </c>
      <c r="L498" s="22" t="str">
        <f>IF(AND(K498="Délais NO &amp; Qté OK",X498&gt;30,D498&lt;&gt;""),"Verificar",IF(AND(K498="Délais NO &amp; Qté OK",X498&lt;=30,D498&lt;&gt;""),"Entrée faite "&amp;X498&amp;" jours "&amp;V498,IF(AND(X498&lt;30,K498="Délais NO &amp; Qté NO",D498=""),"Demande faite "&amp;X498&amp;" jours "&amp;W499,"")))</f>
        <v/>
      </c>
      <c r="M498" s="22">
        <f t="shared" si="51"/>
        <v>3</v>
      </c>
      <c r="N498" s="23">
        <v>1</v>
      </c>
      <c r="O498" s="12" t="str">
        <f>CONCATENATE(C498,D498,E498)</f>
        <v>36050519717808288</v>
      </c>
      <c r="P498" s="42" t="str">
        <f t="shared" si="52"/>
        <v>19717808288</v>
      </c>
      <c r="Q498" s="24" t="str">
        <f>IF(AND(D498&lt;&gt;0,E498=0),B498,"")</f>
        <v/>
      </c>
      <c r="R498" s="25" t="str">
        <f>IF(AND(D498=0,E498&lt;&gt;0),B498,"")</f>
        <v>15/06/2012</v>
      </c>
      <c r="S498" s="26">
        <f t="shared" si="49"/>
        <v>41075</v>
      </c>
      <c r="T498" s="27">
        <f>SUMIFS(S:S,O:O,O498,E:E,"")</f>
        <v>82153</v>
      </c>
      <c r="U498" s="27">
        <f>SUMIFS(S:S,O:O,O498,D:D,"")</f>
        <v>41075</v>
      </c>
      <c r="V498" s="28" t="str">
        <f t="shared" si="53"/>
        <v>Avant</v>
      </c>
      <c r="W498" s="28" t="str">
        <f t="shared" si="54"/>
        <v>Après</v>
      </c>
      <c r="X498" s="29">
        <f t="shared" si="55"/>
        <v>41078</v>
      </c>
      <c r="Y498" s="42">
        <f>IFERROR(P498+D498*0.03,"")</f>
        <v>19717808288</v>
      </c>
    </row>
    <row r="499" spans="1:25">
      <c r="A499" s="13" t="s">
        <v>55</v>
      </c>
      <c r="B499" s="14" t="s">
        <v>26</v>
      </c>
      <c r="C499" s="15">
        <v>3605052312803</v>
      </c>
      <c r="D499" s="16">
        <v>16576</v>
      </c>
      <c r="E499" s="17"/>
      <c r="F499" s="18"/>
      <c r="G499" s="19">
        <v>1</v>
      </c>
      <c r="H499" s="20">
        <f t="shared" si="50"/>
        <v>1</v>
      </c>
      <c r="I499" s="21">
        <f>SUMIFS(E:E,C:C,C499)</f>
        <v>16576</v>
      </c>
      <c r="J499" s="21">
        <f>SUMIFS(D:D,C:C,C499)</f>
        <v>33152</v>
      </c>
      <c r="K499" s="20" t="str">
        <f>IF(H499=2,"Délais OK &amp; Qté OK",IF(AND(H499=1,E499&lt;&gt;""),"Délais OK &amp; Qté NO",IF(AND(H499=1,E499="",M499&gt;=2),"Délais NO &amp; Qté OK",IF(AND(E499&lt;&gt;"",J499=D499),"Livraison sans demande","Délais NO &amp; Qté NO"))))</f>
        <v>Délais NO &amp; Qté NO</v>
      </c>
      <c r="L499" s="22" t="str">
        <f>IF(AND(K499="Délais NO &amp; Qté OK",X499&gt;30,D499&lt;&gt;""),"Verificar",IF(AND(K499="Délais NO &amp; Qté OK",X499&lt;=30,D499&lt;&gt;""),"Entrée faite "&amp;X499&amp;" jours "&amp;V499,IF(AND(X499&lt;30,K499="Délais NO &amp; Qté NO",D499=""),"Demande faite "&amp;X499&amp;" jours "&amp;W500,"")))</f>
        <v/>
      </c>
      <c r="M499" s="22">
        <f t="shared" si="51"/>
        <v>1</v>
      </c>
      <c r="N499" s="23">
        <v>1</v>
      </c>
      <c r="O499" s="12" t="str">
        <f>CONCATENATE(C499,D499,E499)</f>
        <v>360505231280316576</v>
      </c>
      <c r="P499" s="42" t="str">
        <f t="shared" si="52"/>
        <v>231280316576</v>
      </c>
      <c r="Q499" s="24" t="str">
        <f>IF(AND(D499&lt;&gt;0,E499=0),B499,"")</f>
        <v>15/06/2012</v>
      </c>
      <c r="R499" s="25" t="str">
        <f>IF(AND(D499=0,E499&lt;&gt;0),B499,"")</f>
        <v/>
      </c>
      <c r="S499" s="26">
        <f t="shared" si="49"/>
        <v>41075</v>
      </c>
      <c r="T499" s="27">
        <f>SUMIFS(S:S,O:O,O499,E:E,"")</f>
        <v>41075</v>
      </c>
      <c r="U499" s="27">
        <f>SUMIFS(S:S,O:O,O499,D:D,"")</f>
        <v>0</v>
      </c>
      <c r="V499" s="28" t="str">
        <f t="shared" si="53"/>
        <v>Avant</v>
      </c>
      <c r="W499" s="28" t="str">
        <f t="shared" si="54"/>
        <v>Après</v>
      </c>
      <c r="X499" s="29">
        <f t="shared" si="55"/>
        <v>41075</v>
      </c>
      <c r="Y499" s="42">
        <f>IFERROR(P499+D499*0.03,"")</f>
        <v>231280317073.28</v>
      </c>
    </row>
    <row r="500" spans="1:25">
      <c r="A500" s="13" t="s">
        <v>55</v>
      </c>
      <c r="B500" s="14" t="s">
        <v>31</v>
      </c>
      <c r="C500" s="15">
        <v>3605050699517</v>
      </c>
      <c r="D500" s="16">
        <v>31200</v>
      </c>
      <c r="E500" s="17">
        <v>36400</v>
      </c>
      <c r="F500" s="18"/>
      <c r="G500" s="19">
        <v>1</v>
      </c>
      <c r="H500" s="20">
        <f t="shared" si="50"/>
        <v>1</v>
      </c>
      <c r="I500" s="21">
        <f>SUMIFS(E:E,C:C,C500)</f>
        <v>36400</v>
      </c>
      <c r="J500" s="21">
        <f>SUMIFS(D:D,C:C,C500)</f>
        <v>31200</v>
      </c>
      <c r="K500" s="20" t="str">
        <f>IF(H500=2,"Délais OK &amp; Qté OK",IF(AND(H500=1,E500&lt;&gt;""),"Délais OK &amp; Qté NO",IF(AND(H500=1,E500="",M500&gt;=2),"Délais NO &amp; Qté OK",IF(AND(E500&lt;&gt;"",J500=D500),"Livraison sans demande","Délais NO &amp; Qté NO"))))</f>
        <v>Délais OK &amp; Qté NO</v>
      </c>
      <c r="L500" s="22" t="str">
        <f>IF(AND(K500="Délais NO &amp; Qté OK",X500&gt;30,D500&lt;&gt;""),"Verificar",IF(AND(K500="Délais NO &amp; Qté OK",X500&lt;=30,D500&lt;&gt;""),"Entrée faite "&amp;X500&amp;" jours "&amp;V500,IF(AND(X500&lt;30,K500="Délais NO &amp; Qté NO",D500=""),"Demande faite "&amp;X500&amp;" jours "&amp;W501,"")))</f>
        <v/>
      </c>
      <c r="M500" s="22">
        <f t="shared" si="51"/>
        <v>1</v>
      </c>
      <c r="N500" s="23">
        <v>1</v>
      </c>
      <c r="O500" s="12" t="str">
        <f>CONCATENATE(C500,D500,E500)</f>
        <v>36050506995173120036400</v>
      </c>
      <c r="P500" s="42" t="str">
        <f t="shared" si="52"/>
        <v>06995173120036400</v>
      </c>
      <c r="Q500" s="24" t="str">
        <f>IF(AND(D500&lt;&gt;0,E500=0),B500,"")</f>
        <v/>
      </c>
      <c r="R500" s="25" t="str">
        <f>IF(AND(D500=0,E500&lt;&gt;0),B500,"")</f>
        <v/>
      </c>
      <c r="S500" s="26">
        <f t="shared" si="49"/>
        <v>41078</v>
      </c>
      <c r="T500" s="27">
        <f>SUMIFS(S:S,O:O,O500,E:E,"")</f>
        <v>0</v>
      </c>
      <c r="U500" s="27">
        <f>SUMIFS(S:S,O:O,O500,D:D,"")</f>
        <v>0</v>
      </c>
      <c r="V500" s="28" t="str">
        <f t="shared" si="53"/>
        <v>Avant</v>
      </c>
      <c r="W500" s="28" t="str">
        <f t="shared" si="54"/>
        <v>Après</v>
      </c>
      <c r="X500" s="29">
        <f t="shared" si="55"/>
        <v>0</v>
      </c>
      <c r="Y500" s="42">
        <f>IFERROR(P500+D500*0.03,"")</f>
        <v>6995173120037336</v>
      </c>
    </row>
    <row r="501" spans="1:25">
      <c r="A501" s="13" t="s">
        <v>55</v>
      </c>
      <c r="B501" s="14" t="s">
        <v>31</v>
      </c>
      <c r="C501" s="15">
        <v>3605051130699</v>
      </c>
      <c r="D501" s="16"/>
      <c r="E501" s="17">
        <v>4144</v>
      </c>
      <c r="F501" s="18"/>
      <c r="G501" s="19"/>
      <c r="H501" s="20">
        <f t="shared" si="50"/>
        <v>0</v>
      </c>
      <c r="I501" s="21">
        <f>SUMIFS(E:E,C:C,C501)</f>
        <v>16576</v>
      </c>
      <c r="J501" s="21">
        <f>SUMIFS(D:D,C:C,C501)</f>
        <v>33152</v>
      </c>
      <c r="K501" s="20" t="str">
        <f>IF(H501=2,"Délais OK &amp; Qté OK",IF(AND(H501=1,E501&lt;&gt;""),"Délais OK &amp; Qté NO",IF(AND(H501=1,E501="",M501&gt;=2),"Délais NO &amp; Qté OK",IF(AND(E501&lt;&gt;"",J501=D501),"Livraison sans demande","Délais NO &amp; Qté NO"))))</f>
        <v>Délais NO &amp; Qté NO</v>
      </c>
      <c r="L501" s="22" t="str">
        <f>IF(AND(K501="Délais NO &amp; Qté OK",X501&gt;30,D501&lt;&gt;""),"Verificar",IF(AND(K501="Délais NO &amp; Qté OK",X501&lt;=30,D501&lt;&gt;""),"Entrée faite "&amp;X501&amp;" jours "&amp;V501,IF(AND(X501&lt;30,K501="Délais NO &amp; Qté NO",D501=""),"Demande faite "&amp;X501&amp;" jours "&amp;W502,"")))</f>
        <v/>
      </c>
      <c r="M501" s="22">
        <f t="shared" si="51"/>
        <v>1</v>
      </c>
      <c r="N501" s="23">
        <v>1</v>
      </c>
      <c r="O501" s="12" t="str">
        <f>CONCATENATE(C501,D501,E501)</f>
        <v>36050511306994144</v>
      </c>
      <c r="P501" s="42" t="str">
        <f t="shared" si="52"/>
        <v>11306994144</v>
      </c>
      <c r="Q501" s="24" t="str">
        <f>IF(AND(D501&lt;&gt;0,E501=0),B501,"")</f>
        <v/>
      </c>
      <c r="R501" s="25" t="str">
        <f>IF(AND(D501=0,E501&lt;&gt;0),B501,"")</f>
        <v>18/06/2012</v>
      </c>
      <c r="S501" s="26">
        <f t="shared" si="49"/>
        <v>41078</v>
      </c>
      <c r="T501" s="27">
        <f>SUMIFS(S:S,O:O,O501,E:E,"")</f>
        <v>0</v>
      </c>
      <c r="U501" s="27">
        <f>SUMIFS(S:S,O:O,O501,D:D,"")</f>
        <v>41078</v>
      </c>
      <c r="V501" s="28" t="str">
        <f t="shared" si="53"/>
        <v>Après</v>
      </c>
      <c r="W501" s="28" t="str">
        <f t="shared" si="54"/>
        <v>Avant</v>
      </c>
      <c r="X501" s="29">
        <f t="shared" si="55"/>
        <v>41078</v>
      </c>
      <c r="Y501" s="42">
        <f>IFERROR(P501+D501*0.03,"")</f>
        <v>11306994144</v>
      </c>
    </row>
    <row r="502" spans="1:25">
      <c r="A502" s="13" t="s">
        <v>55</v>
      </c>
      <c r="B502" s="14" t="s">
        <v>31</v>
      </c>
      <c r="C502" s="15">
        <v>3605051292137</v>
      </c>
      <c r="D502" s="16">
        <v>78000</v>
      </c>
      <c r="E502" s="17">
        <v>78000</v>
      </c>
      <c r="F502" s="18">
        <v>1</v>
      </c>
      <c r="G502" s="19">
        <v>1</v>
      </c>
      <c r="H502" s="20">
        <f t="shared" si="50"/>
        <v>2</v>
      </c>
      <c r="I502" s="21">
        <f>SUMIFS(E:E,C:C,C502)</f>
        <v>78000</v>
      </c>
      <c r="J502" s="21">
        <f>SUMIFS(D:D,C:C,C502)</f>
        <v>78000</v>
      </c>
      <c r="K502" s="20" t="str">
        <f>IF(H502=2,"Délais OK &amp; Qté OK",IF(AND(H502=1,E502&lt;&gt;""),"Délais OK &amp; Qté NO",IF(AND(H502=1,E502="",M502&gt;=2),"Délais NO &amp; Qté OK",IF(AND(E502&lt;&gt;"",J502=D502),"Livraison sans demande","Délais NO &amp; Qté NO"))))</f>
        <v>Délais OK &amp; Qté OK</v>
      </c>
      <c r="L502" s="22" t="str">
        <f>IF(AND(K502="Délais NO &amp; Qté OK",X502&gt;30,D502&lt;&gt;""),"Verificar",IF(AND(K502="Délais NO &amp; Qté OK",X502&lt;=30,D502&lt;&gt;""),"Entrée faite "&amp;X502&amp;" jours "&amp;V502,IF(AND(X502&lt;30,K502="Délais NO &amp; Qté NO",D502=""),"Demande faite "&amp;X502&amp;" jours "&amp;W503,"")))</f>
        <v/>
      </c>
      <c r="M502" s="22">
        <f t="shared" si="51"/>
        <v>1</v>
      </c>
      <c r="N502" s="23">
        <v>1</v>
      </c>
      <c r="O502" s="12" t="str">
        <f>CONCATENATE(C502,D502,E502)</f>
        <v>36050512921377800078000</v>
      </c>
      <c r="P502" s="42" t="str">
        <f t="shared" si="52"/>
        <v>12921377800078000</v>
      </c>
      <c r="Q502" s="24" t="str">
        <f>IF(AND(D502&lt;&gt;0,E502=0),B502,"")</f>
        <v/>
      </c>
      <c r="R502" s="25" t="str">
        <f>IF(AND(D502=0,E502&lt;&gt;0),B502,"")</f>
        <v/>
      </c>
      <c r="S502" s="26">
        <f t="shared" si="49"/>
        <v>41078</v>
      </c>
      <c r="T502" s="27">
        <f>SUMIFS(S:S,O:O,O502,E:E,"")</f>
        <v>0</v>
      </c>
      <c r="U502" s="27">
        <f>SUMIFS(S:S,O:O,O502,D:D,"")</f>
        <v>0</v>
      </c>
      <c r="V502" s="28" t="str">
        <f t="shared" si="53"/>
        <v>Avant</v>
      </c>
      <c r="W502" s="28" t="str">
        <f t="shared" si="54"/>
        <v>Après</v>
      </c>
      <c r="X502" s="29">
        <f t="shared" si="55"/>
        <v>0</v>
      </c>
      <c r="Y502" s="42">
        <f>IFERROR(P502+D502*0.03,"")</f>
        <v>1.292137780008034E+16</v>
      </c>
    </row>
    <row r="503" spans="1:25">
      <c r="A503" s="13" t="s">
        <v>55</v>
      </c>
      <c r="B503" s="14" t="s">
        <v>31</v>
      </c>
      <c r="C503" s="15">
        <v>3605051496719</v>
      </c>
      <c r="D503" s="16">
        <v>12432</v>
      </c>
      <c r="E503" s="17">
        <v>12432</v>
      </c>
      <c r="F503" s="18">
        <v>1</v>
      </c>
      <c r="G503" s="19">
        <v>1</v>
      </c>
      <c r="H503" s="20">
        <f t="shared" si="50"/>
        <v>2</v>
      </c>
      <c r="I503" s="21">
        <f>SUMIFS(E:E,C:C,C503)</f>
        <v>12432</v>
      </c>
      <c r="J503" s="21">
        <f>SUMIFS(D:D,C:C,C503)</f>
        <v>12432</v>
      </c>
      <c r="K503" s="20" t="str">
        <f>IF(H503=2,"Délais OK &amp; Qté OK",IF(AND(H503=1,E503&lt;&gt;""),"Délais OK &amp; Qté NO",IF(AND(H503=1,E503="",M503&gt;=2),"Délais NO &amp; Qté OK",IF(AND(E503&lt;&gt;"",J503=D503),"Livraison sans demande","Délais NO &amp; Qté NO"))))</f>
        <v>Délais OK &amp; Qté OK</v>
      </c>
      <c r="L503" s="22" t="str">
        <f>IF(AND(K503="Délais NO &amp; Qté OK",X503&gt;30,D503&lt;&gt;""),"Verificar",IF(AND(K503="Délais NO &amp; Qté OK",X503&lt;=30,D503&lt;&gt;""),"Entrée faite "&amp;X503&amp;" jours "&amp;V503,IF(AND(X503&lt;30,K503="Délais NO &amp; Qté NO",D503=""),"Demande faite "&amp;X503&amp;" jours "&amp;W504,"")))</f>
        <v/>
      </c>
      <c r="M503" s="22">
        <f t="shared" si="51"/>
        <v>1</v>
      </c>
      <c r="N503" s="23">
        <v>1</v>
      </c>
      <c r="O503" s="12" t="str">
        <f>CONCATENATE(C503,D503,E503)</f>
        <v>36050514967191243212432</v>
      </c>
      <c r="P503" s="42" t="str">
        <f t="shared" si="52"/>
        <v>14967191243212432</v>
      </c>
      <c r="Q503" s="24" t="str">
        <f>IF(AND(D503&lt;&gt;0,E503=0),B503,"")</f>
        <v/>
      </c>
      <c r="R503" s="25" t="str">
        <f>IF(AND(D503=0,E503&lt;&gt;0),B503,"")</f>
        <v/>
      </c>
      <c r="S503" s="26">
        <f t="shared" si="49"/>
        <v>41078</v>
      </c>
      <c r="T503" s="27">
        <f>SUMIFS(S:S,O:O,O503,E:E,"")</f>
        <v>0</v>
      </c>
      <c r="U503" s="27">
        <f>SUMIFS(S:S,O:O,O503,D:D,"")</f>
        <v>0</v>
      </c>
      <c r="V503" s="28" t="str">
        <f t="shared" si="53"/>
        <v>Avant</v>
      </c>
      <c r="W503" s="28" t="str">
        <f t="shared" si="54"/>
        <v>Après</v>
      </c>
      <c r="X503" s="29">
        <f t="shared" si="55"/>
        <v>0</v>
      </c>
      <c r="Y503" s="42">
        <f>IFERROR(P503+D503*0.03,"")</f>
        <v>1.4967191243212772E+16</v>
      </c>
    </row>
    <row r="504" spans="1:25">
      <c r="A504" s="13" t="s">
        <v>55</v>
      </c>
      <c r="B504" s="14" t="s">
        <v>31</v>
      </c>
      <c r="C504" s="15">
        <v>3605051496771</v>
      </c>
      <c r="D504" s="16">
        <v>16620</v>
      </c>
      <c r="E504" s="17">
        <v>16576</v>
      </c>
      <c r="F504" s="18"/>
      <c r="G504" s="19">
        <v>1</v>
      </c>
      <c r="H504" s="20">
        <f t="shared" si="50"/>
        <v>1</v>
      </c>
      <c r="I504" s="21">
        <f>SUMIFS(E:E,C:C,C504)</f>
        <v>16576</v>
      </c>
      <c r="J504" s="21">
        <f>SUMIFS(D:D,C:C,C504)</f>
        <v>16620</v>
      </c>
      <c r="K504" s="20" t="str">
        <f>IF(H504=2,"Délais OK &amp; Qté OK",IF(AND(H504=1,E504&lt;&gt;""),"Délais OK &amp; Qté NO",IF(AND(H504=1,E504="",M504&gt;=2),"Délais NO &amp; Qté OK",IF(AND(E504&lt;&gt;"",J504=D504),"Livraison sans demande","Délais NO &amp; Qté NO"))))</f>
        <v>Délais OK &amp; Qté NO</v>
      </c>
      <c r="L504" s="22" t="str">
        <f>IF(AND(K504="Délais NO &amp; Qté OK",X504&gt;30,D504&lt;&gt;""),"Verificar",IF(AND(K504="Délais NO &amp; Qté OK",X504&lt;=30,D504&lt;&gt;""),"Entrée faite "&amp;X504&amp;" jours "&amp;V504,IF(AND(X504&lt;30,K504="Délais NO &amp; Qté NO",D504=""),"Demande faite "&amp;X504&amp;" jours "&amp;W505,"")))</f>
        <v/>
      </c>
      <c r="M504" s="22">
        <f t="shared" si="51"/>
        <v>1</v>
      </c>
      <c r="N504" s="23">
        <v>1</v>
      </c>
      <c r="O504" s="12" t="str">
        <f>CONCATENATE(C504,D504,E504)</f>
        <v>36050514967711662016576</v>
      </c>
      <c r="P504" s="42" t="str">
        <f t="shared" si="52"/>
        <v>14967711662016576</v>
      </c>
      <c r="Q504" s="24" t="str">
        <f>IF(AND(D504&lt;&gt;0,E504=0),B504,"")</f>
        <v/>
      </c>
      <c r="R504" s="25" t="str">
        <f>IF(AND(D504=0,E504&lt;&gt;0),B504,"")</f>
        <v/>
      </c>
      <c r="S504" s="26">
        <f t="shared" si="49"/>
        <v>41078</v>
      </c>
      <c r="T504" s="27">
        <f>SUMIFS(S:S,O:O,O504,E:E,"")</f>
        <v>0</v>
      </c>
      <c r="U504" s="27">
        <f>SUMIFS(S:S,O:O,O504,D:D,"")</f>
        <v>0</v>
      </c>
      <c r="V504" s="28" t="str">
        <f t="shared" si="53"/>
        <v>Avant</v>
      </c>
      <c r="W504" s="28" t="str">
        <f t="shared" si="54"/>
        <v>Après</v>
      </c>
      <c r="X504" s="29">
        <f t="shared" si="55"/>
        <v>0</v>
      </c>
      <c r="Y504" s="42">
        <f>IFERROR(P504+D504*0.03,"")</f>
        <v>1.4967711662016998E+16</v>
      </c>
    </row>
    <row r="505" spans="1:25">
      <c r="A505" s="13" t="s">
        <v>55</v>
      </c>
      <c r="B505" s="14" t="s">
        <v>31</v>
      </c>
      <c r="C505" s="15">
        <v>3605052494448</v>
      </c>
      <c r="D505" s="16">
        <v>10400</v>
      </c>
      <c r="E505" s="17">
        <v>15600</v>
      </c>
      <c r="F505" s="18"/>
      <c r="G505" s="19">
        <v>1</v>
      </c>
      <c r="H505" s="20">
        <f t="shared" si="50"/>
        <v>1</v>
      </c>
      <c r="I505" s="21">
        <f>SUMIFS(E:E,C:C,C505)</f>
        <v>15600</v>
      </c>
      <c r="J505" s="21">
        <f>SUMIFS(D:D,C:C,C505)</f>
        <v>10400</v>
      </c>
      <c r="K505" s="20" t="str">
        <f>IF(H505=2,"Délais OK &amp; Qté OK",IF(AND(H505=1,E505&lt;&gt;""),"Délais OK &amp; Qté NO",IF(AND(H505=1,E505="",M505&gt;=2),"Délais NO &amp; Qté OK",IF(AND(E505&lt;&gt;"",J505=D505),"Livraison sans demande","Délais NO &amp; Qté NO"))))</f>
        <v>Délais OK &amp; Qté NO</v>
      </c>
      <c r="L505" s="22" t="str">
        <f>IF(AND(K505="Délais NO &amp; Qté OK",X505&gt;30,D505&lt;&gt;""),"Verificar",IF(AND(K505="Délais NO &amp; Qté OK",X505&lt;=30,D505&lt;&gt;""),"Entrée faite "&amp;X505&amp;" jours "&amp;V505,IF(AND(X505&lt;30,K505="Délais NO &amp; Qté NO",D505=""),"Demande faite "&amp;X505&amp;" jours "&amp;W506,"")))</f>
        <v/>
      </c>
      <c r="M505" s="22">
        <f t="shared" si="51"/>
        <v>1</v>
      </c>
      <c r="N505" s="23">
        <v>1</v>
      </c>
      <c r="O505" s="12" t="str">
        <f>CONCATENATE(C505,D505,E505)</f>
        <v>36050524944481040015600</v>
      </c>
      <c r="P505" s="42" t="str">
        <f t="shared" si="52"/>
        <v>24944481040015600</v>
      </c>
      <c r="Q505" s="24" t="str">
        <f>IF(AND(D505&lt;&gt;0,E505=0),B505,"")</f>
        <v/>
      </c>
      <c r="R505" s="25" t="str">
        <f>IF(AND(D505=0,E505&lt;&gt;0),B505,"")</f>
        <v/>
      </c>
      <c r="S505" s="26">
        <f t="shared" si="49"/>
        <v>41078</v>
      </c>
      <c r="T505" s="27">
        <f>SUMIFS(S:S,O:O,O505,E:E,"")</f>
        <v>0</v>
      </c>
      <c r="U505" s="27">
        <f>SUMIFS(S:S,O:O,O505,D:D,"")</f>
        <v>0</v>
      </c>
      <c r="V505" s="28" t="str">
        <f t="shared" si="53"/>
        <v>Avant</v>
      </c>
      <c r="W505" s="28" t="str">
        <f t="shared" si="54"/>
        <v>Après</v>
      </c>
      <c r="X505" s="29">
        <f t="shared" si="55"/>
        <v>0</v>
      </c>
      <c r="Y505" s="42">
        <f>IFERROR(P505+D505*0.03,"")</f>
        <v>2.4944481040015912E+16</v>
      </c>
    </row>
    <row r="506" spans="1:25">
      <c r="A506" s="13" t="s">
        <v>55</v>
      </c>
      <c r="B506" s="14" t="s">
        <v>31</v>
      </c>
      <c r="C506" s="15">
        <v>3605052498903</v>
      </c>
      <c r="D506" s="16"/>
      <c r="E506" s="17">
        <v>39730</v>
      </c>
      <c r="F506" s="18"/>
      <c r="G506" s="19"/>
      <c r="H506" s="20">
        <f t="shared" si="50"/>
        <v>0</v>
      </c>
      <c r="I506" s="21">
        <f>SUMIFS(E:E,C:C,C506)</f>
        <v>42470</v>
      </c>
      <c r="J506" s="21">
        <f>SUMIFS(D:D,C:C,C506)</f>
        <v>66823</v>
      </c>
      <c r="K506" s="20" t="str">
        <f>IF(H506=2,"Délais OK &amp; Qté OK",IF(AND(H506=1,E506&lt;&gt;""),"Délais OK &amp; Qté NO",IF(AND(H506=1,E506="",M506&gt;=2),"Délais NO &amp; Qté OK",IF(AND(E506&lt;&gt;"",J506=D506),"Livraison sans demande","Délais NO &amp; Qté NO"))))</f>
        <v>Délais NO &amp; Qté NO</v>
      </c>
      <c r="L506" s="22" t="str">
        <f>IF(AND(K506="Délais NO &amp; Qté OK",X506&gt;30,D506&lt;&gt;""),"Verificar",IF(AND(K506="Délais NO &amp; Qté OK",X506&lt;=30,D506&lt;&gt;""),"Entrée faite "&amp;X506&amp;" jours "&amp;V506,IF(AND(X506&lt;30,K506="Délais NO &amp; Qté NO",D506=""),"Demande faite "&amp;X506&amp;" jours "&amp;W507,"")))</f>
        <v/>
      </c>
      <c r="M506" s="22">
        <f t="shared" si="51"/>
        <v>1</v>
      </c>
      <c r="N506" s="23">
        <v>1</v>
      </c>
      <c r="O506" s="12" t="str">
        <f>CONCATENATE(C506,D506,E506)</f>
        <v>360505249890339730</v>
      </c>
      <c r="P506" s="42" t="str">
        <f t="shared" si="52"/>
        <v>249890339730</v>
      </c>
      <c r="Q506" s="24" t="str">
        <f>IF(AND(D506&lt;&gt;0,E506=0),B506,"")</f>
        <v/>
      </c>
      <c r="R506" s="25" t="str">
        <f>IF(AND(D506=0,E506&lt;&gt;0),B506,"")</f>
        <v>18/06/2012</v>
      </c>
      <c r="S506" s="26">
        <f t="shared" si="49"/>
        <v>41078</v>
      </c>
      <c r="T506" s="27">
        <f>SUMIFS(S:S,O:O,O506,E:E,"")</f>
        <v>0</v>
      </c>
      <c r="U506" s="27">
        <f>SUMIFS(S:S,O:O,O506,D:D,"")</f>
        <v>41078</v>
      </c>
      <c r="V506" s="28" t="str">
        <f t="shared" si="53"/>
        <v>Après</v>
      </c>
      <c r="W506" s="28" t="str">
        <f t="shared" si="54"/>
        <v>Avant</v>
      </c>
      <c r="X506" s="29">
        <f t="shared" si="55"/>
        <v>41078</v>
      </c>
      <c r="Y506" s="42">
        <f>IFERROR(P506+D506*0.03,"")</f>
        <v>249890339730</v>
      </c>
    </row>
    <row r="507" spans="1:25">
      <c r="A507" s="13" t="s">
        <v>55</v>
      </c>
      <c r="B507" s="14" t="s">
        <v>17</v>
      </c>
      <c r="C507" s="15">
        <v>3605050827705</v>
      </c>
      <c r="D507" s="16">
        <v>8288</v>
      </c>
      <c r="E507" s="17"/>
      <c r="F507" s="18"/>
      <c r="G507" s="19">
        <v>1</v>
      </c>
      <c r="H507" s="20">
        <f t="shared" si="50"/>
        <v>1</v>
      </c>
      <c r="I507" s="21">
        <f>SUMIFS(E:E,C:C,C507)</f>
        <v>8288</v>
      </c>
      <c r="J507" s="21">
        <f>SUMIFS(D:D,C:C,C507)</f>
        <v>16576</v>
      </c>
      <c r="K507" s="20" t="str">
        <f>IF(H507=2,"Délais OK &amp; Qté OK",IF(AND(H507=1,E507&lt;&gt;""),"Délais OK &amp; Qté NO",IF(AND(H507=1,E507="",M507&gt;=2),"Délais NO &amp; Qté OK",IF(AND(E507&lt;&gt;"",J507=D507),"Livraison sans demande","Délais NO &amp; Qté NO"))))</f>
        <v>Délais NO &amp; Qté OK</v>
      </c>
      <c r="L507" s="22" t="str">
        <f>IF(AND(K507="Délais NO &amp; Qté OK",X507&gt;30,D507&lt;&gt;""),"Verificar",IF(AND(K507="Délais NO &amp; Qté OK",X507&lt;=30,D507&lt;&gt;""),"Entrée faite "&amp;X507&amp;" jours "&amp;V507,IF(AND(X507&lt;30,K507="Délais NO &amp; Qté NO",D507=""),"Demande faite "&amp;X507&amp;" jours "&amp;W508,"")))</f>
        <v>Verificar</v>
      </c>
      <c r="M507" s="22">
        <f t="shared" si="51"/>
        <v>3</v>
      </c>
      <c r="N507" s="23">
        <v>1</v>
      </c>
      <c r="O507" s="12" t="str">
        <f>CONCATENATE(C507,D507,E507)</f>
        <v>36050508277058288</v>
      </c>
      <c r="P507" s="42" t="str">
        <f t="shared" si="52"/>
        <v>08277058288</v>
      </c>
      <c r="Q507" s="24" t="str">
        <f>IF(AND(D507&lt;&gt;0,E507=0),B507,"")</f>
        <v>19/06/2012</v>
      </c>
      <c r="R507" s="25" t="str">
        <f>IF(AND(D507=0,E507&lt;&gt;0),B507,"")</f>
        <v/>
      </c>
      <c r="S507" s="26">
        <f t="shared" si="49"/>
        <v>41079</v>
      </c>
      <c r="T507" s="27">
        <f>SUMIFS(S:S,O:O,O507,E:E,"")</f>
        <v>82153</v>
      </c>
      <c r="U507" s="27">
        <f>SUMIFS(S:S,O:O,O507,D:D,"")</f>
        <v>41075</v>
      </c>
      <c r="V507" s="28" t="str">
        <f t="shared" si="53"/>
        <v>Avant</v>
      </c>
      <c r="W507" s="28" t="str">
        <f t="shared" si="54"/>
        <v>Après</v>
      </c>
      <c r="X507" s="29">
        <f t="shared" si="55"/>
        <v>41078</v>
      </c>
      <c r="Y507" s="42">
        <f>IFERROR(P507+D507*0.03,"")</f>
        <v>8277058536.6400003</v>
      </c>
    </row>
    <row r="508" spans="1:25">
      <c r="A508" s="13" t="s">
        <v>55</v>
      </c>
      <c r="B508" s="14" t="s">
        <v>17</v>
      </c>
      <c r="C508" s="15">
        <v>3605051118079</v>
      </c>
      <c r="D508" s="16">
        <v>24864</v>
      </c>
      <c r="E508" s="17"/>
      <c r="F508" s="18"/>
      <c r="G508" s="19">
        <v>1</v>
      </c>
      <c r="H508" s="20">
        <f t="shared" si="50"/>
        <v>1</v>
      </c>
      <c r="I508" s="21">
        <f>SUMIFS(E:E,C:C,C508)</f>
        <v>0</v>
      </c>
      <c r="J508" s="21">
        <f>SUMIFS(D:D,C:C,C508)</f>
        <v>49728</v>
      </c>
      <c r="K508" s="20" t="str">
        <f>IF(H508=2,"Délais OK &amp; Qté OK",IF(AND(H508=1,E508&lt;&gt;""),"Délais OK &amp; Qté NO",IF(AND(H508=1,E508="",M508&gt;=2),"Délais NO &amp; Qté OK",IF(AND(E508&lt;&gt;"",J508=D508),"Livraison sans demande","Délais NO &amp; Qté NO"))))</f>
        <v>Délais NO &amp; Qté OK</v>
      </c>
      <c r="L508" s="22" t="str">
        <f>IF(AND(K508="Délais NO &amp; Qté OK",X508&gt;30,D508&lt;&gt;""),"Verificar",IF(AND(K508="Délais NO &amp; Qté OK",X508&lt;=30,D508&lt;&gt;""),"Entrée faite "&amp;X508&amp;" jours "&amp;V508,IF(AND(X508&lt;30,K508="Délais NO &amp; Qté NO",D508=""),"Demande faite "&amp;X508&amp;" jours "&amp;W509,"")))</f>
        <v>Verificar</v>
      </c>
      <c r="M508" s="22">
        <f t="shared" si="51"/>
        <v>2</v>
      </c>
      <c r="N508" s="23">
        <v>1</v>
      </c>
      <c r="O508" s="12" t="str">
        <f>CONCATENATE(C508,D508,E508)</f>
        <v>360505111807924864</v>
      </c>
      <c r="P508" s="42" t="str">
        <f t="shared" si="52"/>
        <v>111807924864</v>
      </c>
      <c r="Q508" s="24" t="str">
        <f>IF(AND(D508&lt;&gt;0,E508=0),B508,"")</f>
        <v>19/06/2012</v>
      </c>
      <c r="R508" s="25" t="str">
        <f>IF(AND(D508=0,E508&lt;&gt;0),B508,"")</f>
        <v/>
      </c>
      <c r="S508" s="26">
        <f t="shared" si="49"/>
        <v>41079</v>
      </c>
      <c r="T508" s="27">
        <f>SUMIFS(S:S,O:O,O508,E:E,"")</f>
        <v>82166</v>
      </c>
      <c r="U508" s="27">
        <f>SUMIFS(S:S,O:O,O508,D:D,"")</f>
        <v>0</v>
      </c>
      <c r="V508" s="28" t="str">
        <f t="shared" si="53"/>
        <v>Avant</v>
      </c>
      <c r="W508" s="28" t="str">
        <f t="shared" si="54"/>
        <v>Après</v>
      </c>
      <c r="X508" s="29">
        <f t="shared" si="55"/>
        <v>82166</v>
      </c>
      <c r="Y508" s="42">
        <f>IFERROR(P508+D508*0.03,"")</f>
        <v>111807925609.92</v>
      </c>
    </row>
    <row r="509" spans="1:25">
      <c r="A509" s="13" t="s">
        <v>55</v>
      </c>
      <c r="B509" s="14" t="s">
        <v>17</v>
      </c>
      <c r="C509" s="15">
        <v>3605051130699</v>
      </c>
      <c r="D509" s="16">
        <v>20720</v>
      </c>
      <c r="E509" s="17"/>
      <c r="F509" s="18"/>
      <c r="G509" s="19">
        <v>1</v>
      </c>
      <c r="H509" s="20">
        <f t="shared" si="50"/>
        <v>1</v>
      </c>
      <c r="I509" s="21">
        <f>SUMIFS(E:E,C:C,C509)</f>
        <v>16576</v>
      </c>
      <c r="J509" s="21">
        <f>SUMIFS(D:D,C:C,C509)</f>
        <v>33152</v>
      </c>
      <c r="K509" s="20" t="str">
        <f>IF(H509=2,"Délais OK &amp; Qté OK",IF(AND(H509=1,E509&lt;&gt;""),"Délais OK &amp; Qté NO",IF(AND(H509=1,E509="",M509&gt;=2),"Délais NO &amp; Qté OK",IF(AND(E509&lt;&gt;"",J509=D509),"Livraison sans demande","Délais NO &amp; Qté NO"))))</f>
        <v>Délais NO &amp; Qté NO</v>
      </c>
      <c r="L509" s="22" t="str">
        <f>IF(AND(K509="Délais NO &amp; Qté OK",X509&gt;30,D509&lt;&gt;""),"Verificar",IF(AND(K509="Délais NO &amp; Qté OK",X509&lt;=30,D509&lt;&gt;""),"Entrée faite "&amp;X509&amp;" jours "&amp;V509,IF(AND(X509&lt;30,K509="Délais NO &amp; Qté NO",D509=""),"Demande faite "&amp;X509&amp;" jours "&amp;W510,"")))</f>
        <v/>
      </c>
      <c r="M509" s="22">
        <f t="shared" si="51"/>
        <v>1</v>
      </c>
      <c r="N509" s="23">
        <v>1</v>
      </c>
      <c r="O509" s="12" t="str">
        <f>CONCATENATE(C509,D509,E509)</f>
        <v>360505113069920720</v>
      </c>
      <c r="P509" s="42" t="str">
        <f t="shared" si="52"/>
        <v>113069920720</v>
      </c>
      <c r="Q509" s="24" t="str">
        <f>IF(AND(D509&lt;&gt;0,E509=0),B509,"")</f>
        <v>19/06/2012</v>
      </c>
      <c r="R509" s="25" t="str">
        <f>IF(AND(D509=0,E509&lt;&gt;0),B509,"")</f>
        <v/>
      </c>
      <c r="S509" s="26">
        <f t="shared" si="49"/>
        <v>41079</v>
      </c>
      <c r="T509" s="27">
        <f>SUMIFS(S:S,O:O,O509,E:E,"")</f>
        <v>41079</v>
      </c>
      <c r="U509" s="27">
        <f>SUMIFS(S:S,O:O,O509,D:D,"")</f>
        <v>0</v>
      </c>
      <c r="V509" s="28" t="str">
        <f t="shared" si="53"/>
        <v>Avant</v>
      </c>
      <c r="W509" s="28" t="str">
        <f t="shared" si="54"/>
        <v>Après</v>
      </c>
      <c r="X509" s="29">
        <f t="shared" si="55"/>
        <v>41079</v>
      </c>
      <c r="Y509" s="42">
        <f>IFERROR(P509+D509*0.03,"")</f>
        <v>113069921341.60001</v>
      </c>
    </row>
    <row r="510" spans="1:25">
      <c r="A510" s="13" t="s">
        <v>55</v>
      </c>
      <c r="B510" s="14" t="s">
        <v>17</v>
      </c>
      <c r="C510" s="15">
        <v>3605051130705</v>
      </c>
      <c r="D510" s="16">
        <v>8288</v>
      </c>
      <c r="E510" s="17"/>
      <c r="F510" s="18"/>
      <c r="G510" s="19">
        <v>1</v>
      </c>
      <c r="H510" s="20">
        <f t="shared" si="50"/>
        <v>1</v>
      </c>
      <c r="I510" s="21">
        <f>SUMIFS(E:E,C:C,C510)</f>
        <v>8288</v>
      </c>
      <c r="J510" s="21">
        <f>SUMIFS(D:D,C:C,C510)</f>
        <v>16576</v>
      </c>
      <c r="K510" s="20" t="str">
        <f>IF(H510=2,"Délais OK &amp; Qté OK",IF(AND(H510=1,E510&lt;&gt;""),"Délais OK &amp; Qté NO",IF(AND(H510=1,E510="",M510&gt;=2),"Délais NO &amp; Qté OK",IF(AND(E510&lt;&gt;"",J510=D510),"Livraison sans demande","Délais NO &amp; Qté NO"))))</f>
        <v>Délais NO &amp; Qté OK</v>
      </c>
      <c r="L510" s="22" t="str">
        <f>IF(AND(K510="Délais NO &amp; Qté OK",X510&gt;30,D510&lt;&gt;""),"Verificar",IF(AND(K510="Délais NO &amp; Qté OK",X510&lt;=30,D510&lt;&gt;""),"Entrée faite "&amp;X510&amp;" jours "&amp;V510,IF(AND(X510&lt;30,K510="Délais NO &amp; Qté NO",D510=""),"Demande faite "&amp;X510&amp;" jours "&amp;W511,"")))</f>
        <v>Verificar</v>
      </c>
      <c r="M510" s="22">
        <f t="shared" si="51"/>
        <v>3</v>
      </c>
      <c r="N510" s="23">
        <v>1</v>
      </c>
      <c r="O510" s="12" t="str">
        <f>CONCATENATE(C510,D510,E510)</f>
        <v>36050511307058288</v>
      </c>
      <c r="P510" s="42" t="str">
        <f t="shared" si="52"/>
        <v>11307058288</v>
      </c>
      <c r="Q510" s="24" t="str">
        <f>IF(AND(D510&lt;&gt;0,E510=0),B510,"")</f>
        <v>19/06/2012</v>
      </c>
      <c r="R510" s="25" t="str">
        <f>IF(AND(D510=0,E510&lt;&gt;0),B510,"")</f>
        <v/>
      </c>
      <c r="S510" s="26">
        <f t="shared" si="49"/>
        <v>41079</v>
      </c>
      <c r="T510" s="27">
        <f>SUMIFS(S:S,O:O,O510,E:E,"")</f>
        <v>82153</v>
      </c>
      <c r="U510" s="27">
        <f>SUMIFS(S:S,O:O,O510,D:D,"")</f>
        <v>41075</v>
      </c>
      <c r="V510" s="28" t="str">
        <f t="shared" si="53"/>
        <v>Avant</v>
      </c>
      <c r="W510" s="28" t="str">
        <f t="shared" si="54"/>
        <v>Après</v>
      </c>
      <c r="X510" s="29">
        <f t="shared" si="55"/>
        <v>41078</v>
      </c>
      <c r="Y510" s="42">
        <f>IFERROR(P510+D510*0.03,"")</f>
        <v>11307058536.639999</v>
      </c>
    </row>
    <row r="511" spans="1:25">
      <c r="A511" s="13" t="s">
        <v>55</v>
      </c>
      <c r="B511" s="14" t="s">
        <v>17</v>
      </c>
      <c r="C511" s="15">
        <v>3605051832845</v>
      </c>
      <c r="D511" s="16">
        <v>4144</v>
      </c>
      <c r="E511" s="17"/>
      <c r="F511" s="18"/>
      <c r="G511" s="19">
        <v>1</v>
      </c>
      <c r="H511" s="20">
        <f t="shared" si="50"/>
        <v>1</v>
      </c>
      <c r="I511" s="21">
        <f>SUMIFS(E:E,C:C,C511)</f>
        <v>0</v>
      </c>
      <c r="J511" s="21">
        <f>SUMIFS(D:D,C:C,C511)</f>
        <v>8288</v>
      </c>
      <c r="K511" s="20" t="str">
        <f>IF(H511=2,"Délais OK &amp; Qté OK",IF(AND(H511=1,E511&lt;&gt;""),"Délais OK &amp; Qté NO",IF(AND(H511=1,E511="",M511&gt;=2),"Délais NO &amp; Qté OK",IF(AND(E511&lt;&gt;"",J511=D511),"Livraison sans demande","Délais NO &amp; Qté NO"))))</f>
        <v>Délais NO &amp; Qté OK</v>
      </c>
      <c r="L511" s="22" t="str">
        <f>IF(AND(K511="Délais NO &amp; Qté OK",X511&gt;30,D511&lt;&gt;""),"Verificar",IF(AND(K511="Délais NO &amp; Qté OK",X511&lt;=30,D511&lt;&gt;""),"Entrée faite "&amp;X511&amp;" jours "&amp;V511,IF(AND(X511&lt;30,K511="Délais NO &amp; Qté NO",D511=""),"Demande faite "&amp;X511&amp;" jours "&amp;W512,"")))</f>
        <v>Verificar</v>
      </c>
      <c r="M511" s="22">
        <f t="shared" si="51"/>
        <v>2</v>
      </c>
      <c r="N511" s="23">
        <v>1</v>
      </c>
      <c r="O511" s="12" t="str">
        <f>CONCATENATE(C511,D511,E511)</f>
        <v>36050518328454144</v>
      </c>
      <c r="P511" s="42" t="str">
        <f t="shared" si="52"/>
        <v>18328454144</v>
      </c>
      <c r="Q511" s="24" t="str">
        <f>IF(AND(D511&lt;&gt;0,E511=0),B511,"")</f>
        <v>19/06/2012</v>
      </c>
      <c r="R511" s="25" t="str">
        <f>IF(AND(D511=0,E511&lt;&gt;0),B511,"")</f>
        <v/>
      </c>
      <c r="S511" s="26">
        <f t="shared" si="49"/>
        <v>41079</v>
      </c>
      <c r="T511" s="27">
        <f>SUMIFS(S:S,O:O,O511,E:E,"")</f>
        <v>82166</v>
      </c>
      <c r="U511" s="27">
        <f>SUMIFS(S:S,O:O,O511,D:D,"")</f>
        <v>0</v>
      </c>
      <c r="V511" s="28" t="str">
        <f t="shared" si="53"/>
        <v>Avant</v>
      </c>
      <c r="W511" s="28" t="str">
        <f t="shared" si="54"/>
        <v>Après</v>
      </c>
      <c r="X511" s="29">
        <f t="shared" si="55"/>
        <v>82166</v>
      </c>
      <c r="Y511" s="42">
        <f>IFERROR(P511+D511*0.03,"")</f>
        <v>18328454268.32</v>
      </c>
    </row>
    <row r="512" spans="1:25">
      <c r="A512" s="13" t="s">
        <v>55</v>
      </c>
      <c r="B512" s="14" t="s">
        <v>17</v>
      </c>
      <c r="C512" s="15">
        <v>3605051918648</v>
      </c>
      <c r="D512" s="16">
        <v>8288</v>
      </c>
      <c r="E512" s="17"/>
      <c r="F512" s="18"/>
      <c r="G512" s="19">
        <v>1</v>
      </c>
      <c r="H512" s="20">
        <f t="shared" si="50"/>
        <v>1</v>
      </c>
      <c r="I512" s="21">
        <f>SUMIFS(E:E,C:C,C512)</f>
        <v>0</v>
      </c>
      <c r="J512" s="21">
        <f>SUMIFS(D:D,C:C,C512)</f>
        <v>8288</v>
      </c>
      <c r="K512" s="20" t="str">
        <f>IF(H512=2,"Délais OK &amp; Qté OK",IF(AND(H512=1,E512&lt;&gt;""),"Délais OK &amp; Qté NO",IF(AND(H512=1,E512="",M512&gt;=2),"Délais NO &amp; Qté OK",IF(AND(E512&lt;&gt;"",J512=D512),"Livraison sans demande","Délais NO &amp; Qté NO"))))</f>
        <v>Délais NO &amp; Qté NO</v>
      </c>
      <c r="L512" s="22" t="str">
        <f>IF(AND(K512="Délais NO &amp; Qté OK",X512&gt;30,D512&lt;&gt;""),"Verificar",IF(AND(K512="Délais NO &amp; Qté OK",X512&lt;=30,D512&lt;&gt;""),"Entrée faite "&amp;X512&amp;" jours "&amp;V512,IF(AND(X512&lt;30,K512="Délais NO &amp; Qté NO",D512=""),"Demande faite "&amp;X512&amp;" jours "&amp;W513,"")))</f>
        <v/>
      </c>
      <c r="M512" s="22">
        <f t="shared" si="51"/>
        <v>1</v>
      </c>
      <c r="N512" s="23">
        <v>1</v>
      </c>
      <c r="O512" s="12" t="str">
        <f>CONCATENATE(C512,D512,E512)</f>
        <v>36050519186488288</v>
      </c>
      <c r="P512" s="42" t="str">
        <f t="shared" si="52"/>
        <v>19186488288</v>
      </c>
      <c r="Q512" s="24" t="str">
        <f>IF(AND(D512&lt;&gt;0,E512=0),B512,"")</f>
        <v>19/06/2012</v>
      </c>
      <c r="R512" s="25" t="str">
        <f>IF(AND(D512=0,E512&lt;&gt;0),B512,"")</f>
        <v/>
      </c>
      <c r="S512" s="26">
        <f t="shared" si="49"/>
        <v>41079</v>
      </c>
      <c r="T512" s="27">
        <f>SUMIFS(S:S,O:O,O512,E:E,"")</f>
        <v>41079</v>
      </c>
      <c r="U512" s="27">
        <f>SUMIFS(S:S,O:O,O512,D:D,"")</f>
        <v>0</v>
      </c>
      <c r="V512" s="28" t="str">
        <f t="shared" si="53"/>
        <v>Avant</v>
      </c>
      <c r="W512" s="28" t="str">
        <f t="shared" si="54"/>
        <v>Après</v>
      </c>
      <c r="X512" s="29">
        <f t="shared" si="55"/>
        <v>41079</v>
      </c>
      <c r="Y512" s="42">
        <f>IFERROR(P512+D512*0.03,"")</f>
        <v>19186488536.639999</v>
      </c>
    </row>
    <row r="513" spans="1:25">
      <c r="A513" s="13" t="s">
        <v>55</v>
      </c>
      <c r="B513" s="14" t="s">
        <v>17</v>
      </c>
      <c r="C513" s="15">
        <v>3605051971780</v>
      </c>
      <c r="D513" s="16">
        <v>8288</v>
      </c>
      <c r="E513" s="17"/>
      <c r="F513" s="18"/>
      <c r="G513" s="19">
        <v>1</v>
      </c>
      <c r="H513" s="20">
        <f t="shared" si="50"/>
        <v>1</v>
      </c>
      <c r="I513" s="21">
        <f>SUMIFS(E:E,C:C,C513)</f>
        <v>8288</v>
      </c>
      <c r="J513" s="21">
        <f>SUMIFS(D:D,C:C,C513)</f>
        <v>16576</v>
      </c>
      <c r="K513" s="20" t="str">
        <f>IF(H513=2,"Délais OK &amp; Qté OK",IF(AND(H513=1,E513&lt;&gt;""),"Délais OK &amp; Qté NO",IF(AND(H513=1,E513="",M513&gt;=2),"Délais NO &amp; Qté OK",IF(AND(E513&lt;&gt;"",J513=D513),"Livraison sans demande","Délais NO &amp; Qté NO"))))</f>
        <v>Délais NO &amp; Qté OK</v>
      </c>
      <c r="L513" s="22" t="str">
        <f>IF(AND(K513="Délais NO &amp; Qté OK",X513&gt;30,D513&lt;&gt;""),"Verificar",IF(AND(K513="Délais NO &amp; Qté OK",X513&lt;=30,D513&lt;&gt;""),"Entrée faite "&amp;X513&amp;" jours "&amp;V513,IF(AND(X513&lt;30,K513="Délais NO &amp; Qté NO",D513=""),"Demande faite "&amp;X513&amp;" jours "&amp;W514,"")))</f>
        <v>Verificar</v>
      </c>
      <c r="M513" s="22">
        <f t="shared" si="51"/>
        <v>3</v>
      </c>
      <c r="N513" s="23">
        <v>1</v>
      </c>
      <c r="O513" s="12" t="str">
        <f>CONCATENATE(C513,D513,E513)</f>
        <v>36050519717808288</v>
      </c>
      <c r="P513" s="42" t="str">
        <f t="shared" si="52"/>
        <v>19717808288</v>
      </c>
      <c r="Q513" s="24" t="str">
        <f>IF(AND(D513&lt;&gt;0,E513=0),B513,"")</f>
        <v>19/06/2012</v>
      </c>
      <c r="R513" s="25" t="str">
        <f>IF(AND(D513=0,E513&lt;&gt;0),B513,"")</f>
        <v/>
      </c>
      <c r="S513" s="26">
        <f t="shared" si="49"/>
        <v>41079</v>
      </c>
      <c r="T513" s="27">
        <f>SUMIFS(S:S,O:O,O513,E:E,"")</f>
        <v>82153</v>
      </c>
      <c r="U513" s="27">
        <f>SUMIFS(S:S,O:O,O513,D:D,"")</f>
        <v>41075</v>
      </c>
      <c r="V513" s="28" t="str">
        <f t="shared" si="53"/>
        <v>Avant</v>
      </c>
      <c r="W513" s="28" t="str">
        <f t="shared" si="54"/>
        <v>Après</v>
      </c>
      <c r="X513" s="29">
        <f t="shared" si="55"/>
        <v>41078</v>
      </c>
      <c r="Y513" s="42">
        <f>IFERROR(P513+D513*0.03,"")</f>
        <v>19717808536.639999</v>
      </c>
    </row>
    <row r="514" spans="1:25">
      <c r="A514" s="13" t="s">
        <v>55</v>
      </c>
      <c r="B514" s="14" t="s">
        <v>17</v>
      </c>
      <c r="C514" s="15">
        <v>3605052527108</v>
      </c>
      <c r="D514" s="16">
        <v>36456</v>
      </c>
      <c r="E514" s="17"/>
      <c r="F514" s="18"/>
      <c r="G514" s="19">
        <v>1</v>
      </c>
      <c r="H514" s="20">
        <f t="shared" si="50"/>
        <v>1</v>
      </c>
      <c r="I514" s="21">
        <f>SUMIFS(E:E,C:C,C514)</f>
        <v>9114</v>
      </c>
      <c r="J514" s="21">
        <f>SUMIFS(D:D,C:C,C514)</f>
        <v>45570</v>
      </c>
      <c r="K514" s="20" t="str">
        <f>IF(H514=2,"Délais OK &amp; Qté OK",IF(AND(H514=1,E514&lt;&gt;""),"Délais OK &amp; Qté NO",IF(AND(H514=1,E514="",M514&gt;=2),"Délais NO &amp; Qté OK",IF(AND(E514&lt;&gt;"",J514=D514),"Livraison sans demande","Délais NO &amp; Qté NO"))))</f>
        <v>Délais NO &amp; Qté NO</v>
      </c>
      <c r="L514" s="22" t="str">
        <f>IF(AND(K514="Délais NO &amp; Qté OK",X514&gt;30,D514&lt;&gt;""),"Verificar",IF(AND(K514="Délais NO &amp; Qté OK",X514&lt;=30,D514&lt;&gt;""),"Entrée faite "&amp;X514&amp;" jours "&amp;V514,IF(AND(X514&lt;30,K514="Délais NO &amp; Qté NO",D514=""),"Demande faite "&amp;X514&amp;" jours "&amp;W515,"")))</f>
        <v/>
      </c>
      <c r="M514" s="22">
        <f t="shared" si="51"/>
        <v>1</v>
      </c>
      <c r="N514" s="23">
        <v>1</v>
      </c>
      <c r="O514" s="12" t="str">
        <f>CONCATENATE(C514,D514,E514)</f>
        <v>360505252710836456</v>
      </c>
      <c r="P514" s="42" t="str">
        <f t="shared" si="52"/>
        <v>252710836456</v>
      </c>
      <c r="Q514" s="24" t="str">
        <f>IF(AND(D514&lt;&gt;0,E514=0),B514,"")</f>
        <v>19/06/2012</v>
      </c>
      <c r="R514" s="25" t="str">
        <f>IF(AND(D514=0,E514&lt;&gt;0),B514,"")</f>
        <v/>
      </c>
      <c r="S514" s="26">
        <f t="shared" ref="S514:S577" si="56">B514*1</f>
        <v>41079</v>
      </c>
      <c r="T514" s="27">
        <f>SUMIFS(S:S,O:O,O514,E:E,"")</f>
        <v>41079</v>
      </c>
      <c r="U514" s="27">
        <f>SUMIFS(S:S,O:O,O514,D:D,"")</f>
        <v>0</v>
      </c>
      <c r="V514" s="28" t="str">
        <f t="shared" si="53"/>
        <v>Avant</v>
      </c>
      <c r="W514" s="28" t="str">
        <f t="shared" si="54"/>
        <v>Après</v>
      </c>
      <c r="X514" s="29">
        <f t="shared" si="55"/>
        <v>41079</v>
      </c>
      <c r="Y514" s="42">
        <f>IFERROR(P514+D514*0.03,"")</f>
        <v>252710837549.67999</v>
      </c>
    </row>
    <row r="515" spans="1:25">
      <c r="A515" s="13" t="s">
        <v>55</v>
      </c>
      <c r="B515" s="14" t="s">
        <v>32</v>
      </c>
      <c r="C515" s="15">
        <v>3605052498903</v>
      </c>
      <c r="D515" s="16">
        <v>19180</v>
      </c>
      <c r="E515" s="17"/>
      <c r="F515" s="18"/>
      <c r="G515" s="19">
        <v>1</v>
      </c>
      <c r="H515" s="20">
        <f t="shared" ref="H515:H578" si="57">SUM(F515:G515)</f>
        <v>1</v>
      </c>
      <c r="I515" s="21">
        <f>SUMIFS(E:E,C:C,C515)</f>
        <v>42470</v>
      </c>
      <c r="J515" s="21">
        <f>SUMIFS(D:D,C:C,C515)</f>
        <v>66823</v>
      </c>
      <c r="K515" s="20" t="str">
        <f>IF(H515=2,"Délais OK &amp; Qté OK",IF(AND(H515=1,E515&lt;&gt;""),"Délais OK &amp; Qté NO",IF(AND(H515=1,E515="",M515&gt;=2),"Délais NO &amp; Qté OK",IF(AND(E515&lt;&gt;"",J515=D515),"Livraison sans demande","Délais NO &amp; Qté NO"))))</f>
        <v>Délais NO &amp; Qté NO</v>
      </c>
      <c r="L515" s="22" t="str">
        <f>IF(AND(K515="Délais NO &amp; Qté OK",X515&gt;30,D515&lt;&gt;""),"Verificar",IF(AND(K515="Délais NO &amp; Qté OK",X515&lt;=30,D515&lt;&gt;""),"Entrée faite "&amp;X515&amp;" jours "&amp;V515,IF(AND(X515&lt;30,K515="Délais NO &amp; Qté NO",D515=""),"Demande faite "&amp;X515&amp;" jours "&amp;W516,"")))</f>
        <v/>
      </c>
      <c r="M515" s="22">
        <f t="shared" ref="M515:M578" si="58">SUMIFS(N:N,O:O,O515)</f>
        <v>1</v>
      </c>
      <c r="N515" s="23">
        <v>1</v>
      </c>
      <c r="O515" s="12" t="str">
        <f>CONCATENATE(C515,D515,E515)</f>
        <v>360505249890319180</v>
      </c>
      <c r="P515" s="42" t="str">
        <f t="shared" ref="P515:P578" si="59">RIGHT(O515,LEN(O515)-6)</f>
        <v>249890319180</v>
      </c>
      <c r="Q515" s="24" t="str">
        <f>IF(AND(D515&lt;&gt;0,E515=0),B515,"")</f>
        <v>21/06/2012</v>
      </c>
      <c r="R515" s="25" t="str">
        <f>IF(AND(D515=0,E515&lt;&gt;0),B515,"")</f>
        <v/>
      </c>
      <c r="S515" s="26">
        <f t="shared" si="56"/>
        <v>41081</v>
      </c>
      <c r="T515" s="27">
        <f>SUMIFS(S:S,O:O,O515,E:E,"")</f>
        <v>41081</v>
      </c>
      <c r="U515" s="27">
        <f>SUMIFS(S:S,O:O,O515,D:D,"")</f>
        <v>0</v>
      </c>
      <c r="V515" s="28" t="str">
        <f t="shared" ref="V515:V578" si="60">IF(T515&lt;U515,"Après","Avant")</f>
        <v>Avant</v>
      </c>
      <c r="W515" s="28" t="str">
        <f t="shared" ref="W515:W578" si="61">IF(V515="Après","Avant","Après")</f>
        <v>Après</v>
      </c>
      <c r="X515" s="29">
        <f t="shared" ref="X515:X578" si="62">ABS(T515-U515)</f>
        <v>41081</v>
      </c>
      <c r="Y515" s="42">
        <f>IFERROR(P515+D515*0.03,"")</f>
        <v>249890319755.39999</v>
      </c>
    </row>
    <row r="516" spans="1:25">
      <c r="A516" s="13" t="s">
        <v>55</v>
      </c>
      <c r="B516" s="14" t="s">
        <v>21</v>
      </c>
      <c r="C516" s="15">
        <v>3605051480800</v>
      </c>
      <c r="D516" s="16">
        <v>2616</v>
      </c>
      <c r="E516" s="17"/>
      <c r="F516" s="18"/>
      <c r="G516" s="19">
        <v>1</v>
      </c>
      <c r="H516" s="20">
        <f t="shared" si="57"/>
        <v>1</v>
      </c>
      <c r="I516" s="21">
        <f>SUMIFS(E:E,C:C,C516)</f>
        <v>0</v>
      </c>
      <c r="J516" s="21">
        <f>SUMIFS(D:D,C:C,C516)</f>
        <v>2616</v>
      </c>
      <c r="K516" s="20" t="str">
        <f>IF(H516=2,"Délais OK &amp; Qté OK",IF(AND(H516=1,E516&lt;&gt;""),"Délais OK &amp; Qté NO",IF(AND(H516=1,E516="",M516&gt;=2),"Délais NO &amp; Qté OK",IF(AND(E516&lt;&gt;"",J516=D516),"Livraison sans demande","Délais NO &amp; Qté NO"))))</f>
        <v>Délais NO &amp; Qté NO</v>
      </c>
      <c r="L516" s="22" t="str">
        <f>IF(AND(K516="Délais NO &amp; Qté OK",X516&gt;30,D516&lt;&gt;""),"Verificar",IF(AND(K516="Délais NO &amp; Qté OK",X516&lt;=30,D516&lt;&gt;""),"Entrée faite "&amp;X516&amp;" jours "&amp;V516,IF(AND(X516&lt;30,K516="Délais NO &amp; Qté NO",D516=""),"Demande faite "&amp;X516&amp;" jours "&amp;W517,"")))</f>
        <v/>
      </c>
      <c r="M516" s="22">
        <f t="shared" si="58"/>
        <v>1</v>
      </c>
      <c r="N516" s="23">
        <v>1</v>
      </c>
      <c r="O516" s="12" t="str">
        <f>CONCATENATE(C516,D516,E516)</f>
        <v>36050514808002616</v>
      </c>
      <c r="P516" s="42" t="str">
        <f t="shared" si="59"/>
        <v>14808002616</v>
      </c>
      <c r="Q516" s="24" t="str">
        <f>IF(AND(D516&lt;&gt;0,E516=0),B516,"")</f>
        <v>26/06/2012</v>
      </c>
      <c r="R516" s="25" t="str">
        <f>IF(AND(D516=0,E516&lt;&gt;0),B516,"")</f>
        <v/>
      </c>
      <c r="S516" s="26">
        <f t="shared" si="56"/>
        <v>41086</v>
      </c>
      <c r="T516" s="27">
        <f>SUMIFS(S:S,O:O,O516,E:E,"")</f>
        <v>41086</v>
      </c>
      <c r="U516" s="27">
        <f>SUMIFS(S:S,O:O,O516,D:D,"")</f>
        <v>0</v>
      </c>
      <c r="V516" s="28" t="str">
        <f t="shared" si="60"/>
        <v>Avant</v>
      </c>
      <c r="W516" s="28" t="str">
        <f t="shared" si="61"/>
        <v>Après</v>
      </c>
      <c r="X516" s="29">
        <f t="shared" si="62"/>
        <v>41086</v>
      </c>
      <c r="Y516" s="42">
        <f>IFERROR(P516+D516*0.03,"")</f>
        <v>14808002694.48</v>
      </c>
    </row>
    <row r="517" spans="1:25">
      <c r="A517" s="13" t="s">
        <v>55</v>
      </c>
      <c r="B517" s="14" t="s">
        <v>27</v>
      </c>
      <c r="C517" s="15">
        <v>3605051118079</v>
      </c>
      <c r="D517" s="16">
        <v>24864</v>
      </c>
      <c r="E517" s="17"/>
      <c r="F517" s="18"/>
      <c r="G517" s="19">
        <v>1</v>
      </c>
      <c r="H517" s="20">
        <f t="shared" si="57"/>
        <v>1</v>
      </c>
      <c r="I517" s="21">
        <f>SUMIFS(E:E,C:C,C517)</f>
        <v>0</v>
      </c>
      <c r="J517" s="21">
        <f>SUMIFS(D:D,C:C,C517)</f>
        <v>49728</v>
      </c>
      <c r="K517" s="20" t="str">
        <f>IF(H517=2,"Délais OK &amp; Qté OK",IF(AND(H517=1,E517&lt;&gt;""),"Délais OK &amp; Qté NO",IF(AND(H517=1,E517="",M517&gt;=2),"Délais NO &amp; Qté OK",IF(AND(E517&lt;&gt;"",J517=D517),"Livraison sans demande","Délais NO &amp; Qté NO"))))</f>
        <v>Délais NO &amp; Qté OK</v>
      </c>
      <c r="L517" s="22" t="str">
        <f>IF(AND(K517="Délais NO &amp; Qté OK",X517&gt;30,D517&lt;&gt;""),"Verificar",IF(AND(K517="Délais NO &amp; Qté OK",X517&lt;=30,D517&lt;&gt;""),"Entrée faite "&amp;X517&amp;" jours "&amp;V517,IF(AND(X517&lt;30,K517="Délais NO &amp; Qté NO",D517=""),"Demande faite "&amp;X517&amp;" jours "&amp;W518,"")))</f>
        <v>Verificar</v>
      </c>
      <c r="M517" s="22">
        <f t="shared" si="58"/>
        <v>2</v>
      </c>
      <c r="N517" s="23">
        <v>1</v>
      </c>
      <c r="O517" s="12" t="str">
        <f>CONCATENATE(C517,D517,E517)</f>
        <v>360505111807924864</v>
      </c>
      <c r="P517" s="42" t="str">
        <f t="shared" si="59"/>
        <v>111807924864</v>
      </c>
      <c r="Q517" s="24" t="str">
        <f>IF(AND(D517&lt;&gt;0,E517=0),B517,"")</f>
        <v>27/06/2012</v>
      </c>
      <c r="R517" s="25" t="str">
        <f>IF(AND(D517=0,E517&lt;&gt;0),B517,"")</f>
        <v/>
      </c>
      <c r="S517" s="26">
        <f t="shared" si="56"/>
        <v>41087</v>
      </c>
      <c r="T517" s="27">
        <f>SUMIFS(S:S,O:O,O517,E:E,"")</f>
        <v>82166</v>
      </c>
      <c r="U517" s="27">
        <f>SUMIFS(S:S,O:O,O517,D:D,"")</f>
        <v>0</v>
      </c>
      <c r="V517" s="28" t="str">
        <f t="shared" si="60"/>
        <v>Avant</v>
      </c>
      <c r="W517" s="28" t="str">
        <f t="shared" si="61"/>
        <v>Après</v>
      </c>
      <c r="X517" s="29">
        <f t="shared" si="62"/>
        <v>82166</v>
      </c>
      <c r="Y517" s="42">
        <f>IFERROR(P517+D517*0.03,"")</f>
        <v>111807925609.92</v>
      </c>
    </row>
    <row r="518" spans="1:25">
      <c r="A518" s="13" t="s">
        <v>55</v>
      </c>
      <c r="B518" s="14" t="s">
        <v>27</v>
      </c>
      <c r="C518" s="15">
        <v>3605051176819</v>
      </c>
      <c r="D518" s="16">
        <v>18312</v>
      </c>
      <c r="E518" s="17"/>
      <c r="F518" s="18"/>
      <c r="G518" s="19">
        <v>1</v>
      </c>
      <c r="H518" s="20">
        <f t="shared" si="57"/>
        <v>1</v>
      </c>
      <c r="I518" s="21">
        <f>SUMIFS(E:E,C:C,C518)</f>
        <v>0</v>
      </c>
      <c r="J518" s="21">
        <f>SUMIFS(D:D,C:C,C518)</f>
        <v>36624</v>
      </c>
      <c r="K518" s="20" t="str">
        <f>IF(H518=2,"Délais OK &amp; Qté OK",IF(AND(H518=1,E518&lt;&gt;""),"Délais OK &amp; Qté NO",IF(AND(H518=1,E518="",M518&gt;=2),"Délais NO &amp; Qté OK",IF(AND(E518&lt;&gt;"",J518=D518),"Livraison sans demande","Délais NO &amp; Qté NO"))))</f>
        <v>Délais NO &amp; Qté OK</v>
      </c>
      <c r="L518" s="22" t="str">
        <f>IF(AND(K518="Délais NO &amp; Qté OK",X518&gt;30,D518&lt;&gt;""),"Verificar",IF(AND(K518="Délais NO &amp; Qté OK",X518&lt;=30,D518&lt;&gt;""),"Entrée faite "&amp;X518&amp;" jours "&amp;V518,IF(AND(X518&lt;30,K518="Délais NO &amp; Qté NO",D518=""),"Demande faite "&amp;X518&amp;" jours "&amp;W519,"")))</f>
        <v>Verificar</v>
      </c>
      <c r="M518" s="22">
        <f t="shared" si="58"/>
        <v>2</v>
      </c>
      <c r="N518" s="23">
        <v>1</v>
      </c>
      <c r="O518" s="12" t="str">
        <f>CONCATENATE(C518,D518,E518)</f>
        <v>360505117681918312</v>
      </c>
      <c r="P518" s="42" t="str">
        <f t="shared" si="59"/>
        <v>117681918312</v>
      </c>
      <c r="Q518" s="24" t="str">
        <f>IF(AND(D518&lt;&gt;0,E518=0),B518,"")</f>
        <v>27/06/2012</v>
      </c>
      <c r="R518" s="25" t="str">
        <f>IF(AND(D518=0,E518&lt;&gt;0),B518,"")</f>
        <v/>
      </c>
      <c r="S518" s="26">
        <f t="shared" si="56"/>
        <v>41087</v>
      </c>
      <c r="T518" s="27">
        <f>SUMIFS(S:S,O:O,O518,E:E,"")</f>
        <v>82152</v>
      </c>
      <c r="U518" s="27">
        <f>SUMIFS(S:S,O:O,O518,D:D,"")</f>
        <v>0</v>
      </c>
      <c r="V518" s="28" t="str">
        <f t="shared" si="60"/>
        <v>Avant</v>
      </c>
      <c r="W518" s="28" t="str">
        <f t="shared" si="61"/>
        <v>Après</v>
      </c>
      <c r="X518" s="29">
        <f t="shared" si="62"/>
        <v>82152</v>
      </c>
      <c r="Y518" s="42">
        <f>IFERROR(P518+D518*0.03,"")</f>
        <v>117681918861.36</v>
      </c>
    </row>
    <row r="519" spans="1:25">
      <c r="A519" s="13" t="s">
        <v>55</v>
      </c>
      <c r="B519" s="14" t="s">
        <v>27</v>
      </c>
      <c r="C519" s="15">
        <v>3605051832845</v>
      </c>
      <c r="D519" s="16">
        <v>4144</v>
      </c>
      <c r="E519" s="17"/>
      <c r="F519" s="18"/>
      <c r="G519" s="19">
        <v>1</v>
      </c>
      <c r="H519" s="20">
        <f t="shared" si="57"/>
        <v>1</v>
      </c>
      <c r="I519" s="21">
        <f>SUMIFS(E:E,C:C,C519)</f>
        <v>0</v>
      </c>
      <c r="J519" s="21">
        <f>SUMIFS(D:D,C:C,C519)</f>
        <v>8288</v>
      </c>
      <c r="K519" s="20" t="str">
        <f>IF(H519=2,"Délais OK &amp; Qté OK",IF(AND(H519=1,E519&lt;&gt;""),"Délais OK &amp; Qté NO",IF(AND(H519=1,E519="",M519&gt;=2),"Délais NO &amp; Qté OK",IF(AND(E519&lt;&gt;"",J519=D519),"Livraison sans demande","Délais NO &amp; Qté NO"))))</f>
        <v>Délais NO &amp; Qté OK</v>
      </c>
      <c r="L519" s="22" t="str">
        <f>IF(AND(K519="Délais NO &amp; Qté OK",X519&gt;30,D519&lt;&gt;""),"Verificar",IF(AND(K519="Délais NO &amp; Qté OK",X519&lt;=30,D519&lt;&gt;""),"Entrée faite "&amp;X519&amp;" jours "&amp;V519,IF(AND(X519&lt;30,K519="Délais NO &amp; Qté NO",D519=""),"Demande faite "&amp;X519&amp;" jours "&amp;W520,"")))</f>
        <v>Verificar</v>
      </c>
      <c r="M519" s="22">
        <f t="shared" si="58"/>
        <v>2</v>
      </c>
      <c r="N519" s="23">
        <v>1</v>
      </c>
      <c r="O519" s="12" t="str">
        <f>CONCATENATE(C519,D519,E519)</f>
        <v>36050518328454144</v>
      </c>
      <c r="P519" s="42" t="str">
        <f t="shared" si="59"/>
        <v>18328454144</v>
      </c>
      <c r="Q519" s="24" t="str">
        <f>IF(AND(D519&lt;&gt;0,E519=0),B519,"")</f>
        <v>27/06/2012</v>
      </c>
      <c r="R519" s="25" t="str">
        <f>IF(AND(D519=0,E519&lt;&gt;0),B519,"")</f>
        <v/>
      </c>
      <c r="S519" s="26">
        <f t="shared" si="56"/>
        <v>41087</v>
      </c>
      <c r="T519" s="27">
        <f>SUMIFS(S:S,O:O,O519,E:E,"")</f>
        <v>82166</v>
      </c>
      <c r="U519" s="27">
        <f>SUMIFS(S:S,O:O,O519,D:D,"")</f>
        <v>0</v>
      </c>
      <c r="V519" s="28" t="str">
        <f t="shared" si="60"/>
        <v>Avant</v>
      </c>
      <c r="W519" s="28" t="str">
        <f t="shared" si="61"/>
        <v>Après</v>
      </c>
      <c r="X519" s="29">
        <f t="shared" si="62"/>
        <v>82166</v>
      </c>
      <c r="Y519" s="42">
        <f>IFERROR(P519+D519*0.03,"")</f>
        <v>18328454268.32</v>
      </c>
    </row>
    <row r="520" spans="1:25">
      <c r="A520" s="13" t="s">
        <v>56</v>
      </c>
      <c r="B520" s="14" t="s">
        <v>15</v>
      </c>
      <c r="C520" s="15">
        <v>3605051542188</v>
      </c>
      <c r="D520" s="16">
        <v>11572</v>
      </c>
      <c r="E520" s="17"/>
      <c r="F520" s="18"/>
      <c r="G520" s="19">
        <v>1</v>
      </c>
      <c r="H520" s="20">
        <f t="shared" si="57"/>
        <v>1</v>
      </c>
      <c r="I520" s="21">
        <f>SUMIFS(E:E,C:C,C520)</f>
        <v>11572</v>
      </c>
      <c r="J520" s="21">
        <f>SUMIFS(D:D,C:C,C520)</f>
        <v>11572</v>
      </c>
      <c r="K520" s="20" t="str">
        <f>IF(H520=2,"Délais OK &amp; Qté OK",IF(AND(H520=1,E520&lt;&gt;""),"Délais OK &amp; Qté NO",IF(AND(H520=1,E520="",M520&gt;=2),"Délais NO &amp; Qté OK",IF(AND(E520&lt;&gt;"",J520=D520),"Livraison sans demande","Délais NO &amp; Qté NO"))))</f>
        <v>Délais NO &amp; Qté OK</v>
      </c>
      <c r="L520" s="22" t="str">
        <f>IF(AND(K520="Délais NO &amp; Qté OK",X520&gt;30,D520&lt;&gt;""),"Verificar",IF(AND(K520="Délais NO &amp; Qté OK",X520&lt;=30,D520&lt;&gt;""),"Entrée faite "&amp;X520&amp;" jours "&amp;V520,IF(AND(X520&lt;30,K520="Délais NO &amp; Qté NO",D520=""),"Demande faite "&amp;X520&amp;" jours "&amp;W521,"")))</f>
        <v>Entrée faite 1 jours Après</v>
      </c>
      <c r="M520" s="22">
        <f t="shared" si="58"/>
        <v>2</v>
      </c>
      <c r="N520" s="23">
        <v>1</v>
      </c>
      <c r="O520" s="12" t="str">
        <f>CONCATENATE(C520,D520,E520)</f>
        <v>360505154218811572</v>
      </c>
      <c r="P520" s="42" t="str">
        <f t="shared" si="59"/>
        <v>154218811572</v>
      </c>
      <c r="Q520" s="24" t="str">
        <f>IF(AND(D520&lt;&gt;0,E520=0),B520,"")</f>
        <v>05/06/2012</v>
      </c>
      <c r="R520" s="25" t="str">
        <f>IF(AND(D520=0,E520&lt;&gt;0),B520,"")</f>
        <v/>
      </c>
      <c r="S520" s="26">
        <f t="shared" si="56"/>
        <v>41065</v>
      </c>
      <c r="T520" s="27">
        <f>SUMIFS(S:S,O:O,O520,E:E,"")</f>
        <v>41065</v>
      </c>
      <c r="U520" s="27">
        <f>SUMIFS(S:S,O:O,O520,D:D,"")</f>
        <v>41066</v>
      </c>
      <c r="V520" s="28" t="str">
        <f t="shared" si="60"/>
        <v>Après</v>
      </c>
      <c r="W520" s="28" t="str">
        <f t="shared" si="61"/>
        <v>Avant</v>
      </c>
      <c r="X520" s="29">
        <f t="shared" si="62"/>
        <v>1</v>
      </c>
      <c r="Y520" s="42">
        <f>IFERROR(P520+D520*0.03,"")</f>
        <v>154218811919.16</v>
      </c>
    </row>
    <row r="521" spans="1:25">
      <c r="A521" s="13" t="s">
        <v>56</v>
      </c>
      <c r="B521" s="14" t="s">
        <v>15</v>
      </c>
      <c r="C521" s="15">
        <v>3605052429648</v>
      </c>
      <c r="D521" s="16">
        <v>14400</v>
      </c>
      <c r="E521" s="17"/>
      <c r="F521" s="18"/>
      <c r="G521" s="19">
        <v>1</v>
      </c>
      <c r="H521" s="20">
        <f t="shared" si="57"/>
        <v>1</v>
      </c>
      <c r="I521" s="21">
        <f>SUMIFS(E:E,C:C,C521)</f>
        <v>128100</v>
      </c>
      <c r="J521" s="21">
        <f>SUMIFS(D:D,C:C,C521)</f>
        <v>104400</v>
      </c>
      <c r="K521" s="20" t="str">
        <f>IF(H521=2,"Délais OK &amp; Qté OK",IF(AND(H521=1,E521&lt;&gt;""),"Délais OK &amp; Qté NO",IF(AND(H521=1,E521="",M521&gt;=2),"Délais NO &amp; Qté OK",IF(AND(E521&lt;&gt;"",J521=D521),"Livraison sans demande","Délais NO &amp; Qté NO"))))</f>
        <v>Délais NO &amp; Qté OK</v>
      </c>
      <c r="L521" s="22" t="str">
        <f>IF(AND(K521="Délais NO &amp; Qté OK",X521&gt;30,D521&lt;&gt;""),"Verificar",IF(AND(K521="Délais NO &amp; Qté OK",X521&lt;=30,D521&lt;&gt;""),"Entrée faite "&amp;X521&amp;" jours "&amp;V521,IF(AND(X521&lt;30,K521="Délais NO &amp; Qté NO",D521=""),"Demande faite "&amp;X521&amp;" jours "&amp;W522,"")))</f>
        <v>Entrée faite 1 jours Après</v>
      </c>
      <c r="M521" s="22">
        <f t="shared" si="58"/>
        <v>2</v>
      </c>
      <c r="N521" s="23">
        <v>1</v>
      </c>
      <c r="O521" s="12" t="str">
        <f>CONCATENATE(C521,D521,E521)</f>
        <v>360505242964814400</v>
      </c>
      <c r="P521" s="42" t="str">
        <f t="shared" si="59"/>
        <v>242964814400</v>
      </c>
      <c r="Q521" s="24" t="str">
        <f>IF(AND(D521&lt;&gt;0,E521=0),B521,"")</f>
        <v>05/06/2012</v>
      </c>
      <c r="R521" s="25" t="str">
        <f>IF(AND(D521=0,E521&lt;&gt;0),B521,"")</f>
        <v/>
      </c>
      <c r="S521" s="26">
        <f t="shared" si="56"/>
        <v>41065</v>
      </c>
      <c r="T521" s="27">
        <f>SUMIFS(S:S,O:O,O521,E:E,"")</f>
        <v>41065</v>
      </c>
      <c r="U521" s="27">
        <f>SUMIFS(S:S,O:O,O521,D:D,"")</f>
        <v>41066</v>
      </c>
      <c r="V521" s="28" t="str">
        <f t="shared" si="60"/>
        <v>Après</v>
      </c>
      <c r="W521" s="28" t="str">
        <f t="shared" si="61"/>
        <v>Avant</v>
      </c>
      <c r="X521" s="29">
        <f t="shared" si="62"/>
        <v>1</v>
      </c>
      <c r="Y521" s="42">
        <f>IFERROR(P521+D521*0.03,"")</f>
        <v>242964814832</v>
      </c>
    </row>
    <row r="522" spans="1:25">
      <c r="A522" s="13" t="s">
        <v>56</v>
      </c>
      <c r="B522" s="14" t="s">
        <v>16</v>
      </c>
      <c r="C522" s="15">
        <v>3605051542188</v>
      </c>
      <c r="D522" s="16"/>
      <c r="E522" s="17">
        <v>11572</v>
      </c>
      <c r="F522" s="18"/>
      <c r="G522" s="19"/>
      <c r="H522" s="20">
        <f t="shared" si="57"/>
        <v>0</v>
      </c>
      <c r="I522" s="21">
        <f>SUMIFS(E:E,C:C,C522)</f>
        <v>11572</v>
      </c>
      <c r="J522" s="21">
        <f>SUMIFS(D:D,C:C,C522)</f>
        <v>11572</v>
      </c>
      <c r="K522" s="20" t="str">
        <f>IF(H522=2,"Délais OK &amp; Qté OK",IF(AND(H522=1,E522&lt;&gt;""),"Délais OK &amp; Qté NO",IF(AND(H522=1,E522="",M522&gt;=2),"Délais NO &amp; Qté OK",IF(AND(E522&lt;&gt;"",J522=D522),"Livraison sans demande","Délais NO &amp; Qté NO"))))</f>
        <v>Délais NO &amp; Qté NO</v>
      </c>
      <c r="L522" s="22" t="str">
        <f>IF(AND(K522="Délais NO &amp; Qté OK",X522&gt;30,D522&lt;&gt;""),"Verificar",IF(AND(K522="Délais NO &amp; Qté OK",X522&lt;=30,D522&lt;&gt;""),"Entrée faite "&amp;X522&amp;" jours "&amp;V522,IF(AND(X522&lt;30,K522="Délais NO &amp; Qté NO",D522=""),"Demande faite "&amp;X522&amp;" jours "&amp;W523,"")))</f>
        <v>Demande faite 1 jours Avant</v>
      </c>
      <c r="M522" s="22">
        <f t="shared" si="58"/>
        <v>2</v>
      </c>
      <c r="N522" s="23">
        <v>1</v>
      </c>
      <c r="O522" s="12" t="str">
        <f>CONCATENATE(C522,D522,E522)</f>
        <v>360505154218811572</v>
      </c>
      <c r="P522" s="42" t="str">
        <f t="shared" si="59"/>
        <v>154218811572</v>
      </c>
      <c r="Q522" s="24" t="str">
        <f>IF(AND(D522&lt;&gt;0,E522=0),B522,"")</f>
        <v/>
      </c>
      <c r="R522" s="25" t="str">
        <f>IF(AND(D522=0,E522&lt;&gt;0),B522,"")</f>
        <v>06/06/2012</v>
      </c>
      <c r="S522" s="26">
        <f t="shared" si="56"/>
        <v>41066</v>
      </c>
      <c r="T522" s="27">
        <f>SUMIFS(S:S,O:O,O522,E:E,"")</f>
        <v>41065</v>
      </c>
      <c r="U522" s="27">
        <f>SUMIFS(S:S,O:O,O522,D:D,"")</f>
        <v>41066</v>
      </c>
      <c r="V522" s="28" t="str">
        <f t="shared" si="60"/>
        <v>Après</v>
      </c>
      <c r="W522" s="28" t="str">
        <f t="shared" si="61"/>
        <v>Avant</v>
      </c>
      <c r="X522" s="29">
        <f t="shared" si="62"/>
        <v>1</v>
      </c>
      <c r="Y522" s="42">
        <f>IFERROR(P522+D522*0.03,"")</f>
        <v>154218811572</v>
      </c>
    </row>
    <row r="523" spans="1:25">
      <c r="A523" s="13" t="s">
        <v>56</v>
      </c>
      <c r="B523" s="14" t="s">
        <v>16</v>
      </c>
      <c r="C523" s="15">
        <v>3605052429648</v>
      </c>
      <c r="D523" s="16"/>
      <c r="E523" s="17">
        <v>14400</v>
      </c>
      <c r="F523" s="18"/>
      <c r="G523" s="19"/>
      <c r="H523" s="20">
        <f t="shared" si="57"/>
        <v>0</v>
      </c>
      <c r="I523" s="21">
        <f>SUMIFS(E:E,C:C,C523)</f>
        <v>128100</v>
      </c>
      <c r="J523" s="21">
        <f>SUMIFS(D:D,C:C,C523)</f>
        <v>104400</v>
      </c>
      <c r="K523" s="20" t="str">
        <f>IF(H523=2,"Délais OK &amp; Qté OK",IF(AND(H523=1,E523&lt;&gt;""),"Délais OK &amp; Qté NO",IF(AND(H523=1,E523="",M523&gt;=2),"Délais NO &amp; Qté OK",IF(AND(E523&lt;&gt;"",J523=D523),"Livraison sans demande","Délais NO &amp; Qté NO"))))</f>
        <v>Délais NO &amp; Qté NO</v>
      </c>
      <c r="L523" s="22" t="str">
        <f>IF(AND(K523="Délais NO &amp; Qté OK",X523&gt;30,D523&lt;&gt;""),"Verificar",IF(AND(K523="Délais NO &amp; Qté OK",X523&lt;=30,D523&lt;&gt;""),"Entrée faite "&amp;X523&amp;" jours "&amp;V523,IF(AND(X523&lt;30,K523="Délais NO &amp; Qté NO",D523=""),"Demande faite "&amp;X523&amp;" jours "&amp;W524,"")))</f>
        <v>Demande faite 1 jours Avant</v>
      </c>
      <c r="M523" s="22">
        <f t="shared" si="58"/>
        <v>2</v>
      </c>
      <c r="N523" s="23">
        <v>1</v>
      </c>
      <c r="O523" s="12" t="str">
        <f>CONCATENATE(C523,D523,E523)</f>
        <v>360505242964814400</v>
      </c>
      <c r="P523" s="42" t="str">
        <f t="shared" si="59"/>
        <v>242964814400</v>
      </c>
      <c r="Q523" s="24" t="str">
        <f>IF(AND(D523&lt;&gt;0,E523=0),B523,"")</f>
        <v/>
      </c>
      <c r="R523" s="25" t="str">
        <f>IF(AND(D523=0,E523&lt;&gt;0),B523,"")</f>
        <v>06/06/2012</v>
      </c>
      <c r="S523" s="26">
        <f t="shared" si="56"/>
        <v>41066</v>
      </c>
      <c r="T523" s="27">
        <f>SUMIFS(S:S,O:O,O523,E:E,"")</f>
        <v>41065</v>
      </c>
      <c r="U523" s="27">
        <f>SUMIFS(S:S,O:O,O523,D:D,"")</f>
        <v>41066</v>
      </c>
      <c r="V523" s="28" t="str">
        <f t="shared" si="60"/>
        <v>Après</v>
      </c>
      <c r="W523" s="28" t="str">
        <f t="shared" si="61"/>
        <v>Avant</v>
      </c>
      <c r="X523" s="29">
        <f t="shared" si="62"/>
        <v>1</v>
      </c>
      <c r="Y523" s="42">
        <f>IFERROR(P523+D523*0.03,"")</f>
        <v>242964814400</v>
      </c>
    </row>
    <row r="524" spans="1:25">
      <c r="A524" s="13" t="s">
        <v>56</v>
      </c>
      <c r="B524" s="14" t="s">
        <v>24</v>
      </c>
      <c r="C524" s="15">
        <v>3605052079553</v>
      </c>
      <c r="D524" s="16">
        <v>26302</v>
      </c>
      <c r="E524" s="17"/>
      <c r="F524" s="18"/>
      <c r="G524" s="19">
        <v>1</v>
      </c>
      <c r="H524" s="20">
        <f t="shared" si="57"/>
        <v>1</v>
      </c>
      <c r="I524" s="21">
        <f>SUMIFS(E:E,C:C,C524)</f>
        <v>26302</v>
      </c>
      <c r="J524" s="21">
        <f>SUMIFS(D:D,C:C,C524)</f>
        <v>26302</v>
      </c>
      <c r="K524" s="20" t="str">
        <f>IF(H524=2,"Délais OK &amp; Qté OK",IF(AND(H524=1,E524&lt;&gt;""),"Délais OK &amp; Qté NO",IF(AND(H524=1,E524="",M524&gt;=2),"Délais NO &amp; Qté OK",IF(AND(E524&lt;&gt;"",J524=D524),"Livraison sans demande","Délais NO &amp; Qté NO"))))</f>
        <v>Délais NO &amp; Qté OK</v>
      </c>
      <c r="L524" s="22" t="str">
        <f>IF(AND(K524="Délais NO &amp; Qté OK",X524&gt;30,D524&lt;&gt;""),"Verificar",IF(AND(K524="Délais NO &amp; Qté OK",X524&lt;=30,D524&lt;&gt;""),"Entrée faite "&amp;X524&amp;" jours "&amp;V524,IF(AND(X524&lt;30,K524="Délais NO &amp; Qté NO",D524=""),"Demande faite "&amp;X524&amp;" jours "&amp;W525,"")))</f>
        <v>Entrée faite 5 jours Après</v>
      </c>
      <c r="M524" s="22">
        <f t="shared" si="58"/>
        <v>2</v>
      </c>
      <c r="N524" s="23">
        <v>1</v>
      </c>
      <c r="O524" s="12" t="str">
        <f>CONCATENATE(C524,D524,E524)</f>
        <v>360505207955326302</v>
      </c>
      <c r="P524" s="42" t="str">
        <f t="shared" si="59"/>
        <v>207955326302</v>
      </c>
      <c r="Q524" s="24" t="str">
        <f>IF(AND(D524&lt;&gt;0,E524=0),B524,"")</f>
        <v>08/06/2012</v>
      </c>
      <c r="R524" s="25" t="str">
        <f>IF(AND(D524=0,E524&lt;&gt;0),B524,"")</f>
        <v/>
      </c>
      <c r="S524" s="26">
        <f t="shared" si="56"/>
        <v>41068</v>
      </c>
      <c r="T524" s="27">
        <f>SUMIFS(S:S,O:O,O524,E:E,"")</f>
        <v>41068</v>
      </c>
      <c r="U524" s="27">
        <f>SUMIFS(S:S,O:O,O524,D:D,"")</f>
        <v>41073</v>
      </c>
      <c r="V524" s="28" t="str">
        <f t="shared" si="60"/>
        <v>Après</v>
      </c>
      <c r="W524" s="28" t="str">
        <f t="shared" si="61"/>
        <v>Avant</v>
      </c>
      <c r="X524" s="29">
        <f t="shared" si="62"/>
        <v>5</v>
      </c>
      <c r="Y524" s="42">
        <f>IFERROR(P524+D524*0.03,"")</f>
        <v>207955327091.06</v>
      </c>
    </row>
    <row r="525" spans="1:25">
      <c r="A525" s="13" t="s">
        <v>56</v>
      </c>
      <c r="B525" s="14" t="s">
        <v>30</v>
      </c>
      <c r="C525" s="15">
        <v>3605051755137</v>
      </c>
      <c r="D525" s="16">
        <v>8988</v>
      </c>
      <c r="E525" s="17"/>
      <c r="F525" s="18"/>
      <c r="G525" s="19">
        <v>1</v>
      </c>
      <c r="H525" s="20">
        <f t="shared" si="57"/>
        <v>1</v>
      </c>
      <c r="I525" s="21">
        <f>SUMIFS(E:E,C:C,C525)</f>
        <v>8988</v>
      </c>
      <c r="J525" s="21">
        <f>SUMIFS(D:D,C:C,C525)</f>
        <v>8988</v>
      </c>
      <c r="K525" s="20" t="str">
        <f>IF(H525=2,"Délais OK &amp; Qté OK",IF(AND(H525=1,E525&lt;&gt;""),"Délais OK &amp; Qté NO",IF(AND(H525=1,E525="",M525&gt;=2),"Délais NO &amp; Qté OK",IF(AND(E525&lt;&gt;"",J525=D525),"Livraison sans demande","Délais NO &amp; Qté NO"))))</f>
        <v>Délais NO &amp; Qté OK</v>
      </c>
      <c r="L525" s="22" t="str">
        <f>IF(AND(K525="Délais NO &amp; Qté OK",X525&gt;30,D525&lt;&gt;""),"Verificar",IF(AND(K525="Délais NO &amp; Qté OK",X525&lt;=30,D525&lt;&gt;""),"Entrée faite "&amp;X525&amp;" jours "&amp;V525,IF(AND(X525&lt;30,K525="Délais NO &amp; Qté NO",D525=""),"Demande faite "&amp;X525&amp;" jours "&amp;W526,"")))</f>
        <v>Entrée faite 2 jours Après</v>
      </c>
      <c r="M525" s="22">
        <f t="shared" si="58"/>
        <v>2</v>
      </c>
      <c r="N525" s="23">
        <v>1</v>
      </c>
      <c r="O525" s="12" t="str">
        <f>CONCATENATE(C525,D525,E525)</f>
        <v>36050517551378988</v>
      </c>
      <c r="P525" s="42" t="str">
        <f t="shared" si="59"/>
        <v>17551378988</v>
      </c>
      <c r="Q525" s="24" t="str">
        <f>IF(AND(D525&lt;&gt;0,E525=0),B525,"")</f>
        <v>11/06/2012</v>
      </c>
      <c r="R525" s="25" t="str">
        <f>IF(AND(D525=0,E525&lt;&gt;0),B525,"")</f>
        <v/>
      </c>
      <c r="S525" s="26">
        <f t="shared" si="56"/>
        <v>41071</v>
      </c>
      <c r="T525" s="27">
        <f>SUMIFS(S:S,O:O,O525,E:E,"")</f>
        <v>41071</v>
      </c>
      <c r="U525" s="27">
        <f>SUMIFS(S:S,O:O,O525,D:D,"")</f>
        <v>41073</v>
      </c>
      <c r="V525" s="28" t="str">
        <f t="shared" si="60"/>
        <v>Après</v>
      </c>
      <c r="W525" s="28" t="str">
        <f t="shared" si="61"/>
        <v>Avant</v>
      </c>
      <c r="X525" s="29">
        <f t="shared" si="62"/>
        <v>2</v>
      </c>
      <c r="Y525" s="42">
        <f>IFERROR(P525+D525*0.03,"")</f>
        <v>17551379257.639999</v>
      </c>
    </row>
    <row r="526" spans="1:25">
      <c r="A526" s="13" t="s">
        <v>56</v>
      </c>
      <c r="B526" s="14" t="s">
        <v>28</v>
      </c>
      <c r="C526" s="15">
        <v>3605051755137</v>
      </c>
      <c r="D526" s="16"/>
      <c r="E526" s="17">
        <v>8988</v>
      </c>
      <c r="F526" s="18"/>
      <c r="G526" s="19"/>
      <c r="H526" s="20">
        <f t="shared" si="57"/>
        <v>0</v>
      </c>
      <c r="I526" s="21">
        <f>SUMIFS(E:E,C:C,C526)</f>
        <v>8988</v>
      </c>
      <c r="J526" s="21">
        <f>SUMIFS(D:D,C:C,C526)</f>
        <v>8988</v>
      </c>
      <c r="K526" s="20" t="str">
        <f>IF(H526=2,"Délais OK &amp; Qté OK",IF(AND(H526=1,E526&lt;&gt;""),"Délais OK &amp; Qté NO",IF(AND(H526=1,E526="",M526&gt;=2),"Délais NO &amp; Qté OK",IF(AND(E526&lt;&gt;"",J526=D526),"Livraison sans demande","Délais NO &amp; Qté NO"))))</f>
        <v>Délais NO &amp; Qté NO</v>
      </c>
      <c r="L526" s="22" t="str">
        <f>IF(AND(K526="Délais NO &amp; Qté OK",X526&gt;30,D526&lt;&gt;""),"Verificar",IF(AND(K526="Délais NO &amp; Qté OK",X526&lt;=30,D526&lt;&gt;""),"Entrée faite "&amp;X526&amp;" jours "&amp;V526,IF(AND(X526&lt;30,K526="Délais NO &amp; Qté NO",D526=""),"Demande faite "&amp;X526&amp;" jours "&amp;W527,"")))</f>
        <v>Demande faite 2 jours Avant</v>
      </c>
      <c r="M526" s="22">
        <f t="shared" si="58"/>
        <v>2</v>
      </c>
      <c r="N526" s="23">
        <v>1</v>
      </c>
      <c r="O526" s="12" t="str">
        <f>CONCATENATE(C526,D526,E526)</f>
        <v>36050517551378988</v>
      </c>
      <c r="P526" s="42" t="str">
        <f t="shared" si="59"/>
        <v>17551378988</v>
      </c>
      <c r="Q526" s="24" t="str">
        <f>IF(AND(D526&lt;&gt;0,E526=0),B526,"")</f>
        <v/>
      </c>
      <c r="R526" s="25" t="str">
        <f>IF(AND(D526=0,E526&lt;&gt;0),B526,"")</f>
        <v>13/06/2012</v>
      </c>
      <c r="S526" s="26">
        <f t="shared" si="56"/>
        <v>41073</v>
      </c>
      <c r="T526" s="27">
        <f>SUMIFS(S:S,O:O,O526,E:E,"")</f>
        <v>41071</v>
      </c>
      <c r="U526" s="27">
        <f>SUMIFS(S:S,O:O,O526,D:D,"")</f>
        <v>41073</v>
      </c>
      <c r="V526" s="28" t="str">
        <f t="shared" si="60"/>
        <v>Après</v>
      </c>
      <c r="W526" s="28" t="str">
        <f t="shared" si="61"/>
        <v>Avant</v>
      </c>
      <c r="X526" s="29">
        <f t="shared" si="62"/>
        <v>2</v>
      </c>
      <c r="Y526" s="42">
        <f>IFERROR(P526+D526*0.03,"")</f>
        <v>17551378988</v>
      </c>
    </row>
    <row r="527" spans="1:25">
      <c r="A527" s="13" t="s">
        <v>56</v>
      </c>
      <c r="B527" s="14" t="s">
        <v>28</v>
      </c>
      <c r="C527" s="15">
        <v>3605052079553</v>
      </c>
      <c r="D527" s="16"/>
      <c r="E527" s="17">
        <v>26302</v>
      </c>
      <c r="F527" s="18"/>
      <c r="G527" s="19"/>
      <c r="H527" s="20">
        <f t="shared" si="57"/>
        <v>0</v>
      </c>
      <c r="I527" s="21">
        <f>SUMIFS(E:E,C:C,C527)</f>
        <v>26302</v>
      </c>
      <c r="J527" s="21">
        <f>SUMIFS(D:D,C:C,C527)</f>
        <v>26302</v>
      </c>
      <c r="K527" s="20" t="str">
        <f>IF(H527=2,"Délais OK &amp; Qté OK",IF(AND(H527=1,E527&lt;&gt;""),"Délais OK &amp; Qté NO",IF(AND(H527=1,E527="",M527&gt;=2),"Délais NO &amp; Qté OK",IF(AND(E527&lt;&gt;"",J527=D527),"Livraison sans demande","Délais NO &amp; Qté NO"))))</f>
        <v>Délais NO &amp; Qté NO</v>
      </c>
      <c r="L527" s="22" t="str">
        <f>IF(AND(K527="Délais NO &amp; Qté OK",X527&gt;30,D527&lt;&gt;""),"Verificar",IF(AND(K527="Délais NO &amp; Qté OK",X527&lt;=30,D527&lt;&gt;""),"Entrée faite "&amp;X527&amp;" jours "&amp;V527,IF(AND(X527&lt;30,K527="Délais NO &amp; Qté NO",D527=""),"Demande faite "&amp;X527&amp;" jours "&amp;W528,"")))</f>
        <v>Demande faite 5 jours Après</v>
      </c>
      <c r="M527" s="22">
        <f t="shared" si="58"/>
        <v>2</v>
      </c>
      <c r="N527" s="23">
        <v>1</v>
      </c>
      <c r="O527" s="12" t="str">
        <f>CONCATENATE(C527,D527,E527)</f>
        <v>360505207955326302</v>
      </c>
      <c r="P527" s="42" t="str">
        <f t="shared" si="59"/>
        <v>207955326302</v>
      </c>
      <c r="Q527" s="24" t="str">
        <f>IF(AND(D527&lt;&gt;0,E527=0),B527,"")</f>
        <v/>
      </c>
      <c r="R527" s="25" t="str">
        <f>IF(AND(D527=0,E527&lt;&gt;0),B527,"")</f>
        <v>13/06/2012</v>
      </c>
      <c r="S527" s="26">
        <f t="shared" si="56"/>
        <v>41073</v>
      </c>
      <c r="T527" s="27">
        <f>SUMIFS(S:S,O:O,O527,E:E,"")</f>
        <v>41068</v>
      </c>
      <c r="U527" s="27">
        <f>SUMIFS(S:S,O:O,O527,D:D,"")</f>
        <v>41073</v>
      </c>
      <c r="V527" s="28" t="str">
        <f t="shared" si="60"/>
        <v>Après</v>
      </c>
      <c r="W527" s="28" t="str">
        <f t="shared" si="61"/>
        <v>Avant</v>
      </c>
      <c r="X527" s="29">
        <f t="shared" si="62"/>
        <v>5</v>
      </c>
      <c r="Y527" s="42">
        <f>IFERROR(P527+D527*0.03,"")</f>
        <v>207955326302</v>
      </c>
    </row>
    <row r="528" spans="1:25">
      <c r="A528" s="13" t="s">
        <v>56</v>
      </c>
      <c r="B528" s="14" t="s">
        <v>26</v>
      </c>
      <c r="C528" s="15">
        <v>3605051101637</v>
      </c>
      <c r="D528" s="16">
        <v>19045</v>
      </c>
      <c r="E528" s="17">
        <v>19045</v>
      </c>
      <c r="F528" s="18">
        <v>1</v>
      </c>
      <c r="G528" s="19">
        <v>1</v>
      </c>
      <c r="H528" s="20">
        <f t="shared" si="57"/>
        <v>2</v>
      </c>
      <c r="I528" s="21">
        <f>SUMIFS(E:E,C:C,C528)</f>
        <v>19045</v>
      </c>
      <c r="J528" s="21">
        <f>SUMIFS(D:D,C:C,C528)</f>
        <v>19045</v>
      </c>
      <c r="K528" s="20" t="str">
        <f>IF(H528=2,"Délais OK &amp; Qté OK",IF(AND(H528=1,E528&lt;&gt;""),"Délais OK &amp; Qté NO",IF(AND(H528=1,E528="",M528&gt;=2),"Délais NO &amp; Qté OK",IF(AND(E528&lt;&gt;"",J528=D528),"Livraison sans demande","Délais NO &amp; Qté NO"))))</f>
        <v>Délais OK &amp; Qté OK</v>
      </c>
      <c r="L528" s="22" t="str">
        <f>IF(AND(K528="Délais NO &amp; Qté OK",X528&gt;30,D528&lt;&gt;""),"Verificar",IF(AND(K528="Délais NO &amp; Qté OK",X528&lt;=30,D528&lt;&gt;""),"Entrée faite "&amp;X528&amp;" jours "&amp;V528,IF(AND(X528&lt;30,K528="Délais NO &amp; Qté NO",D528=""),"Demande faite "&amp;X528&amp;" jours "&amp;W529,"")))</f>
        <v/>
      </c>
      <c r="M528" s="22">
        <f t="shared" si="58"/>
        <v>1</v>
      </c>
      <c r="N528" s="23">
        <v>1</v>
      </c>
      <c r="O528" s="12" t="str">
        <f>CONCATENATE(C528,D528,E528)</f>
        <v>36050511016371904519045</v>
      </c>
      <c r="P528" s="42" t="str">
        <f t="shared" si="59"/>
        <v>11016371904519045</v>
      </c>
      <c r="Q528" s="24" t="str">
        <f>IF(AND(D528&lt;&gt;0,E528=0),B528,"")</f>
        <v/>
      </c>
      <c r="R528" s="25" t="str">
        <f>IF(AND(D528=0,E528&lt;&gt;0),B528,"")</f>
        <v/>
      </c>
      <c r="S528" s="26">
        <f t="shared" si="56"/>
        <v>41075</v>
      </c>
      <c r="T528" s="27">
        <f>SUMIFS(S:S,O:O,O528,E:E,"")</f>
        <v>0</v>
      </c>
      <c r="U528" s="27">
        <f>SUMIFS(S:S,O:O,O528,D:D,"")</f>
        <v>0</v>
      </c>
      <c r="V528" s="28" t="str">
        <f t="shared" si="60"/>
        <v>Avant</v>
      </c>
      <c r="W528" s="28" t="str">
        <f t="shared" si="61"/>
        <v>Après</v>
      </c>
      <c r="X528" s="29">
        <f t="shared" si="62"/>
        <v>0</v>
      </c>
      <c r="Y528" s="42">
        <f>IFERROR(P528+D528*0.03,"")</f>
        <v>1.1016371904519572E+16</v>
      </c>
    </row>
    <row r="529" spans="1:25">
      <c r="A529" s="13" t="s">
        <v>56</v>
      </c>
      <c r="B529" s="14" t="s">
        <v>18</v>
      </c>
      <c r="C529" s="15">
        <v>3605052429648</v>
      </c>
      <c r="D529" s="16"/>
      <c r="E529" s="17">
        <v>23700</v>
      </c>
      <c r="F529" s="18"/>
      <c r="G529" s="19"/>
      <c r="H529" s="20">
        <f t="shared" si="57"/>
        <v>0</v>
      </c>
      <c r="I529" s="21">
        <f>SUMIFS(E:E,C:C,C529)</f>
        <v>128100</v>
      </c>
      <c r="J529" s="21">
        <f>SUMIFS(D:D,C:C,C529)</f>
        <v>104400</v>
      </c>
      <c r="K529" s="20" t="str">
        <f>IF(H529=2,"Délais OK &amp; Qté OK",IF(AND(H529=1,E529&lt;&gt;""),"Délais OK &amp; Qté NO",IF(AND(H529=1,E529="",M529&gt;=2),"Délais NO &amp; Qté OK",IF(AND(E529&lt;&gt;"",J529=D529),"Livraison sans demande","Délais NO &amp; Qté NO"))))</f>
        <v>Délais NO &amp; Qté NO</v>
      </c>
      <c r="L529" s="22" t="str">
        <f>IF(AND(K529="Délais NO &amp; Qté OK",X529&gt;30,D529&lt;&gt;""),"Verificar",IF(AND(K529="Délais NO &amp; Qté OK",X529&lt;=30,D529&lt;&gt;""),"Entrée faite "&amp;X529&amp;" jours "&amp;V529,IF(AND(X529&lt;30,K529="Délais NO &amp; Qté NO",D529=""),"Demande faite "&amp;X529&amp;" jours "&amp;W530,"")))</f>
        <v/>
      </c>
      <c r="M529" s="22">
        <f t="shared" si="58"/>
        <v>1</v>
      </c>
      <c r="N529" s="23">
        <v>1</v>
      </c>
      <c r="O529" s="12" t="str">
        <f>CONCATENATE(C529,D529,E529)</f>
        <v>360505242964823700</v>
      </c>
      <c r="P529" s="42" t="str">
        <f t="shared" si="59"/>
        <v>242964823700</v>
      </c>
      <c r="Q529" s="24" t="str">
        <f>IF(AND(D529&lt;&gt;0,E529=0),B529,"")</f>
        <v/>
      </c>
      <c r="R529" s="25" t="str">
        <f>IF(AND(D529=0,E529&lt;&gt;0),B529,"")</f>
        <v>22/06/2012</v>
      </c>
      <c r="S529" s="26">
        <f t="shared" si="56"/>
        <v>41082</v>
      </c>
      <c r="T529" s="27">
        <f>SUMIFS(S:S,O:O,O529,E:E,"")</f>
        <v>0</v>
      </c>
      <c r="U529" s="27">
        <f>SUMIFS(S:S,O:O,O529,D:D,"")</f>
        <v>41082</v>
      </c>
      <c r="V529" s="28" t="str">
        <f t="shared" si="60"/>
        <v>Après</v>
      </c>
      <c r="W529" s="28" t="str">
        <f t="shared" si="61"/>
        <v>Avant</v>
      </c>
      <c r="X529" s="29">
        <f t="shared" si="62"/>
        <v>41082</v>
      </c>
      <c r="Y529" s="42">
        <f>IFERROR(P529+D529*0.03,"")</f>
        <v>242964823700</v>
      </c>
    </row>
    <row r="530" spans="1:25">
      <c r="A530" s="13" t="s">
        <v>56</v>
      </c>
      <c r="B530" s="14" t="s">
        <v>21</v>
      </c>
      <c r="C530" s="15">
        <v>3605052429648</v>
      </c>
      <c r="D530" s="16"/>
      <c r="E530" s="17">
        <v>90000</v>
      </c>
      <c r="F530" s="18"/>
      <c r="G530" s="19"/>
      <c r="H530" s="20">
        <f t="shared" si="57"/>
        <v>0</v>
      </c>
      <c r="I530" s="21">
        <f>SUMIFS(E:E,C:C,C530)</f>
        <v>128100</v>
      </c>
      <c r="J530" s="21">
        <f>SUMIFS(D:D,C:C,C530)</f>
        <v>104400</v>
      </c>
      <c r="K530" s="20" t="str">
        <f>IF(H530=2,"Délais OK &amp; Qté OK",IF(AND(H530=1,E530&lt;&gt;""),"Délais OK &amp; Qté NO",IF(AND(H530=1,E530="",M530&gt;=2),"Délais NO &amp; Qté OK",IF(AND(E530&lt;&gt;"",J530=D530),"Livraison sans demande","Délais NO &amp; Qté NO"))))</f>
        <v>Délais NO &amp; Qté NO</v>
      </c>
      <c r="L530" s="22" t="str">
        <f>IF(AND(K530="Délais NO &amp; Qté OK",X530&gt;30,D530&lt;&gt;""),"Verificar",IF(AND(K530="Délais NO &amp; Qté OK",X530&lt;=30,D530&lt;&gt;""),"Entrée faite "&amp;X530&amp;" jours "&amp;V530,IF(AND(X530&lt;30,K530="Délais NO &amp; Qté NO",D530=""),"Demande faite "&amp;X530&amp;" jours "&amp;W531,"")))</f>
        <v>Demande faite 1 jours Après</v>
      </c>
      <c r="M530" s="22">
        <f t="shared" si="58"/>
        <v>2</v>
      </c>
      <c r="N530" s="23">
        <v>1</v>
      </c>
      <c r="O530" s="12" t="str">
        <f>CONCATENATE(C530,D530,E530)</f>
        <v>360505242964890000</v>
      </c>
      <c r="P530" s="42" t="str">
        <f t="shared" si="59"/>
        <v>242964890000</v>
      </c>
      <c r="Q530" s="24" t="str">
        <f>IF(AND(D530&lt;&gt;0,E530=0),B530,"")</f>
        <v/>
      </c>
      <c r="R530" s="25" t="str">
        <f>IF(AND(D530=0,E530&lt;&gt;0),B530,"")</f>
        <v>26/06/2012</v>
      </c>
      <c r="S530" s="26">
        <f t="shared" si="56"/>
        <v>41086</v>
      </c>
      <c r="T530" s="27">
        <f>SUMIFS(S:S,O:O,O530,E:E,"")</f>
        <v>41087</v>
      </c>
      <c r="U530" s="27">
        <f>SUMIFS(S:S,O:O,O530,D:D,"")</f>
        <v>41086</v>
      </c>
      <c r="V530" s="28" t="str">
        <f t="shared" si="60"/>
        <v>Avant</v>
      </c>
      <c r="W530" s="28" t="str">
        <f t="shared" si="61"/>
        <v>Après</v>
      </c>
      <c r="X530" s="29">
        <f t="shared" si="62"/>
        <v>1</v>
      </c>
      <c r="Y530" s="42">
        <f>IFERROR(P530+D530*0.03,"")</f>
        <v>242964890000</v>
      </c>
    </row>
    <row r="531" spans="1:25">
      <c r="A531" s="13" t="s">
        <v>56</v>
      </c>
      <c r="B531" s="14" t="s">
        <v>27</v>
      </c>
      <c r="C531" s="15">
        <v>3605052429648</v>
      </c>
      <c r="D531" s="16">
        <v>90000</v>
      </c>
      <c r="E531" s="17"/>
      <c r="F531" s="18"/>
      <c r="G531" s="19">
        <v>1</v>
      </c>
      <c r="H531" s="20">
        <f t="shared" si="57"/>
        <v>1</v>
      </c>
      <c r="I531" s="21">
        <f>SUMIFS(E:E,C:C,C531)</f>
        <v>128100</v>
      </c>
      <c r="J531" s="21">
        <f>SUMIFS(D:D,C:C,C531)</f>
        <v>104400</v>
      </c>
      <c r="K531" s="20" t="str">
        <f>IF(H531=2,"Délais OK &amp; Qté OK",IF(AND(H531=1,E531&lt;&gt;""),"Délais OK &amp; Qté NO",IF(AND(H531=1,E531="",M531&gt;=2),"Délais NO &amp; Qté OK",IF(AND(E531&lt;&gt;"",J531=D531),"Livraison sans demande","Délais NO &amp; Qté NO"))))</f>
        <v>Délais NO &amp; Qté OK</v>
      </c>
      <c r="L531" s="22" t="str">
        <f>IF(AND(K531="Délais NO &amp; Qté OK",X531&gt;30,D531&lt;&gt;""),"Verificar",IF(AND(K531="Délais NO &amp; Qté OK",X531&lt;=30,D531&lt;&gt;""),"Entrée faite "&amp;X531&amp;" jours "&amp;V531,IF(AND(X531&lt;30,K531="Délais NO &amp; Qté NO",D531=""),"Demande faite "&amp;X531&amp;" jours "&amp;W532,"")))</f>
        <v>Entrée faite 1 jours Avant</v>
      </c>
      <c r="M531" s="22">
        <f t="shared" si="58"/>
        <v>2</v>
      </c>
      <c r="N531" s="23">
        <v>1</v>
      </c>
      <c r="O531" s="12" t="str">
        <f>CONCATENATE(C531,D531,E531)</f>
        <v>360505242964890000</v>
      </c>
      <c r="P531" s="42" t="str">
        <f t="shared" si="59"/>
        <v>242964890000</v>
      </c>
      <c r="Q531" s="24" t="str">
        <f>IF(AND(D531&lt;&gt;0,E531=0),B531,"")</f>
        <v>27/06/2012</v>
      </c>
      <c r="R531" s="25" t="str">
        <f>IF(AND(D531=0,E531&lt;&gt;0),B531,"")</f>
        <v/>
      </c>
      <c r="S531" s="26">
        <f t="shared" si="56"/>
        <v>41087</v>
      </c>
      <c r="T531" s="27">
        <f>SUMIFS(S:S,O:O,O531,E:E,"")</f>
        <v>41087</v>
      </c>
      <c r="U531" s="27">
        <f>SUMIFS(S:S,O:O,O531,D:D,"")</f>
        <v>41086</v>
      </c>
      <c r="V531" s="28" t="str">
        <f t="shared" si="60"/>
        <v>Avant</v>
      </c>
      <c r="W531" s="28" t="str">
        <f t="shared" si="61"/>
        <v>Après</v>
      </c>
      <c r="X531" s="29">
        <f t="shared" si="62"/>
        <v>1</v>
      </c>
      <c r="Y531" s="42">
        <f>IFERROR(P531+D531*0.03,"")</f>
        <v>242964892700</v>
      </c>
    </row>
    <row r="532" spans="1:25">
      <c r="A532" s="13" t="s">
        <v>57</v>
      </c>
      <c r="B532" s="14" t="s">
        <v>14</v>
      </c>
      <c r="C532" s="15">
        <v>3605051192901</v>
      </c>
      <c r="D532" s="16">
        <v>55200</v>
      </c>
      <c r="E532" s="17"/>
      <c r="F532" s="18"/>
      <c r="G532" s="19">
        <v>1</v>
      </c>
      <c r="H532" s="20">
        <f t="shared" si="57"/>
        <v>1</v>
      </c>
      <c r="I532" s="21">
        <f>SUMIFS(E:E,C:C,C532)</f>
        <v>82800</v>
      </c>
      <c r="J532" s="21">
        <f>SUMIFS(D:D,C:C,C532)</f>
        <v>55200</v>
      </c>
      <c r="K532" s="20" t="str">
        <f>IF(H532=2,"Délais OK &amp; Qté OK",IF(AND(H532=1,E532&lt;&gt;""),"Délais OK &amp; Qté NO",IF(AND(H532=1,E532="",M532&gt;=2),"Délais NO &amp; Qté OK",IF(AND(E532&lt;&gt;"",J532=D532),"Livraison sans demande","Délais NO &amp; Qté NO"))))</f>
        <v>Délais NO &amp; Qté NO</v>
      </c>
      <c r="L532" s="22" t="str">
        <f>IF(AND(K532="Délais NO &amp; Qté OK",X532&gt;30,D532&lt;&gt;""),"Verificar",IF(AND(K532="Délais NO &amp; Qté OK",X532&lt;=30,D532&lt;&gt;""),"Entrée faite "&amp;X532&amp;" jours "&amp;V532,IF(AND(X532&lt;30,K532="Délais NO &amp; Qté NO",D532=""),"Demande faite "&amp;X532&amp;" jours "&amp;W533,"")))</f>
        <v/>
      </c>
      <c r="M532" s="22">
        <f t="shared" si="58"/>
        <v>1</v>
      </c>
      <c r="N532" s="23">
        <v>1</v>
      </c>
      <c r="O532" s="12" t="str">
        <f>CONCATENATE(C532,D532,E532)</f>
        <v>360505119290155200</v>
      </c>
      <c r="P532" s="42" t="str">
        <f t="shared" si="59"/>
        <v>119290155200</v>
      </c>
      <c r="Q532" s="24" t="str">
        <f>IF(AND(D532&lt;&gt;0,E532=0),B532,"")</f>
        <v>04/06/2012</v>
      </c>
      <c r="R532" s="25" t="str">
        <f>IF(AND(D532=0,E532&lt;&gt;0),B532,"")</f>
        <v/>
      </c>
      <c r="S532" s="26">
        <f t="shared" si="56"/>
        <v>41064</v>
      </c>
      <c r="T532" s="27">
        <f>SUMIFS(S:S,O:O,O532,E:E,"")</f>
        <v>41064</v>
      </c>
      <c r="U532" s="27">
        <f>SUMIFS(S:S,O:O,O532,D:D,"")</f>
        <v>0</v>
      </c>
      <c r="V532" s="28" t="str">
        <f t="shared" si="60"/>
        <v>Avant</v>
      </c>
      <c r="W532" s="28" t="str">
        <f t="shared" si="61"/>
        <v>Après</v>
      </c>
      <c r="X532" s="29">
        <f t="shared" si="62"/>
        <v>41064</v>
      </c>
      <c r="Y532" s="42">
        <f>IFERROR(P532+D532*0.03,"")</f>
        <v>119290156856</v>
      </c>
    </row>
    <row r="533" spans="1:25">
      <c r="A533" s="13" t="s">
        <v>57</v>
      </c>
      <c r="B533" s="14" t="s">
        <v>14</v>
      </c>
      <c r="C533" s="15">
        <v>3605051192949</v>
      </c>
      <c r="D533" s="16">
        <v>82800</v>
      </c>
      <c r="E533" s="17"/>
      <c r="F533" s="18"/>
      <c r="G533" s="19">
        <v>1</v>
      </c>
      <c r="H533" s="20">
        <f t="shared" si="57"/>
        <v>1</v>
      </c>
      <c r="I533" s="21">
        <f>SUMIFS(E:E,C:C,C533)</f>
        <v>138000</v>
      </c>
      <c r="J533" s="21">
        <f>SUMIFS(D:D,C:C,C533)</f>
        <v>110400</v>
      </c>
      <c r="K533" s="20" t="str">
        <f>IF(H533=2,"Délais OK &amp; Qté OK",IF(AND(H533=1,E533&lt;&gt;""),"Délais OK &amp; Qté NO",IF(AND(H533=1,E533="",M533&gt;=2),"Délais NO &amp; Qté OK",IF(AND(E533&lt;&gt;"",J533=D533),"Livraison sans demande","Délais NO &amp; Qté NO"))))</f>
        <v>Délais NO &amp; Qté NO</v>
      </c>
      <c r="L533" s="22" t="str">
        <f>IF(AND(K533="Délais NO &amp; Qté OK",X533&gt;30,D533&lt;&gt;""),"Verificar",IF(AND(K533="Délais NO &amp; Qté OK",X533&lt;=30,D533&lt;&gt;""),"Entrée faite "&amp;X533&amp;" jours "&amp;V533,IF(AND(X533&lt;30,K533="Délais NO &amp; Qté NO",D533=""),"Demande faite "&amp;X533&amp;" jours "&amp;W534,"")))</f>
        <v/>
      </c>
      <c r="M533" s="22">
        <f t="shared" si="58"/>
        <v>1</v>
      </c>
      <c r="N533" s="23">
        <v>1</v>
      </c>
      <c r="O533" s="12" t="str">
        <f>CONCATENATE(C533,D533,E533)</f>
        <v>360505119294982800</v>
      </c>
      <c r="P533" s="42" t="str">
        <f t="shared" si="59"/>
        <v>119294982800</v>
      </c>
      <c r="Q533" s="24" t="str">
        <f>IF(AND(D533&lt;&gt;0,E533=0),B533,"")</f>
        <v>04/06/2012</v>
      </c>
      <c r="R533" s="25" t="str">
        <f>IF(AND(D533=0,E533&lt;&gt;0),B533,"")</f>
        <v/>
      </c>
      <c r="S533" s="26">
        <f t="shared" si="56"/>
        <v>41064</v>
      </c>
      <c r="T533" s="27">
        <f>SUMIFS(S:S,O:O,O533,E:E,"")</f>
        <v>41064</v>
      </c>
      <c r="U533" s="27">
        <f>SUMIFS(S:S,O:O,O533,D:D,"")</f>
        <v>0</v>
      </c>
      <c r="V533" s="28" t="str">
        <f t="shared" si="60"/>
        <v>Avant</v>
      </c>
      <c r="W533" s="28" t="str">
        <f t="shared" si="61"/>
        <v>Après</v>
      </c>
      <c r="X533" s="29">
        <f t="shared" si="62"/>
        <v>41064</v>
      </c>
      <c r="Y533" s="42">
        <f>IFERROR(P533+D533*0.03,"")</f>
        <v>119294985284</v>
      </c>
    </row>
    <row r="534" spans="1:25">
      <c r="A534" s="13" t="s">
        <v>57</v>
      </c>
      <c r="B534" s="14" t="s">
        <v>15</v>
      </c>
      <c r="C534" s="15">
        <v>3605051192802</v>
      </c>
      <c r="D534" s="16">
        <v>55200</v>
      </c>
      <c r="E534" s="17">
        <v>82800</v>
      </c>
      <c r="F534" s="18"/>
      <c r="G534" s="19">
        <v>1</v>
      </c>
      <c r="H534" s="20">
        <f t="shared" si="57"/>
        <v>1</v>
      </c>
      <c r="I534" s="21">
        <f>SUMIFS(E:E,C:C,C534)</f>
        <v>82800</v>
      </c>
      <c r="J534" s="21">
        <f>SUMIFS(D:D,C:C,C534)</f>
        <v>110400</v>
      </c>
      <c r="K534" s="20" t="str">
        <f>IF(H534=2,"Délais OK &amp; Qté OK",IF(AND(H534=1,E534&lt;&gt;""),"Délais OK &amp; Qté NO",IF(AND(H534=1,E534="",M534&gt;=2),"Délais NO &amp; Qté OK",IF(AND(E534&lt;&gt;"",J534=D534),"Livraison sans demande","Délais NO &amp; Qté NO"))))</f>
        <v>Délais OK &amp; Qté NO</v>
      </c>
      <c r="L534" s="22" t="str">
        <f>IF(AND(K534="Délais NO &amp; Qté OK",X534&gt;30,D534&lt;&gt;""),"Verificar",IF(AND(K534="Délais NO &amp; Qté OK",X534&lt;=30,D534&lt;&gt;""),"Entrée faite "&amp;X534&amp;" jours "&amp;V534,IF(AND(X534&lt;30,K534="Délais NO &amp; Qté NO",D534=""),"Demande faite "&amp;X534&amp;" jours "&amp;W535,"")))</f>
        <v/>
      </c>
      <c r="M534" s="22">
        <f t="shared" si="58"/>
        <v>1</v>
      </c>
      <c r="N534" s="23">
        <v>1</v>
      </c>
      <c r="O534" s="12" t="str">
        <f>CONCATENATE(C534,D534,E534)</f>
        <v>36050511928025520082800</v>
      </c>
      <c r="P534" s="42" t="str">
        <f t="shared" si="59"/>
        <v>11928025520082800</v>
      </c>
      <c r="Q534" s="24" t="str">
        <f>IF(AND(D534&lt;&gt;0,E534=0),B534,"")</f>
        <v/>
      </c>
      <c r="R534" s="25" t="str">
        <f>IF(AND(D534=0,E534&lt;&gt;0),B534,"")</f>
        <v/>
      </c>
      <c r="S534" s="26">
        <f t="shared" si="56"/>
        <v>41065</v>
      </c>
      <c r="T534" s="27">
        <f>SUMIFS(S:S,O:O,O534,E:E,"")</f>
        <v>0</v>
      </c>
      <c r="U534" s="27">
        <f>SUMIFS(S:S,O:O,O534,D:D,"")</f>
        <v>0</v>
      </c>
      <c r="V534" s="28" t="str">
        <f t="shared" si="60"/>
        <v>Avant</v>
      </c>
      <c r="W534" s="28" t="str">
        <f t="shared" si="61"/>
        <v>Après</v>
      </c>
      <c r="X534" s="29">
        <f t="shared" si="62"/>
        <v>0</v>
      </c>
      <c r="Y534" s="42">
        <f>IFERROR(P534+D534*0.03,"")</f>
        <v>1.1928025520084456E+16</v>
      </c>
    </row>
    <row r="535" spans="1:25">
      <c r="A535" s="13" t="s">
        <v>57</v>
      </c>
      <c r="B535" s="14" t="s">
        <v>15</v>
      </c>
      <c r="C535" s="15">
        <v>3605051192819</v>
      </c>
      <c r="D535" s="16"/>
      <c r="E535" s="17">
        <v>193200</v>
      </c>
      <c r="F535" s="18"/>
      <c r="G535" s="19"/>
      <c r="H535" s="20">
        <f t="shared" si="57"/>
        <v>0</v>
      </c>
      <c r="I535" s="21">
        <f>SUMIFS(E:E,C:C,C535)</f>
        <v>193200</v>
      </c>
      <c r="J535" s="21">
        <f>SUMIFS(D:D,C:C,C535)</f>
        <v>165600</v>
      </c>
      <c r="K535" s="20" t="str">
        <f>IF(H535=2,"Délais OK &amp; Qté OK",IF(AND(H535=1,E535&lt;&gt;""),"Délais OK &amp; Qté NO",IF(AND(H535=1,E535="",M535&gt;=2),"Délais NO &amp; Qté OK",IF(AND(E535&lt;&gt;"",J535=D535),"Livraison sans demande","Délais NO &amp; Qté NO"))))</f>
        <v>Délais NO &amp; Qté NO</v>
      </c>
      <c r="L535" s="22" t="str">
        <f>IF(AND(K535="Délais NO &amp; Qté OK",X535&gt;30,D535&lt;&gt;""),"Verificar",IF(AND(K535="Délais NO &amp; Qté OK",X535&lt;=30,D535&lt;&gt;""),"Entrée faite "&amp;X535&amp;" jours "&amp;V535,IF(AND(X535&lt;30,K535="Délais NO &amp; Qté NO",D535=""),"Demande faite "&amp;X535&amp;" jours "&amp;W536,"")))</f>
        <v/>
      </c>
      <c r="M535" s="22">
        <f t="shared" si="58"/>
        <v>1</v>
      </c>
      <c r="N535" s="23">
        <v>1</v>
      </c>
      <c r="O535" s="12" t="str">
        <f>CONCATENATE(C535,D535,E535)</f>
        <v>3605051192819193200</v>
      </c>
      <c r="P535" s="42" t="str">
        <f t="shared" si="59"/>
        <v>1192819193200</v>
      </c>
      <c r="Q535" s="24" t="str">
        <f>IF(AND(D535&lt;&gt;0,E535=0),B535,"")</f>
        <v/>
      </c>
      <c r="R535" s="25" t="str">
        <f>IF(AND(D535=0,E535&lt;&gt;0),B535,"")</f>
        <v>05/06/2012</v>
      </c>
      <c r="S535" s="26">
        <f t="shared" si="56"/>
        <v>41065</v>
      </c>
      <c r="T535" s="27">
        <f>SUMIFS(S:S,O:O,O535,E:E,"")</f>
        <v>0</v>
      </c>
      <c r="U535" s="27">
        <f>SUMIFS(S:S,O:O,O535,D:D,"")</f>
        <v>41065</v>
      </c>
      <c r="V535" s="28" t="str">
        <f t="shared" si="60"/>
        <v>Après</v>
      </c>
      <c r="W535" s="28" t="str">
        <f t="shared" si="61"/>
        <v>Avant</v>
      </c>
      <c r="X535" s="29">
        <f t="shared" si="62"/>
        <v>41065</v>
      </c>
      <c r="Y535" s="42">
        <f>IFERROR(P535+D535*0.03,"")</f>
        <v>1192819193200</v>
      </c>
    </row>
    <row r="536" spans="1:25">
      <c r="A536" s="13" t="s">
        <v>57</v>
      </c>
      <c r="B536" s="14" t="s">
        <v>15</v>
      </c>
      <c r="C536" s="15">
        <v>3605051192901</v>
      </c>
      <c r="D536" s="16"/>
      <c r="E536" s="17">
        <v>82800</v>
      </c>
      <c r="F536" s="18"/>
      <c r="G536" s="19"/>
      <c r="H536" s="20">
        <f t="shared" si="57"/>
        <v>0</v>
      </c>
      <c r="I536" s="21">
        <f>SUMIFS(E:E,C:C,C536)</f>
        <v>82800</v>
      </c>
      <c r="J536" s="21">
        <f>SUMIFS(D:D,C:C,C536)</f>
        <v>55200</v>
      </c>
      <c r="K536" s="20" t="str">
        <f>IF(H536=2,"Délais OK &amp; Qté OK",IF(AND(H536=1,E536&lt;&gt;""),"Délais OK &amp; Qté NO",IF(AND(H536=1,E536="",M536&gt;=2),"Délais NO &amp; Qté OK",IF(AND(E536&lt;&gt;"",J536=D536),"Livraison sans demande","Délais NO &amp; Qté NO"))))</f>
        <v>Délais NO &amp; Qté NO</v>
      </c>
      <c r="L536" s="22" t="str">
        <f>IF(AND(K536="Délais NO &amp; Qté OK",X536&gt;30,D536&lt;&gt;""),"Verificar",IF(AND(K536="Délais NO &amp; Qté OK",X536&lt;=30,D536&lt;&gt;""),"Entrée faite "&amp;X536&amp;" jours "&amp;V536,IF(AND(X536&lt;30,K536="Délais NO &amp; Qté NO",D536=""),"Demande faite "&amp;X536&amp;" jours "&amp;W537,"")))</f>
        <v/>
      </c>
      <c r="M536" s="22">
        <f t="shared" si="58"/>
        <v>1</v>
      </c>
      <c r="N536" s="23">
        <v>1</v>
      </c>
      <c r="O536" s="12" t="str">
        <f>CONCATENATE(C536,D536,E536)</f>
        <v>360505119290182800</v>
      </c>
      <c r="P536" s="42" t="str">
        <f t="shared" si="59"/>
        <v>119290182800</v>
      </c>
      <c r="Q536" s="24" t="str">
        <f>IF(AND(D536&lt;&gt;0,E536=0),B536,"")</f>
        <v/>
      </c>
      <c r="R536" s="25" t="str">
        <f>IF(AND(D536=0,E536&lt;&gt;0),B536,"")</f>
        <v>05/06/2012</v>
      </c>
      <c r="S536" s="26">
        <f t="shared" si="56"/>
        <v>41065</v>
      </c>
      <c r="T536" s="27">
        <f>SUMIFS(S:S,O:O,O536,E:E,"")</f>
        <v>0</v>
      </c>
      <c r="U536" s="27">
        <f>SUMIFS(S:S,O:O,O536,D:D,"")</f>
        <v>41065</v>
      </c>
      <c r="V536" s="28" t="str">
        <f t="shared" si="60"/>
        <v>Après</v>
      </c>
      <c r="W536" s="28" t="str">
        <f t="shared" si="61"/>
        <v>Avant</v>
      </c>
      <c r="X536" s="29">
        <f t="shared" si="62"/>
        <v>41065</v>
      </c>
      <c r="Y536" s="42">
        <f>IFERROR(P536+D536*0.03,"")</f>
        <v>119290182800</v>
      </c>
    </row>
    <row r="537" spans="1:25">
      <c r="A537" s="13" t="s">
        <v>57</v>
      </c>
      <c r="B537" s="14" t="s">
        <v>15</v>
      </c>
      <c r="C537" s="15">
        <v>3605051192949</v>
      </c>
      <c r="D537" s="16">
        <v>27600</v>
      </c>
      <c r="E537" s="17">
        <v>138000</v>
      </c>
      <c r="F537" s="18"/>
      <c r="G537" s="19">
        <v>1</v>
      </c>
      <c r="H537" s="20">
        <f t="shared" si="57"/>
        <v>1</v>
      </c>
      <c r="I537" s="21">
        <f>SUMIFS(E:E,C:C,C537)</f>
        <v>138000</v>
      </c>
      <c r="J537" s="21">
        <f>SUMIFS(D:D,C:C,C537)</f>
        <v>110400</v>
      </c>
      <c r="K537" s="20" t="str">
        <f>IF(H537=2,"Délais OK &amp; Qté OK",IF(AND(H537=1,E537&lt;&gt;""),"Délais OK &amp; Qté NO",IF(AND(H537=1,E537="",M537&gt;=2),"Délais NO &amp; Qté OK",IF(AND(E537&lt;&gt;"",J537=D537),"Livraison sans demande","Délais NO &amp; Qté NO"))))</f>
        <v>Délais OK &amp; Qté NO</v>
      </c>
      <c r="L537" s="22" t="str">
        <f>IF(AND(K537="Délais NO &amp; Qté OK",X537&gt;30,D537&lt;&gt;""),"Verificar",IF(AND(K537="Délais NO &amp; Qté OK",X537&lt;=30,D537&lt;&gt;""),"Entrée faite "&amp;X537&amp;" jours "&amp;V537,IF(AND(X537&lt;30,K537="Délais NO &amp; Qté NO",D537=""),"Demande faite "&amp;X537&amp;" jours "&amp;W538,"")))</f>
        <v/>
      </c>
      <c r="M537" s="22">
        <f t="shared" si="58"/>
        <v>1</v>
      </c>
      <c r="N537" s="23">
        <v>1</v>
      </c>
      <c r="O537" s="12" t="str">
        <f>CONCATENATE(C537,D537,E537)</f>
        <v>360505119294927600138000</v>
      </c>
      <c r="P537" s="42" t="str">
        <f t="shared" si="59"/>
        <v>119294927600138000</v>
      </c>
      <c r="Q537" s="24" t="str">
        <f>IF(AND(D537&lt;&gt;0,E537=0),B537,"")</f>
        <v/>
      </c>
      <c r="R537" s="25" t="str">
        <f>IF(AND(D537=0,E537&lt;&gt;0),B537,"")</f>
        <v/>
      </c>
      <c r="S537" s="26">
        <f t="shared" si="56"/>
        <v>41065</v>
      </c>
      <c r="T537" s="27">
        <f>SUMIFS(S:S,O:O,O537,E:E,"")</f>
        <v>0</v>
      </c>
      <c r="U537" s="27">
        <f>SUMIFS(S:S,O:O,O537,D:D,"")</f>
        <v>0</v>
      </c>
      <c r="V537" s="28" t="str">
        <f t="shared" si="60"/>
        <v>Avant</v>
      </c>
      <c r="W537" s="28" t="str">
        <f t="shared" si="61"/>
        <v>Après</v>
      </c>
      <c r="X537" s="29">
        <f t="shared" si="62"/>
        <v>0</v>
      </c>
      <c r="Y537" s="42">
        <f>IFERROR(P537+D537*0.03,"")</f>
        <v>1.1929492760013883E+17</v>
      </c>
    </row>
    <row r="538" spans="1:25">
      <c r="A538" s="13" t="s">
        <v>57</v>
      </c>
      <c r="B538" s="14" t="s">
        <v>15</v>
      </c>
      <c r="C538" s="15">
        <v>3605051325064</v>
      </c>
      <c r="D538" s="16"/>
      <c r="E538" s="17">
        <v>14400</v>
      </c>
      <c r="F538" s="18"/>
      <c r="G538" s="19"/>
      <c r="H538" s="20">
        <f t="shared" si="57"/>
        <v>0</v>
      </c>
      <c r="I538" s="21">
        <f>SUMIFS(E:E,C:C,C538)</f>
        <v>28800</v>
      </c>
      <c r="J538" s="21">
        <f>SUMIFS(D:D,C:C,C538)</f>
        <v>28800</v>
      </c>
      <c r="K538" s="20" t="str">
        <f>IF(H538=2,"Délais OK &amp; Qté OK",IF(AND(H538=1,E538&lt;&gt;""),"Délais OK &amp; Qté NO",IF(AND(H538=1,E538="",M538&gt;=2),"Délais NO &amp; Qté OK",IF(AND(E538&lt;&gt;"",J538=D538),"Livraison sans demande","Délais NO &amp; Qté NO"))))</f>
        <v>Délais NO &amp; Qté NO</v>
      </c>
      <c r="L538" s="22" t="str">
        <f>IF(AND(K538="Délais NO &amp; Qté OK",X538&gt;30,D538&lt;&gt;""),"Verificar",IF(AND(K538="Délais NO &amp; Qté OK",X538&lt;=30,D538&lt;&gt;""),"Entrée faite "&amp;X538&amp;" jours "&amp;V538,IF(AND(X538&lt;30,K538="Délais NO &amp; Qté NO",D538=""),"Demande faite "&amp;X538&amp;" jours "&amp;W539,"")))</f>
        <v>Demande faite 2 jours Après</v>
      </c>
      <c r="M538" s="22">
        <f t="shared" si="58"/>
        <v>2</v>
      </c>
      <c r="N538" s="23">
        <v>1</v>
      </c>
      <c r="O538" s="12" t="str">
        <f>CONCATENATE(C538,D538,E538)</f>
        <v>360505132506414400</v>
      </c>
      <c r="P538" s="42" t="str">
        <f t="shared" si="59"/>
        <v>132506414400</v>
      </c>
      <c r="Q538" s="24" t="str">
        <f>IF(AND(D538&lt;&gt;0,E538=0),B538,"")</f>
        <v/>
      </c>
      <c r="R538" s="25" t="str">
        <f>IF(AND(D538=0,E538&lt;&gt;0),B538,"")</f>
        <v>05/06/2012</v>
      </c>
      <c r="S538" s="26">
        <f t="shared" si="56"/>
        <v>41065</v>
      </c>
      <c r="T538" s="27">
        <f>SUMIFS(S:S,O:O,O538,E:E,"")</f>
        <v>41067</v>
      </c>
      <c r="U538" s="27">
        <f>SUMIFS(S:S,O:O,O538,D:D,"")</f>
        <v>41065</v>
      </c>
      <c r="V538" s="28" t="str">
        <f t="shared" si="60"/>
        <v>Avant</v>
      </c>
      <c r="W538" s="28" t="str">
        <f t="shared" si="61"/>
        <v>Après</v>
      </c>
      <c r="X538" s="29">
        <f t="shared" si="62"/>
        <v>2</v>
      </c>
      <c r="Y538" s="42">
        <f>IFERROR(P538+D538*0.03,"")</f>
        <v>132506414400</v>
      </c>
    </row>
    <row r="539" spans="1:25">
      <c r="A539" s="13" t="s">
        <v>57</v>
      </c>
      <c r="B539" s="14" t="s">
        <v>15</v>
      </c>
      <c r="C539" s="15">
        <v>3605051327235</v>
      </c>
      <c r="D539" s="16"/>
      <c r="E539" s="17">
        <v>27600</v>
      </c>
      <c r="F539" s="18"/>
      <c r="G539" s="19"/>
      <c r="H539" s="20">
        <f t="shared" si="57"/>
        <v>0</v>
      </c>
      <c r="I539" s="21">
        <f>SUMIFS(E:E,C:C,C539)</f>
        <v>27600</v>
      </c>
      <c r="J539" s="21">
        <f>SUMIFS(D:D,C:C,C539)</f>
        <v>27600</v>
      </c>
      <c r="K539" s="20" t="str">
        <f>IF(H539=2,"Délais OK &amp; Qté OK",IF(AND(H539=1,E539&lt;&gt;""),"Délais OK &amp; Qté NO",IF(AND(H539=1,E539="",M539&gt;=2),"Délais NO &amp; Qté OK",IF(AND(E539&lt;&gt;"",J539=D539),"Livraison sans demande","Délais NO &amp; Qté NO"))))</f>
        <v>Délais NO &amp; Qté NO</v>
      </c>
      <c r="L539" s="22" t="str">
        <f>IF(AND(K539="Délais NO &amp; Qté OK",X539&gt;30,D539&lt;&gt;""),"Verificar",IF(AND(K539="Délais NO &amp; Qté OK",X539&lt;=30,D539&lt;&gt;""),"Entrée faite "&amp;X539&amp;" jours "&amp;V539,IF(AND(X539&lt;30,K539="Délais NO &amp; Qté NO",D539=""),"Demande faite "&amp;X539&amp;" jours "&amp;W540,"")))</f>
        <v>Demande faite 1 jours Après</v>
      </c>
      <c r="M539" s="22">
        <f t="shared" si="58"/>
        <v>2</v>
      </c>
      <c r="N539" s="23">
        <v>1</v>
      </c>
      <c r="O539" s="12" t="str">
        <f>CONCATENATE(C539,D539,E539)</f>
        <v>360505132723527600</v>
      </c>
      <c r="P539" s="42" t="str">
        <f t="shared" si="59"/>
        <v>132723527600</v>
      </c>
      <c r="Q539" s="24" t="str">
        <f>IF(AND(D539&lt;&gt;0,E539=0),B539,"")</f>
        <v/>
      </c>
      <c r="R539" s="25" t="str">
        <f>IF(AND(D539=0,E539&lt;&gt;0),B539,"")</f>
        <v>05/06/2012</v>
      </c>
      <c r="S539" s="26">
        <f t="shared" si="56"/>
        <v>41065</v>
      </c>
      <c r="T539" s="27">
        <f>SUMIFS(S:S,O:O,O539,E:E,"")</f>
        <v>41066</v>
      </c>
      <c r="U539" s="27">
        <f>SUMIFS(S:S,O:O,O539,D:D,"")</f>
        <v>41065</v>
      </c>
      <c r="V539" s="28" t="str">
        <f t="shared" si="60"/>
        <v>Avant</v>
      </c>
      <c r="W539" s="28" t="str">
        <f t="shared" si="61"/>
        <v>Après</v>
      </c>
      <c r="X539" s="29">
        <f t="shared" si="62"/>
        <v>1</v>
      </c>
      <c r="Y539" s="42">
        <f>IFERROR(P539+D539*0.03,"")</f>
        <v>132723527600</v>
      </c>
    </row>
    <row r="540" spans="1:25">
      <c r="A540" s="13" t="s">
        <v>57</v>
      </c>
      <c r="B540" s="14" t="s">
        <v>15</v>
      </c>
      <c r="C540" s="15">
        <v>3605051643526</v>
      </c>
      <c r="D540" s="16"/>
      <c r="E540" s="17">
        <v>27600</v>
      </c>
      <c r="F540" s="18"/>
      <c r="G540" s="19"/>
      <c r="H540" s="20">
        <f t="shared" si="57"/>
        <v>0</v>
      </c>
      <c r="I540" s="21">
        <f>SUMIFS(E:E,C:C,C540)</f>
        <v>27600</v>
      </c>
      <c r="J540" s="21">
        <f>SUMIFS(D:D,C:C,C540)</f>
        <v>27600</v>
      </c>
      <c r="K540" s="20" t="str">
        <f>IF(H540=2,"Délais OK &amp; Qté OK",IF(AND(H540=1,E540&lt;&gt;""),"Délais OK &amp; Qté NO",IF(AND(H540=1,E540="",M540&gt;=2),"Délais NO &amp; Qté OK",IF(AND(E540&lt;&gt;"",J540=D540),"Livraison sans demande","Délais NO &amp; Qté NO"))))</f>
        <v>Délais NO &amp; Qté NO</v>
      </c>
      <c r="L540" s="22" t="str">
        <f>IF(AND(K540="Délais NO &amp; Qté OK",X540&gt;30,D540&lt;&gt;""),"Verificar",IF(AND(K540="Délais NO &amp; Qté OK",X540&lt;=30,D540&lt;&gt;""),"Entrée faite "&amp;X540&amp;" jours "&amp;V540,IF(AND(X540&lt;30,K540="Délais NO &amp; Qté NO",D540=""),"Demande faite "&amp;X540&amp;" jours "&amp;W541,"")))</f>
        <v>Demande faite 1 jours Après</v>
      </c>
      <c r="M540" s="22">
        <f t="shared" si="58"/>
        <v>2</v>
      </c>
      <c r="N540" s="23">
        <v>1</v>
      </c>
      <c r="O540" s="12" t="str">
        <f>CONCATENATE(C540,D540,E540)</f>
        <v>360505164352627600</v>
      </c>
      <c r="P540" s="42" t="str">
        <f t="shared" si="59"/>
        <v>164352627600</v>
      </c>
      <c r="Q540" s="24" t="str">
        <f>IF(AND(D540&lt;&gt;0,E540=0),B540,"")</f>
        <v/>
      </c>
      <c r="R540" s="25" t="str">
        <f>IF(AND(D540=0,E540&lt;&gt;0),B540,"")</f>
        <v>05/06/2012</v>
      </c>
      <c r="S540" s="26">
        <f t="shared" si="56"/>
        <v>41065</v>
      </c>
      <c r="T540" s="27">
        <f>SUMIFS(S:S,O:O,O540,E:E,"")</f>
        <v>41066</v>
      </c>
      <c r="U540" s="27">
        <f>SUMIFS(S:S,O:O,O540,D:D,"")</f>
        <v>41065</v>
      </c>
      <c r="V540" s="28" t="str">
        <f t="shared" si="60"/>
        <v>Avant</v>
      </c>
      <c r="W540" s="28" t="str">
        <f t="shared" si="61"/>
        <v>Après</v>
      </c>
      <c r="X540" s="29">
        <f t="shared" si="62"/>
        <v>1</v>
      </c>
      <c r="Y540" s="42">
        <f>IFERROR(P540+D540*0.03,"")</f>
        <v>164352627600</v>
      </c>
    </row>
    <row r="541" spans="1:25">
      <c r="A541" s="13" t="s">
        <v>57</v>
      </c>
      <c r="B541" s="14" t="s">
        <v>16</v>
      </c>
      <c r="C541" s="15">
        <v>3605051192819</v>
      </c>
      <c r="D541" s="16">
        <v>82800</v>
      </c>
      <c r="E541" s="17"/>
      <c r="F541" s="18"/>
      <c r="G541" s="19">
        <v>1</v>
      </c>
      <c r="H541" s="20">
        <f t="shared" si="57"/>
        <v>1</v>
      </c>
      <c r="I541" s="21">
        <f>SUMIFS(E:E,C:C,C541)</f>
        <v>193200</v>
      </c>
      <c r="J541" s="21">
        <f>SUMIFS(D:D,C:C,C541)</f>
        <v>165600</v>
      </c>
      <c r="K541" s="20" t="str">
        <f>IF(H541=2,"Délais OK &amp; Qté OK",IF(AND(H541=1,E541&lt;&gt;""),"Délais OK &amp; Qté NO",IF(AND(H541=1,E541="",M541&gt;=2),"Délais NO &amp; Qté OK",IF(AND(E541&lt;&gt;"",J541=D541),"Livraison sans demande","Délais NO &amp; Qté NO"))))</f>
        <v>Délais NO &amp; Qté NO</v>
      </c>
      <c r="L541" s="22" t="str">
        <f>IF(AND(K541="Délais NO &amp; Qté OK",X541&gt;30,D541&lt;&gt;""),"Verificar",IF(AND(K541="Délais NO &amp; Qté OK",X541&lt;=30,D541&lt;&gt;""),"Entrée faite "&amp;X541&amp;" jours "&amp;V541,IF(AND(X541&lt;30,K541="Délais NO &amp; Qté NO",D541=""),"Demande faite "&amp;X541&amp;" jours "&amp;W542,"")))</f>
        <v/>
      </c>
      <c r="M541" s="22">
        <f t="shared" si="58"/>
        <v>1</v>
      </c>
      <c r="N541" s="23">
        <v>1</v>
      </c>
      <c r="O541" s="12" t="str">
        <f>CONCATENATE(C541,D541,E541)</f>
        <v>360505119281982800</v>
      </c>
      <c r="P541" s="42" t="str">
        <f t="shared" si="59"/>
        <v>119281982800</v>
      </c>
      <c r="Q541" s="24" t="str">
        <f>IF(AND(D541&lt;&gt;0,E541=0),B541,"")</f>
        <v>06/06/2012</v>
      </c>
      <c r="R541" s="25" t="str">
        <f>IF(AND(D541=0,E541&lt;&gt;0),B541,"")</f>
        <v/>
      </c>
      <c r="S541" s="26">
        <f t="shared" si="56"/>
        <v>41066</v>
      </c>
      <c r="T541" s="27">
        <f>SUMIFS(S:S,O:O,O541,E:E,"")</f>
        <v>41066</v>
      </c>
      <c r="U541" s="27">
        <f>SUMIFS(S:S,O:O,O541,D:D,"")</f>
        <v>0</v>
      </c>
      <c r="V541" s="28" t="str">
        <f t="shared" si="60"/>
        <v>Avant</v>
      </c>
      <c r="W541" s="28" t="str">
        <f t="shared" si="61"/>
        <v>Après</v>
      </c>
      <c r="X541" s="29">
        <f t="shared" si="62"/>
        <v>41066</v>
      </c>
      <c r="Y541" s="42">
        <f>IFERROR(P541+D541*0.03,"")</f>
        <v>119281985284</v>
      </c>
    </row>
    <row r="542" spans="1:25">
      <c r="A542" s="13" t="s">
        <v>57</v>
      </c>
      <c r="B542" s="14" t="s">
        <v>16</v>
      </c>
      <c r="C542" s="15">
        <v>3605051327235</v>
      </c>
      <c r="D542" s="16">
        <v>27600</v>
      </c>
      <c r="E542" s="17"/>
      <c r="F542" s="18"/>
      <c r="G542" s="19">
        <v>1</v>
      </c>
      <c r="H542" s="20">
        <f t="shared" si="57"/>
        <v>1</v>
      </c>
      <c r="I542" s="21">
        <f>SUMIFS(E:E,C:C,C542)</f>
        <v>27600</v>
      </c>
      <c r="J542" s="21">
        <f>SUMIFS(D:D,C:C,C542)</f>
        <v>27600</v>
      </c>
      <c r="K542" s="20" t="str">
        <f>IF(H542=2,"Délais OK &amp; Qté OK",IF(AND(H542=1,E542&lt;&gt;""),"Délais OK &amp; Qté NO",IF(AND(H542=1,E542="",M542&gt;=2),"Délais NO &amp; Qté OK",IF(AND(E542&lt;&gt;"",J542=D542),"Livraison sans demande","Délais NO &amp; Qté NO"))))</f>
        <v>Délais NO &amp; Qté OK</v>
      </c>
      <c r="L542" s="22" t="str">
        <f>IF(AND(K542="Délais NO &amp; Qté OK",X542&gt;30,D542&lt;&gt;""),"Verificar",IF(AND(K542="Délais NO &amp; Qté OK",X542&lt;=30,D542&lt;&gt;""),"Entrée faite "&amp;X542&amp;" jours "&amp;V542,IF(AND(X542&lt;30,K542="Délais NO &amp; Qté NO",D542=""),"Demande faite "&amp;X542&amp;" jours "&amp;W543,"")))</f>
        <v>Entrée faite 1 jours Avant</v>
      </c>
      <c r="M542" s="22">
        <f t="shared" si="58"/>
        <v>2</v>
      </c>
      <c r="N542" s="23">
        <v>1</v>
      </c>
      <c r="O542" s="12" t="str">
        <f>CONCATENATE(C542,D542,E542)</f>
        <v>360505132723527600</v>
      </c>
      <c r="P542" s="42" t="str">
        <f t="shared" si="59"/>
        <v>132723527600</v>
      </c>
      <c r="Q542" s="24" t="str">
        <f>IF(AND(D542&lt;&gt;0,E542=0),B542,"")</f>
        <v>06/06/2012</v>
      </c>
      <c r="R542" s="25" t="str">
        <f>IF(AND(D542=0,E542&lt;&gt;0),B542,"")</f>
        <v/>
      </c>
      <c r="S542" s="26">
        <f t="shared" si="56"/>
        <v>41066</v>
      </c>
      <c r="T542" s="27">
        <f>SUMIFS(S:S,O:O,O542,E:E,"")</f>
        <v>41066</v>
      </c>
      <c r="U542" s="27">
        <f>SUMIFS(S:S,O:O,O542,D:D,"")</f>
        <v>41065</v>
      </c>
      <c r="V542" s="28" t="str">
        <f t="shared" si="60"/>
        <v>Avant</v>
      </c>
      <c r="W542" s="28" t="str">
        <f t="shared" si="61"/>
        <v>Après</v>
      </c>
      <c r="X542" s="29">
        <f t="shared" si="62"/>
        <v>1</v>
      </c>
      <c r="Y542" s="42">
        <f>IFERROR(P542+D542*0.03,"")</f>
        <v>132723528428</v>
      </c>
    </row>
    <row r="543" spans="1:25">
      <c r="A543" s="13" t="s">
        <v>57</v>
      </c>
      <c r="B543" s="14" t="s">
        <v>16</v>
      </c>
      <c r="C543" s="15">
        <v>3605051643526</v>
      </c>
      <c r="D543" s="16">
        <v>27600</v>
      </c>
      <c r="E543" s="17"/>
      <c r="F543" s="18"/>
      <c r="G543" s="19">
        <v>1</v>
      </c>
      <c r="H543" s="20">
        <f t="shared" si="57"/>
        <v>1</v>
      </c>
      <c r="I543" s="21">
        <f>SUMIFS(E:E,C:C,C543)</f>
        <v>27600</v>
      </c>
      <c r="J543" s="21">
        <f>SUMIFS(D:D,C:C,C543)</f>
        <v>27600</v>
      </c>
      <c r="K543" s="20" t="str">
        <f>IF(H543=2,"Délais OK &amp; Qté OK",IF(AND(H543=1,E543&lt;&gt;""),"Délais OK &amp; Qté NO",IF(AND(H543=1,E543="",M543&gt;=2),"Délais NO &amp; Qté OK",IF(AND(E543&lt;&gt;"",J543=D543),"Livraison sans demande","Délais NO &amp; Qté NO"))))</f>
        <v>Délais NO &amp; Qté OK</v>
      </c>
      <c r="L543" s="22" t="str">
        <f>IF(AND(K543="Délais NO &amp; Qté OK",X543&gt;30,D543&lt;&gt;""),"Verificar",IF(AND(K543="Délais NO &amp; Qté OK",X543&lt;=30,D543&lt;&gt;""),"Entrée faite "&amp;X543&amp;" jours "&amp;V543,IF(AND(X543&lt;30,K543="Délais NO &amp; Qté NO",D543=""),"Demande faite "&amp;X543&amp;" jours "&amp;W544,"")))</f>
        <v>Entrée faite 1 jours Avant</v>
      </c>
      <c r="M543" s="22">
        <f t="shared" si="58"/>
        <v>2</v>
      </c>
      <c r="N543" s="23">
        <v>1</v>
      </c>
      <c r="O543" s="12" t="str">
        <f>CONCATENATE(C543,D543,E543)</f>
        <v>360505164352627600</v>
      </c>
      <c r="P543" s="42" t="str">
        <f t="shared" si="59"/>
        <v>164352627600</v>
      </c>
      <c r="Q543" s="24" t="str">
        <f>IF(AND(D543&lt;&gt;0,E543=0),B543,"")</f>
        <v>06/06/2012</v>
      </c>
      <c r="R543" s="25" t="str">
        <f>IF(AND(D543=0,E543&lt;&gt;0),B543,"")</f>
        <v/>
      </c>
      <c r="S543" s="26">
        <f t="shared" si="56"/>
        <v>41066</v>
      </c>
      <c r="T543" s="27">
        <f>SUMIFS(S:S,O:O,O543,E:E,"")</f>
        <v>41066</v>
      </c>
      <c r="U543" s="27">
        <f>SUMIFS(S:S,O:O,O543,D:D,"")</f>
        <v>41065</v>
      </c>
      <c r="V543" s="28" t="str">
        <f t="shared" si="60"/>
        <v>Avant</v>
      </c>
      <c r="W543" s="28" t="str">
        <f t="shared" si="61"/>
        <v>Après</v>
      </c>
      <c r="X543" s="29">
        <f t="shared" si="62"/>
        <v>1</v>
      </c>
      <c r="Y543" s="42">
        <f>IFERROR(P543+D543*0.03,"")</f>
        <v>164352628428</v>
      </c>
    </row>
    <row r="544" spans="1:25">
      <c r="A544" s="13" t="s">
        <v>57</v>
      </c>
      <c r="B544" s="14" t="s">
        <v>16</v>
      </c>
      <c r="C544" s="15">
        <v>3605052534915</v>
      </c>
      <c r="D544" s="16">
        <v>27600</v>
      </c>
      <c r="E544" s="17"/>
      <c r="F544" s="18"/>
      <c r="G544" s="19">
        <v>1</v>
      </c>
      <c r="H544" s="20">
        <f t="shared" si="57"/>
        <v>1</v>
      </c>
      <c r="I544" s="21">
        <f>SUMIFS(E:E,C:C,C544)</f>
        <v>0</v>
      </c>
      <c r="J544" s="21">
        <f>SUMIFS(D:D,C:C,C544)</f>
        <v>27600</v>
      </c>
      <c r="K544" s="20" t="str">
        <f>IF(H544=2,"Délais OK &amp; Qté OK",IF(AND(H544=1,E544&lt;&gt;""),"Délais OK &amp; Qté NO",IF(AND(H544=1,E544="",M544&gt;=2),"Délais NO &amp; Qté OK",IF(AND(E544&lt;&gt;"",J544=D544),"Livraison sans demande","Délais NO &amp; Qté NO"))))</f>
        <v>Délais NO &amp; Qté NO</v>
      </c>
      <c r="L544" s="22" t="str">
        <f>IF(AND(K544="Délais NO &amp; Qté OK",X544&gt;30,D544&lt;&gt;""),"Verificar",IF(AND(K544="Délais NO &amp; Qté OK",X544&lt;=30,D544&lt;&gt;""),"Entrée faite "&amp;X544&amp;" jours "&amp;V544,IF(AND(X544&lt;30,K544="Délais NO &amp; Qté NO",D544=""),"Demande faite "&amp;X544&amp;" jours "&amp;W545,"")))</f>
        <v/>
      </c>
      <c r="M544" s="22">
        <f t="shared" si="58"/>
        <v>1</v>
      </c>
      <c r="N544" s="23">
        <v>1</v>
      </c>
      <c r="O544" s="12" t="str">
        <f>CONCATENATE(C544,D544,E544)</f>
        <v>360505253491527600</v>
      </c>
      <c r="P544" s="42" t="str">
        <f t="shared" si="59"/>
        <v>253491527600</v>
      </c>
      <c r="Q544" s="24" t="str">
        <f>IF(AND(D544&lt;&gt;0,E544=0),B544,"")</f>
        <v>06/06/2012</v>
      </c>
      <c r="R544" s="25" t="str">
        <f>IF(AND(D544=0,E544&lt;&gt;0),B544,"")</f>
        <v/>
      </c>
      <c r="S544" s="26">
        <f t="shared" si="56"/>
        <v>41066</v>
      </c>
      <c r="T544" s="27">
        <f>SUMIFS(S:S,O:O,O544,E:E,"")</f>
        <v>41066</v>
      </c>
      <c r="U544" s="27">
        <f>SUMIFS(S:S,O:O,O544,D:D,"")</f>
        <v>0</v>
      </c>
      <c r="V544" s="28" t="str">
        <f t="shared" si="60"/>
        <v>Avant</v>
      </c>
      <c r="W544" s="28" t="str">
        <f t="shared" si="61"/>
        <v>Après</v>
      </c>
      <c r="X544" s="29">
        <f t="shared" si="62"/>
        <v>41066</v>
      </c>
      <c r="Y544" s="42">
        <f>IFERROR(P544+D544*0.03,"")</f>
        <v>253491528428</v>
      </c>
    </row>
    <row r="545" spans="1:25">
      <c r="A545" s="13" t="s">
        <v>57</v>
      </c>
      <c r="B545" s="14" t="s">
        <v>23</v>
      </c>
      <c r="C545" s="15">
        <v>3605051325064</v>
      </c>
      <c r="D545" s="16">
        <v>14400</v>
      </c>
      <c r="E545" s="17"/>
      <c r="F545" s="18"/>
      <c r="G545" s="19">
        <v>1</v>
      </c>
      <c r="H545" s="20">
        <f t="shared" si="57"/>
        <v>1</v>
      </c>
      <c r="I545" s="21">
        <f>SUMIFS(E:E,C:C,C545)</f>
        <v>28800</v>
      </c>
      <c r="J545" s="21">
        <f>SUMIFS(D:D,C:C,C545)</f>
        <v>28800</v>
      </c>
      <c r="K545" s="20" t="str">
        <f>IF(H545=2,"Délais OK &amp; Qté OK",IF(AND(H545=1,E545&lt;&gt;""),"Délais OK &amp; Qté NO",IF(AND(H545=1,E545="",M545&gt;=2),"Délais NO &amp; Qté OK",IF(AND(E545&lt;&gt;"",J545=D545),"Livraison sans demande","Délais NO &amp; Qté NO"))))</f>
        <v>Délais NO &amp; Qté OK</v>
      </c>
      <c r="L545" s="22" t="str">
        <f>IF(AND(K545="Délais NO &amp; Qté OK",X545&gt;30,D545&lt;&gt;""),"Verificar",IF(AND(K545="Délais NO &amp; Qté OK",X545&lt;=30,D545&lt;&gt;""),"Entrée faite "&amp;X545&amp;" jours "&amp;V545,IF(AND(X545&lt;30,K545="Délais NO &amp; Qté NO",D545=""),"Demande faite "&amp;X545&amp;" jours "&amp;W546,"")))</f>
        <v>Entrée faite 2 jours Avant</v>
      </c>
      <c r="M545" s="22">
        <f t="shared" si="58"/>
        <v>2</v>
      </c>
      <c r="N545" s="23">
        <v>1</v>
      </c>
      <c r="O545" s="12" t="str">
        <f>CONCATENATE(C545,D545,E545)</f>
        <v>360505132506414400</v>
      </c>
      <c r="P545" s="42" t="str">
        <f t="shared" si="59"/>
        <v>132506414400</v>
      </c>
      <c r="Q545" s="24" t="str">
        <f>IF(AND(D545&lt;&gt;0,E545=0),B545,"")</f>
        <v>07/06/2012</v>
      </c>
      <c r="R545" s="25" t="str">
        <f>IF(AND(D545=0,E545&lt;&gt;0),B545,"")</f>
        <v/>
      </c>
      <c r="S545" s="26">
        <f t="shared" si="56"/>
        <v>41067</v>
      </c>
      <c r="T545" s="27">
        <f>SUMIFS(S:S,O:O,O545,E:E,"")</f>
        <v>41067</v>
      </c>
      <c r="U545" s="27">
        <f>SUMIFS(S:S,O:O,O545,D:D,"")</f>
        <v>41065</v>
      </c>
      <c r="V545" s="28" t="str">
        <f t="shared" si="60"/>
        <v>Avant</v>
      </c>
      <c r="W545" s="28" t="str">
        <f t="shared" si="61"/>
        <v>Après</v>
      </c>
      <c r="X545" s="29">
        <f t="shared" si="62"/>
        <v>2</v>
      </c>
      <c r="Y545" s="42">
        <f>IFERROR(P545+D545*0.03,"")</f>
        <v>132506414832</v>
      </c>
    </row>
    <row r="546" spans="1:25">
      <c r="A546" s="13" t="s">
        <v>57</v>
      </c>
      <c r="B546" s="14" t="s">
        <v>25</v>
      </c>
      <c r="C546" s="15">
        <v>3605051130859</v>
      </c>
      <c r="D546" s="16"/>
      <c r="E546" s="17">
        <v>28800</v>
      </c>
      <c r="F546" s="18"/>
      <c r="G546" s="19"/>
      <c r="H546" s="20">
        <f t="shared" si="57"/>
        <v>0</v>
      </c>
      <c r="I546" s="21">
        <f>SUMIFS(E:E,C:C,C546)</f>
        <v>86400</v>
      </c>
      <c r="J546" s="21">
        <f>SUMIFS(D:D,C:C,C546)</f>
        <v>86400</v>
      </c>
      <c r="K546" s="20" t="str">
        <f>IF(H546=2,"Délais OK &amp; Qté OK",IF(AND(H546=1,E546&lt;&gt;""),"Délais OK &amp; Qté NO",IF(AND(H546=1,E546="",M546&gt;=2),"Délais NO &amp; Qté OK",IF(AND(E546&lt;&gt;"",J546=D546),"Livraison sans demande","Délais NO &amp; Qté NO"))))</f>
        <v>Délais NO &amp; Qté NO</v>
      </c>
      <c r="L546" s="22" t="str">
        <f>IF(AND(K546="Délais NO &amp; Qté OK",X546&gt;30,D546&lt;&gt;""),"Verificar",IF(AND(K546="Délais NO &amp; Qté OK",X546&lt;=30,D546&lt;&gt;""),"Entrée faite "&amp;X546&amp;" jours "&amp;V546,IF(AND(X546&lt;30,K546="Délais NO &amp; Qté NO",D546=""),"Demande faite "&amp;X546&amp;" jours "&amp;W547,"")))</f>
        <v>Demande faite 1 jours Après</v>
      </c>
      <c r="M546" s="22">
        <f t="shared" si="58"/>
        <v>2</v>
      </c>
      <c r="N546" s="23">
        <v>1</v>
      </c>
      <c r="O546" s="12" t="str">
        <f>CONCATENATE(C546,D546,E546)</f>
        <v>360505113085928800</v>
      </c>
      <c r="P546" s="42" t="str">
        <f t="shared" si="59"/>
        <v>113085928800</v>
      </c>
      <c r="Q546" s="24" t="str">
        <f>IF(AND(D546&lt;&gt;0,E546=0),B546,"")</f>
        <v/>
      </c>
      <c r="R546" s="25" t="str">
        <f>IF(AND(D546=0,E546&lt;&gt;0),B546,"")</f>
        <v>12/06/2012</v>
      </c>
      <c r="S546" s="26">
        <f t="shared" si="56"/>
        <v>41072</v>
      </c>
      <c r="T546" s="27">
        <f>SUMIFS(S:S,O:O,O546,E:E,"")</f>
        <v>41073</v>
      </c>
      <c r="U546" s="27">
        <f>SUMIFS(S:S,O:O,O546,D:D,"")</f>
        <v>41072</v>
      </c>
      <c r="V546" s="28" t="str">
        <f t="shared" si="60"/>
        <v>Avant</v>
      </c>
      <c r="W546" s="28" t="str">
        <f t="shared" si="61"/>
        <v>Après</v>
      </c>
      <c r="X546" s="29">
        <f t="shared" si="62"/>
        <v>1</v>
      </c>
      <c r="Y546" s="42">
        <f>IFERROR(P546+D546*0.03,"")</f>
        <v>113085928800</v>
      </c>
    </row>
    <row r="547" spans="1:25">
      <c r="A547" s="13" t="s">
        <v>57</v>
      </c>
      <c r="B547" s="14" t="s">
        <v>28</v>
      </c>
      <c r="C547" s="15">
        <v>3605051130859</v>
      </c>
      <c r="D547" s="16">
        <v>28800</v>
      </c>
      <c r="E547" s="17"/>
      <c r="F547" s="18"/>
      <c r="G547" s="19">
        <v>1</v>
      </c>
      <c r="H547" s="20">
        <f t="shared" si="57"/>
        <v>1</v>
      </c>
      <c r="I547" s="21">
        <f>SUMIFS(E:E,C:C,C547)</f>
        <v>86400</v>
      </c>
      <c r="J547" s="21">
        <f>SUMIFS(D:D,C:C,C547)</f>
        <v>86400</v>
      </c>
      <c r="K547" s="20" t="str">
        <f>IF(H547=2,"Délais OK &amp; Qté OK",IF(AND(H547=1,E547&lt;&gt;""),"Délais OK &amp; Qté NO",IF(AND(H547=1,E547="",M547&gt;=2),"Délais NO &amp; Qté OK",IF(AND(E547&lt;&gt;"",J547=D547),"Livraison sans demande","Délais NO &amp; Qté NO"))))</f>
        <v>Délais NO &amp; Qté OK</v>
      </c>
      <c r="L547" s="22" t="str">
        <f>IF(AND(K547="Délais NO &amp; Qté OK",X547&gt;30,D547&lt;&gt;""),"Verificar",IF(AND(K547="Délais NO &amp; Qté OK",X547&lt;=30,D547&lt;&gt;""),"Entrée faite "&amp;X547&amp;" jours "&amp;V547,IF(AND(X547&lt;30,K547="Délais NO &amp; Qté NO",D547=""),"Demande faite "&amp;X547&amp;" jours "&amp;W548,"")))</f>
        <v>Entrée faite 1 jours Avant</v>
      </c>
      <c r="M547" s="22">
        <f t="shared" si="58"/>
        <v>2</v>
      </c>
      <c r="N547" s="23">
        <v>1</v>
      </c>
      <c r="O547" s="12" t="str">
        <f>CONCATENATE(C547,D547,E547)</f>
        <v>360505113085928800</v>
      </c>
      <c r="P547" s="42" t="str">
        <f t="shared" si="59"/>
        <v>113085928800</v>
      </c>
      <c r="Q547" s="24" t="str">
        <f>IF(AND(D547&lt;&gt;0,E547=0),B547,"")</f>
        <v>13/06/2012</v>
      </c>
      <c r="R547" s="25" t="str">
        <f>IF(AND(D547=0,E547&lt;&gt;0),B547,"")</f>
        <v/>
      </c>
      <c r="S547" s="26">
        <f t="shared" si="56"/>
        <v>41073</v>
      </c>
      <c r="T547" s="27">
        <f>SUMIFS(S:S,O:O,O547,E:E,"")</f>
        <v>41073</v>
      </c>
      <c r="U547" s="27">
        <f>SUMIFS(S:S,O:O,O547,D:D,"")</f>
        <v>41072</v>
      </c>
      <c r="V547" s="28" t="str">
        <f t="shared" si="60"/>
        <v>Avant</v>
      </c>
      <c r="W547" s="28" t="str">
        <f t="shared" si="61"/>
        <v>Après</v>
      </c>
      <c r="X547" s="29">
        <f t="shared" si="62"/>
        <v>1</v>
      </c>
      <c r="Y547" s="42">
        <f>IFERROR(P547+D547*0.03,"")</f>
        <v>113085929664</v>
      </c>
    </row>
    <row r="548" spans="1:25">
      <c r="A548" s="13" t="s">
        <v>57</v>
      </c>
      <c r="B548" s="14" t="s">
        <v>12</v>
      </c>
      <c r="C548" s="15">
        <v>3605051192802</v>
      </c>
      <c r="D548" s="16">
        <v>27600</v>
      </c>
      <c r="E548" s="17"/>
      <c r="F548" s="18"/>
      <c r="G548" s="19">
        <v>1</v>
      </c>
      <c r="H548" s="20">
        <f t="shared" si="57"/>
        <v>1</v>
      </c>
      <c r="I548" s="21">
        <f>SUMIFS(E:E,C:C,C548)</f>
        <v>82800</v>
      </c>
      <c r="J548" s="21">
        <f>SUMIFS(D:D,C:C,C548)</f>
        <v>110400</v>
      </c>
      <c r="K548" s="20" t="str">
        <f>IF(H548=2,"Délais OK &amp; Qté OK",IF(AND(H548=1,E548&lt;&gt;""),"Délais OK &amp; Qté NO",IF(AND(H548=1,E548="",M548&gt;=2),"Délais NO &amp; Qté OK",IF(AND(E548&lt;&gt;"",J548=D548),"Livraison sans demande","Délais NO &amp; Qté NO"))))</f>
        <v>Délais NO &amp; Qté OK</v>
      </c>
      <c r="L548" s="22" t="str">
        <f>IF(AND(K548="Délais NO &amp; Qté OK",X548&gt;30,D548&lt;&gt;""),"Verificar",IF(AND(K548="Délais NO &amp; Qté OK",X548&lt;=30,D548&lt;&gt;""),"Entrée faite "&amp;X548&amp;" jours "&amp;V548,IF(AND(X548&lt;30,K548="Délais NO &amp; Qté NO",D548=""),"Demande faite "&amp;X548&amp;" jours "&amp;W549,"")))</f>
        <v>Verificar</v>
      </c>
      <c r="M548" s="22">
        <f t="shared" si="58"/>
        <v>2</v>
      </c>
      <c r="N548" s="23">
        <v>1</v>
      </c>
      <c r="O548" s="12" t="str">
        <f>CONCATENATE(C548,D548,E548)</f>
        <v>360505119280227600</v>
      </c>
      <c r="P548" s="42" t="str">
        <f t="shared" si="59"/>
        <v>119280227600</v>
      </c>
      <c r="Q548" s="24" t="str">
        <f>IF(AND(D548&lt;&gt;0,E548=0),B548,"")</f>
        <v>14/06/2012</v>
      </c>
      <c r="R548" s="25" t="str">
        <f>IF(AND(D548=0,E548&lt;&gt;0),B548,"")</f>
        <v/>
      </c>
      <c r="S548" s="26">
        <f t="shared" si="56"/>
        <v>41074</v>
      </c>
      <c r="T548" s="27">
        <f>SUMIFS(S:S,O:O,O548,E:E,"")</f>
        <v>82153</v>
      </c>
      <c r="U548" s="27">
        <f>SUMIFS(S:S,O:O,O548,D:D,"")</f>
        <v>0</v>
      </c>
      <c r="V548" s="28" t="str">
        <f t="shared" si="60"/>
        <v>Avant</v>
      </c>
      <c r="W548" s="28" t="str">
        <f t="shared" si="61"/>
        <v>Après</v>
      </c>
      <c r="X548" s="29">
        <f t="shared" si="62"/>
        <v>82153</v>
      </c>
      <c r="Y548" s="42">
        <f>IFERROR(P548+D548*0.03,"")</f>
        <v>119280228428</v>
      </c>
    </row>
    <row r="549" spans="1:25">
      <c r="A549" s="13" t="s">
        <v>57</v>
      </c>
      <c r="B549" s="14" t="s">
        <v>12</v>
      </c>
      <c r="C549" s="15">
        <v>3605051192819</v>
      </c>
      <c r="D549" s="16">
        <v>55200</v>
      </c>
      <c r="E549" s="17"/>
      <c r="F549" s="18"/>
      <c r="G549" s="19">
        <v>1</v>
      </c>
      <c r="H549" s="20">
        <f t="shared" si="57"/>
        <v>1</v>
      </c>
      <c r="I549" s="21">
        <f>SUMIFS(E:E,C:C,C549)</f>
        <v>193200</v>
      </c>
      <c r="J549" s="21">
        <f>SUMIFS(D:D,C:C,C549)</f>
        <v>165600</v>
      </c>
      <c r="K549" s="20" t="str">
        <f>IF(H549=2,"Délais OK &amp; Qté OK",IF(AND(H549=1,E549&lt;&gt;""),"Délais OK &amp; Qté NO",IF(AND(H549=1,E549="",M549&gt;=2),"Délais NO &amp; Qté OK",IF(AND(E549&lt;&gt;"",J549=D549),"Livraison sans demande","Délais NO &amp; Qté NO"))))</f>
        <v>Délais NO &amp; Qté NO</v>
      </c>
      <c r="L549" s="22" t="str">
        <f>IF(AND(K549="Délais NO &amp; Qté OK",X549&gt;30,D549&lt;&gt;""),"Verificar",IF(AND(K549="Délais NO &amp; Qté OK",X549&lt;=30,D549&lt;&gt;""),"Entrée faite "&amp;X549&amp;" jours "&amp;V549,IF(AND(X549&lt;30,K549="Délais NO &amp; Qté NO",D549=""),"Demande faite "&amp;X549&amp;" jours "&amp;W550,"")))</f>
        <v/>
      </c>
      <c r="M549" s="22">
        <f t="shared" si="58"/>
        <v>1</v>
      </c>
      <c r="N549" s="23">
        <v>1</v>
      </c>
      <c r="O549" s="12" t="str">
        <f>CONCATENATE(C549,D549,E549)</f>
        <v>360505119281955200</v>
      </c>
      <c r="P549" s="42" t="str">
        <f t="shared" si="59"/>
        <v>119281955200</v>
      </c>
      <c r="Q549" s="24" t="str">
        <f>IF(AND(D549&lt;&gt;0,E549=0),B549,"")</f>
        <v>14/06/2012</v>
      </c>
      <c r="R549" s="25" t="str">
        <f>IF(AND(D549=0,E549&lt;&gt;0),B549,"")</f>
        <v/>
      </c>
      <c r="S549" s="26">
        <f t="shared" si="56"/>
        <v>41074</v>
      </c>
      <c r="T549" s="27">
        <f>SUMIFS(S:S,O:O,O549,E:E,"")</f>
        <v>41074</v>
      </c>
      <c r="U549" s="27">
        <f>SUMIFS(S:S,O:O,O549,D:D,"")</f>
        <v>0</v>
      </c>
      <c r="V549" s="28" t="str">
        <f t="shared" si="60"/>
        <v>Avant</v>
      </c>
      <c r="W549" s="28" t="str">
        <f t="shared" si="61"/>
        <v>Après</v>
      </c>
      <c r="X549" s="29">
        <f t="shared" si="62"/>
        <v>41074</v>
      </c>
      <c r="Y549" s="42">
        <f>IFERROR(P549+D549*0.03,"")</f>
        <v>119281956856</v>
      </c>
    </row>
    <row r="550" spans="1:25">
      <c r="A550" s="13" t="s">
        <v>57</v>
      </c>
      <c r="B550" s="14" t="s">
        <v>31</v>
      </c>
      <c r="C550" s="15">
        <v>3605051130859</v>
      </c>
      <c r="D550" s="16">
        <v>57600</v>
      </c>
      <c r="E550" s="17">
        <v>57600</v>
      </c>
      <c r="F550" s="18">
        <v>1</v>
      </c>
      <c r="G550" s="19">
        <v>1</v>
      </c>
      <c r="H550" s="20">
        <f t="shared" si="57"/>
        <v>2</v>
      </c>
      <c r="I550" s="21">
        <f>SUMIFS(E:E,C:C,C550)</f>
        <v>86400</v>
      </c>
      <c r="J550" s="21">
        <f>SUMIFS(D:D,C:C,C550)</f>
        <v>86400</v>
      </c>
      <c r="K550" s="20" t="str">
        <f>IF(H550=2,"Délais OK &amp; Qté OK",IF(AND(H550=1,E550&lt;&gt;""),"Délais OK &amp; Qté NO",IF(AND(H550=1,E550="",M550&gt;=2),"Délais NO &amp; Qté OK",IF(AND(E550&lt;&gt;"",J550=D550),"Livraison sans demande","Délais NO &amp; Qté NO"))))</f>
        <v>Délais OK &amp; Qté OK</v>
      </c>
      <c r="L550" s="22" t="str">
        <f>IF(AND(K550="Délais NO &amp; Qté OK",X550&gt;30,D550&lt;&gt;""),"Verificar",IF(AND(K550="Délais NO &amp; Qté OK",X550&lt;=30,D550&lt;&gt;""),"Entrée faite "&amp;X550&amp;" jours "&amp;V550,IF(AND(X550&lt;30,K550="Délais NO &amp; Qté NO",D550=""),"Demande faite "&amp;X550&amp;" jours "&amp;W551,"")))</f>
        <v/>
      </c>
      <c r="M550" s="22">
        <f t="shared" si="58"/>
        <v>1</v>
      </c>
      <c r="N550" s="23">
        <v>1</v>
      </c>
      <c r="O550" s="12" t="str">
        <f>CONCATENATE(C550,D550,E550)</f>
        <v>36050511308595760057600</v>
      </c>
      <c r="P550" s="42" t="str">
        <f t="shared" si="59"/>
        <v>11308595760057600</v>
      </c>
      <c r="Q550" s="24" t="str">
        <f>IF(AND(D550&lt;&gt;0,E550=0),B550,"")</f>
        <v/>
      </c>
      <c r="R550" s="25" t="str">
        <f>IF(AND(D550=0,E550&lt;&gt;0),B550,"")</f>
        <v/>
      </c>
      <c r="S550" s="26">
        <f t="shared" si="56"/>
        <v>41078</v>
      </c>
      <c r="T550" s="27">
        <f>SUMIFS(S:S,O:O,O550,E:E,"")</f>
        <v>0</v>
      </c>
      <c r="U550" s="27">
        <f>SUMIFS(S:S,O:O,O550,D:D,"")</f>
        <v>0</v>
      </c>
      <c r="V550" s="28" t="str">
        <f t="shared" si="60"/>
        <v>Avant</v>
      </c>
      <c r="W550" s="28" t="str">
        <f t="shared" si="61"/>
        <v>Après</v>
      </c>
      <c r="X550" s="29">
        <f t="shared" si="62"/>
        <v>0</v>
      </c>
      <c r="Y550" s="42">
        <f>IFERROR(P550+D550*0.03,"")</f>
        <v>1.1308595760059328E+16</v>
      </c>
    </row>
    <row r="551" spans="1:25">
      <c r="A551" s="13" t="s">
        <v>57</v>
      </c>
      <c r="B551" s="14" t="s">
        <v>31</v>
      </c>
      <c r="C551" s="15">
        <v>3605051325064</v>
      </c>
      <c r="D551" s="16">
        <v>14400</v>
      </c>
      <c r="E551" s="17">
        <v>14400</v>
      </c>
      <c r="F551" s="18">
        <v>1</v>
      </c>
      <c r="G551" s="19">
        <v>1</v>
      </c>
      <c r="H551" s="20">
        <f t="shared" si="57"/>
        <v>2</v>
      </c>
      <c r="I551" s="21">
        <f>SUMIFS(E:E,C:C,C551)</f>
        <v>28800</v>
      </c>
      <c r="J551" s="21">
        <f>SUMIFS(D:D,C:C,C551)</f>
        <v>28800</v>
      </c>
      <c r="K551" s="20" t="str">
        <f>IF(H551=2,"Délais OK &amp; Qté OK",IF(AND(H551=1,E551&lt;&gt;""),"Délais OK &amp; Qté NO",IF(AND(H551=1,E551="",M551&gt;=2),"Délais NO &amp; Qté OK",IF(AND(E551&lt;&gt;"",J551=D551),"Livraison sans demande","Délais NO &amp; Qté NO"))))</f>
        <v>Délais OK &amp; Qté OK</v>
      </c>
      <c r="L551" s="22" t="str">
        <f>IF(AND(K551="Délais NO &amp; Qté OK",X551&gt;30,D551&lt;&gt;""),"Verificar",IF(AND(K551="Délais NO &amp; Qté OK",X551&lt;=30,D551&lt;&gt;""),"Entrée faite "&amp;X551&amp;" jours "&amp;V551,IF(AND(X551&lt;30,K551="Délais NO &amp; Qté NO",D551=""),"Demande faite "&amp;X551&amp;" jours "&amp;W552,"")))</f>
        <v/>
      </c>
      <c r="M551" s="22">
        <f t="shared" si="58"/>
        <v>1</v>
      </c>
      <c r="N551" s="23">
        <v>1</v>
      </c>
      <c r="O551" s="12" t="str">
        <f>CONCATENATE(C551,D551,E551)</f>
        <v>36050513250641440014400</v>
      </c>
      <c r="P551" s="42" t="str">
        <f t="shared" si="59"/>
        <v>13250641440014400</v>
      </c>
      <c r="Q551" s="24" t="str">
        <f>IF(AND(D551&lt;&gt;0,E551=0),B551,"")</f>
        <v/>
      </c>
      <c r="R551" s="25" t="str">
        <f>IF(AND(D551=0,E551&lt;&gt;0),B551,"")</f>
        <v/>
      </c>
      <c r="S551" s="26">
        <f t="shared" si="56"/>
        <v>41078</v>
      </c>
      <c r="T551" s="27">
        <f>SUMIFS(S:S,O:O,O551,E:E,"")</f>
        <v>0</v>
      </c>
      <c r="U551" s="27">
        <f>SUMIFS(S:S,O:O,O551,D:D,"")</f>
        <v>0</v>
      </c>
      <c r="V551" s="28" t="str">
        <f t="shared" si="60"/>
        <v>Avant</v>
      </c>
      <c r="W551" s="28" t="str">
        <f t="shared" si="61"/>
        <v>Après</v>
      </c>
      <c r="X551" s="29">
        <f t="shared" si="62"/>
        <v>0</v>
      </c>
      <c r="Y551" s="42">
        <f>IFERROR(P551+D551*0.03,"")</f>
        <v>1.3250641440014832E+16</v>
      </c>
    </row>
    <row r="552" spans="1:25">
      <c r="A552" s="13" t="s">
        <v>57</v>
      </c>
      <c r="B552" s="14" t="s">
        <v>17</v>
      </c>
      <c r="C552" s="15">
        <v>3605051192802</v>
      </c>
      <c r="D552" s="16">
        <v>27600</v>
      </c>
      <c r="E552" s="17"/>
      <c r="F552" s="18"/>
      <c r="G552" s="19">
        <v>1</v>
      </c>
      <c r="H552" s="20">
        <f t="shared" si="57"/>
        <v>1</v>
      </c>
      <c r="I552" s="21">
        <f>SUMIFS(E:E,C:C,C552)</f>
        <v>82800</v>
      </c>
      <c r="J552" s="21">
        <f>SUMIFS(D:D,C:C,C552)</f>
        <v>110400</v>
      </c>
      <c r="K552" s="20" t="str">
        <f>IF(H552=2,"Délais OK &amp; Qté OK",IF(AND(H552=1,E552&lt;&gt;""),"Délais OK &amp; Qté NO",IF(AND(H552=1,E552="",M552&gt;=2),"Délais NO &amp; Qté OK",IF(AND(E552&lt;&gt;"",J552=D552),"Livraison sans demande","Délais NO &amp; Qté NO"))))</f>
        <v>Délais NO &amp; Qté OK</v>
      </c>
      <c r="L552" s="22" t="str">
        <f>IF(AND(K552="Délais NO &amp; Qté OK",X552&gt;30,D552&lt;&gt;""),"Verificar",IF(AND(K552="Délais NO &amp; Qté OK",X552&lt;=30,D552&lt;&gt;""),"Entrée faite "&amp;X552&amp;" jours "&amp;V552,IF(AND(X552&lt;30,K552="Délais NO &amp; Qté NO",D552=""),"Demande faite "&amp;X552&amp;" jours "&amp;W553,"")))</f>
        <v>Verificar</v>
      </c>
      <c r="M552" s="22">
        <f t="shared" si="58"/>
        <v>2</v>
      </c>
      <c r="N552" s="23">
        <v>1</v>
      </c>
      <c r="O552" s="12" t="str">
        <f>CONCATENATE(C552,D552,E552)</f>
        <v>360505119280227600</v>
      </c>
      <c r="P552" s="42" t="str">
        <f t="shared" si="59"/>
        <v>119280227600</v>
      </c>
      <c r="Q552" s="24" t="str">
        <f>IF(AND(D552&lt;&gt;0,E552=0),B552,"")</f>
        <v>19/06/2012</v>
      </c>
      <c r="R552" s="25" t="str">
        <f>IF(AND(D552=0,E552&lt;&gt;0),B552,"")</f>
        <v/>
      </c>
      <c r="S552" s="26">
        <f t="shared" si="56"/>
        <v>41079</v>
      </c>
      <c r="T552" s="27">
        <f>SUMIFS(S:S,O:O,O552,E:E,"")</f>
        <v>82153</v>
      </c>
      <c r="U552" s="27">
        <f>SUMIFS(S:S,O:O,O552,D:D,"")</f>
        <v>0</v>
      </c>
      <c r="V552" s="28" t="str">
        <f t="shared" si="60"/>
        <v>Avant</v>
      </c>
      <c r="W552" s="28" t="str">
        <f t="shared" si="61"/>
        <v>Après</v>
      </c>
      <c r="X552" s="29">
        <f t="shared" si="62"/>
        <v>82153</v>
      </c>
      <c r="Y552" s="42">
        <f>IFERROR(P552+D552*0.03,"")</f>
        <v>119280228428</v>
      </c>
    </row>
    <row r="553" spans="1:25">
      <c r="A553" s="13" t="s">
        <v>57</v>
      </c>
      <c r="B553" s="14" t="s">
        <v>17</v>
      </c>
      <c r="C553" s="15">
        <v>3605051192857</v>
      </c>
      <c r="D553" s="16">
        <v>165600</v>
      </c>
      <c r="E553" s="17"/>
      <c r="F553" s="18"/>
      <c r="G553" s="19">
        <v>1</v>
      </c>
      <c r="H553" s="20">
        <f t="shared" si="57"/>
        <v>1</v>
      </c>
      <c r="I553" s="21">
        <f>SUMIFS(E:E,C:C,C553)</f>
        <v>165600</v>
      </c>
      <c r="J553" s="21">
        <f>SUMIFS(D:D,C:C,C553)</f>
        <v>165600</v>
      </c>
      <c r="K553" s="20" t="str">
        <f>IF(H553=2,"Délais OK &amp; Qté OK",IF(AND(H553=1,E553&lt;&gt;""),"Délais OK &amp; Qté NO",IF(AND(H553=1,E553="",M553&gt;=2),"Délais NO &amp; Qté OK",IF(AND(E553&lt;&gt;"",J553=D553),"Livraison sans demande","Délais NO &amp; Qté NO"))))</f>
        <v>Délais NO &amp; Qté OK</v>
      </c>
      <c r="L553" s="22" t="str">
        <f>IF(AND(K553="Délais NO &amp; Qté OK",X553&gt;30,D553&lt;&gt;""),"Verificar",IF(AND(K553="Délais NO &amp; Qté OK",X553&lt;=30,D553&lt;&gt;""),"Entrée faite "&amp;X553&amp;" jours "&amp;V553,IF(AND(X553&lt;30,K553="Délais NO &amp; Qté NO",D553=""),"Demande faite "&amp;X553&amp;" jours "&amp;W554,"")))</f>
        <v>Entrée faite 1 jours Après</v>
      </c>
      <c r="M553" s="22">
        <f t="shared" si="58"/>
        <v>2</v>
      </c>
      <c r="N553" s="23">
        <v>1</v>
      </c>
      <c r="O553" s="12" t="str">
        <f>CONCATENATE(C553,D553,E553)</f>
        <v>3605051192857165600</v>
      </c>
      <c r="P553" s="42" t="str">
        <f t="shared" si="59"/>
        <v>1192857165600</v>
      </c>
      <c r="Q553" s="24" t="str">
        <f>IF(AND(D553&lt;&gt;0,E553=0),B553,"")</f>
        <v>19/06/2012</v>
      </c>
      <c r="R553" s="25" t="str">
        <f>IF(AND(D553=0,E553&lt;&gt;0),B553,"")</f>
        <v/>
      </c>
      <c r="S553" s="26">
        <f t="shared" si="56"/>
        <v>41079</v>
      </c>
      <c r="T553" s="27">
        <f>SUMIFS(S:S,O:O,O553,E:E,"")</f>
        <v>41079</v>
      </c>
      <c r="U553" s="27">
        <f>SUMIFS(S:S,O:O,O553,D:D,"")</f>
        <v>41080</v>
      </c>
      <c r="V553" s="28" t="str">
        <f t="shared" si="60"/>
        <v>Après</v>
      </c>
      <c r="W553" s="28" t="str">
        <f t="shared" si="61"/>
        <v>Avant</v>
      </c>
      <c r="X553" s="29">
        <f t="shared" si="62"/>
        <v>1</v>
      </c>
      <c r="Y553" s="42">
        <f>IFERROR(P553+D553*0.03,"")</f>
        <v>1192857170568</v>
      </c>
    </row>
    <row r="554" spans="1:25">
      <c r="A554" s="13" t="s">
        <v>57</v>
      </c>
      <c r="B554" s="14" t="s">
        <v>17</v>
      </c>
      <c r="C554" s="15">
        <v>3605051644202</v>
      </c>
      <c r="D554" s="16">
        <v>27600</v>
      </c>
      <c r="E554" s="17"/>
      <c r="F554" s="18"/>
      <c r="G554" s="19">
        <v>1</v>
      </c>
      <c r="H554" s="20">
        <f t="shared" si="57"/>
        <v>1</v>
      </c>
      <c r="I554" s="21">
        <f>SUMIFS(E:E,C:C,C554)</f>
        <v>27600</v>
      </c>
      <c r="J554" s="21">
        <f>SUMIFS(D:D,C:C,C554)</f>
        <v>27600</v>
      </c>
      <c r="K554" s="20" t="str">
        <f>IF(H554=2,"Délais OK &amp; Qté OK",IF(AND(H554=1,E554&lt;&gt;""),"Délais OK &amp; Qté NO",IF(AND(H554=1,E554="",M554&gt;=2),"Délais NO &amp; Qté OK",IF(AND(E554&lt;&gt;"",J554=D554),"Livraison sans demande","Délais NO &amp; Qté NO"))))</f>
        <v>Délais NO &amp; Qté OK</v>
      </c>
      <c r="L554" s="22" t="str">
        <f>IF(AND(K554="Délais NO &amp; Qté OK",X554&gt;30,D554&lt;&gt;""),"Verificar",IF(AND(K554="Délais NO &amp; Qté OK",X554&lt;=30,D554&lt;&gt;""),"Entrée faite "&amp;X554&amp;" jours "&amp;V554,IF(AND(X554&lt;30,K554="Délais NO &amp; Qté NO",D554=""),"Demande faite "&amp;X554&amp;" jours "&amp;W555,"")))</f>
        <v>Entrée faite 1 jours Après</v>
      </c>
      <c r="M554" s="22">
        <f t="shared" si="58"/>
        <v>2</v>
      </c>
      <c r="N554" s="23">
        <v>1</v>
      </c>
      <c r="O554" s="12" t="str">
        <f>CONCATENATE(C554,D554,E554)</f>
        <v>360505164420227600</v>
      </c>
      <c r="P554" s="42" t="str">
        <f t="shared" si="59"/>
        <v>164420227600</v>
      </c>
      <c r="Q554" s="24" t="str">
        <f>IF(AND(D554&lt;&gt;0,E554=0),B554,"")</f>
        <v>19/06/2012</v>
      </c>
      <c r="R554" s="25" t="str">
        <f>IF(AND(D554=0,E554&lt;&gt;0),B554,"")</f>
        <v/>
      </c>
      <c r="S554" s="26">
        <f t="shared" si="56"/>
        <v>41079</v>
      </c>
      <c r="T554" s="27">
        <f>SUMIFS(S:S,O:O,O554,E:E,"")</f>
        <v>41079</v>
      </c>
      <c r="U554" s="27">
        <f>SUMIFS(S:S,O:O,O554,D:D,"")</f>
        <v>41080</v>
      </c>
      <c r="V554" s="28" t="str">
        <f t="shared" si="60"/>
        <v>Après</v>
      </c>
      <c r="W554" s="28" t="str">
        <f t="shared" si="61"/>
        <v>Avant</v>
      </c>
      <c r="X554" s="29">
        <f t="shared" si="62"/>
        <v>1</v>
      </c>
      <c r="Y554" s="42">
        <f>IFERROR(P554+D554*0.03,"")</f>
        <v>164420228428</v>
      </c>
    </row>
    <row r="555" spans="1:25">
      <c r="A555" s="13" t="s">
        <v>57</v>
      </c>
      <c r="B555" s="14" t="s">
        <v>17</v>
      </c>
      <c r="C555" s="15">
        <v>3605051644264</v>
      </c>
      <c r="D555" s="16">
        <v>50898</v>
      </c>
      <c r="E555" s="17"/>
      <c r="F555" s="18"/>
      <c r="G555" s="19">
        <v>1</v>
      </c>
      <c r="H555" s="20">
        <f t="shared" si="57"/>
        <v>1</v>
      </c>
      <c r="I555" s="21">
        <f>SUMIFS(E:E,C:C,C555)</f>
        <v>0</v>
      </c>
      <c r="J555" s="21">
        <f>SUMIFS(D:D,C:C,C555)</f>
        <v>50898</v>
      </c>
      <c r="K555" s="20" t="str">
        <f>IF(H555=2,"Délais OK &amp; Qté OK",IF(AND(H555=1,E555&lt;&gt;""),"Délais OK &amp; Qté NO",IF(AND(H555=1,E555="",M555&gt;=2),"Délais NO &amp; Qté OK",IF(AND(E555&lt;&gt;"",J555=D555),"Livraison sans demande","Délais NO &amp; Qté NO"))))</f>
        <v>Délais NO &amp; Qté NO</v>
      </c>
      <c r="L555" s="22" t="str">
        <f>IF(AND(K555="Délais NO &amp; Qté OK",X555&gt;30,D555&lt;&gt;""),"Verificar",IF(AND(K555="Délais NO &amp; Qté OK",X555&lt;=30,D555&lt;&gt;""),"Entrée faite "&amp;X555&amp;" jours "&amp;V555,IF(AND(X555&lt;30,K555="Délais NO &amp; Qté NO",D555=""),"Demande faite "&amp;X555&amp;" jours "&amp;W556,"")))</f>
        <v/>
      </c>
      <c r="M555" s="22">
        <f t="shared" si="58"/>
        <v>1</v>
      </c>
      <c r="N555" s="23">
        <v>1</v>
      </c>
      <c r="O555" s="12" t="str">
        <f>CONCATENATE(C555,D555,E555)</f>
        <v>360505164426450898</v>
      </c>
      <c r="P555" s="42" t="str">
        <f t="shared" si="59"/>
        <v>164426450898</v>
      </c>
      <c r="Q555" s="24" t="str">
        <f>IF(AND(D555&lt;&gt;0,E555=0),B555,"")</f>
        <v>19/06/2012</v>
      </c>
      <c r="R555" s="25" t="str">
        <f>IF(AND(D555=0,E555&lt;&gt;0),B555,"")</f>
        <v/>
      </c>
      <c r="S555" s="26">
        <f t="shared" si="56"/>
        <v>41079</v>
      </c>
      <c r="T555" s="27">
        <f>SUMIFS(S:S,O:O,O555,E:E,"")</f>
        <v>41079</v>
      </c>
      <c r="U555" s="27">
        <f>SUMIFS(S:S,O:O,O555,D:D,"")</f>
        <v>0</v>
      </c>
      <c r="V555" s="28" t="str">
        <f t="shared" si="60"/>
        <v>Avant</v>
      </c>
      <c r="W555" s="28" t="str">
        <f t="shared" si="61"/>
        <v>Après</v>
      </c>
      <c r="X555" s="29">
        <f t="shared" si="62"/>
        <v>41079</v>
      </c>
      <c r="Y555" s="42">
        <f>IFERROR(P555+D555*0.03,"")</f>
        <v>164426452424.94</v>
      </c>
    </row>
    <row r="556" spans="1:25">
      <c r="A556" s="13" t="s">
        <v>57</v>
      </c>
      <c r="B556" s="14" t="s">
        <v>17</v>
      </c>
      <c r="C556" s="15">
        <v>3605052484180</v>
      </c>
      <c r="D556" s="16">
        <v>27600</v>
      </c>
      <c r="E556" s="17"/>
      <c r="F556" s="18"/>
      <c r="G556" s="19">
        <v>1</v>
      </c>
      <c r="H556" s="20">
        <f t="shared" si="57"/>
        <v>1</v>
      </c>
      <c r="I556" s="21">
        <f>SUMIFS(E:E,C:C,C556)</f>
        <v>27600</v>
      </c>
      <c r="J556" s="21">
        <f>SUMIFS(D:D,C:C,C556)</f>
        <v>27600</v>
      </c>
      <c r="K556" s="20" t="str">
        <f>IF(H556=2,"Délais OK &amp; Qté OK",IF(AND(H556=1,E556&lt;&gt;""),"Délais OK &amp; Qté NO",IF(AND(H556=1,E556="",M556&gt;=2),"Délais NO &amp; Qté OK",IF(AND(E556&lt;&gt;"",J556=D556),"Livraison sans demande","Délais NO &amp; Qté NO"))))</f>
        <v>Délais NO &amp; Qté OK</v>
      </c>
      <c r="L556" s="22" t="str">
        <f>IF(AND(K556="Délais NO &amp; Qté OK",X556&gt;30,D556&lt;&gt;""),"Verificar",IF(AND(K556="Délais NO &amp; Qté OK",X556&lt;=30,D556&lt;&gt;""),"Entrée faite "&amp;X556&amp;" jours "&amp;V556,IF(AND(X556&lt;30,K556="Délais NO &amp; Qté NO",D556=""),"Demande faite "&amp;X556&amp;" jours "&amp;W557,"")))</f>
        <v>Entrée faite 1 jours Après</v>
      </c>
      <c r="M556" s="22">
        <f t="shared" si="58"/>
        <v>2</v>
      </c>
      <c r="N556" s="23">
        <v>1</v>
      </c>
      <c r="O556" s="12" t="str">
        <f>CONCATENATE(C556,D556,E556)</f>
        <v>360505248418027600</v>
      </c>
      <c r="P556" s="42" t="str">
        <f t="shared" si="59"/>
        <v>248418027600</v>
      </c>
      <c r="Q556" s="24" t="str">
        <f>IF(AND(D556&lt;&gt;0,E556=0),B556,"")</f>
        <v>19/06/2012</v>
      </c>
      <c r="R556" s="25" t="str">
        <f>IF(AND(D556=0,E556&lt;&gt;0),B556,"")</f>
        <v/>
      </c>
      <c r="S556" s="26">
        <f t="shared" si="56"/>
        <v>41079</v>
      </c>
      <c r="T556" s="27">
        <f>SUMIFS(S:S,O:O,O556,E:E,"")</f>
        <v>41079</v>
      </c>
      <c r="U556" s="27">
        <f>SUMIFS(S:S,O:O,O556,D:D,"")</f>
        <v>41080</v>
      </c>
      <c r="V556" s="28" t="str">
        <f t="shared" si="60"/>
        <v>Après</v>
      </c>
      <c r="W556" s="28" t="str">
        <f t="shared" si="61"/>
        <v>Avant</v>
      </c>
      <c r="X556" s="29">
        <f t="shared" si="62"/>
        <v>1</v>
      </c>
      <c r="Y556" s="42">
        <f>IFERROR(P556+D556*0.03,"")</f>
        <v>248418028428</v>
      </c>
    </row>
    <row r="557" spans="1:25">
      <c r="A557" s="13" t="s">
        <v>57</v>
      </c>
      <c r="B557" s="14" t="s">
        <v>29</v>
      </c>
      <c r="C557" s="15">
        <v>3605051192857</v>
      </c>
      <c r="D557" s="16"/>
      <c r="E557" s="17">
        <v>165600</v>
      </c>
      <c r="F557" s="18"/>
      <c r="G557" s="19"/>
      <c r="H557" s="20">
        <f t="shared" si="57"/>
        <v>0</v>
      </c>
      <c r="I557" s="21">
        <f>SUMIFS(E:E,C:C,C557)</f>
        <v>165600</v>
      </c>
      <c r="J557" s="21">
        <f>SUMIFS(D:D,C:C,C557)</f>
        <v>165600</v>
      </c>
      <c r="K557" s="20" t="str">
        <f>IF(H557=2,"Délais OK &amp; Qté OK",IF(AND(H557=1,E557&lt;&gt;""),"Délais OK &amp; Qté NO",IF(AND(H557=1,E557="",M557&gt;=2),"Délais NO &amp; Qté OK",IF(AND(E557&lt;&gt;"",J557=D557),"Livraison sans demande","Délais NO &amp; Qté NO"))))</f>
        <v>Délais NO &amp; Qté NO</v>
      </c>
      <c r="L557" s="22" t="str">
        <f>IF(AND(K557="Délais NO &amp; Qté OK",X557&gt;30,D557&lt;&gt;""),"Verificar",IF(AND(K557="Délais NO &amp; Qté OK",X557&lt;=30,D557&lt;&gt;""),"Entrée faite "&amp;X557&amp;" jours "&amp;V557,IF(AND(X557&lt;30,K557="Délais NO &amp; Qté NO",D557=""),"Demande faite "&amp;X557&amp;" jours "&amp;W558,"")))</f>
        <v>Demande faite 1 jours Avant</v>
      </c>
      <c r="M557" s="22">
        <f t="shared" si="58"/>
        <v>2</v>
      </c>
      <c r="N557" s="23">
        <v>1</v>
      </c>
      <c r="O557" s="12" t="str">
        <f>CONCATENATE(C557,D557,E557)</f>
        <v>3605051192857165600</v>
      </c>
      <c r="P557" s="42" t="str">
        <f t="shared" si="59"/>
        <v>1192857165600</v>
      </c>
      <c r="Q557" s="24" t="str">
        <f>IF(AND(D557&lt;&gt;0,E557=0),B557,"")</f>
        <v/>
      </c>
      <c r="R557" s="25" t="str">
        <f>IF(AND(D557=0,E557&lt;&gt;0),B557,"")</f>
        <v>20/06/2012</v>
      </c>
      <c r="S557" s="26">
        <f t="shared" si="56"/>
        <v>41080</v>
      </c>
      <c r="T557" s="27">
        <f>SUMIFS(S:S,O:O,O557,E:E,"")</f>
        <v>41079</v>
      </c>
      <c r="U557" s="27">
        <f>SUMIFS(S:S,O:O,O557,D:D,"")</f>
        <v>41080</v>
      </c>
      <c r="V557" s="28" t="str">
        <f t="shared" si="60"/>
        <v>Après</v>
      </c>
      <c r="W557" s="28" t="str">
        <f t="shared" si="61"/>
        <v>Avant</v>
      </c>
      <c r="X557" s="29">
        <f t="shared" si="62"/>
        <v>1</v>
      </c>
      <c r="Y557" s="42">
        <f>IFERROR(P557+D557*0.03,"")</f>
        <v>1192857165600</v>
      </c>
    </row>
    <row r="558" spans="1:25">
      <c r="A558" s="13" t="s">
        <v>57</v>
      </c>
      <c r="B558" s="14" t="s">
        <v>29</v>
      </c>
      <c r="C558" s="15">
        <v>3605051644202</v>
      </c>
      <c r="D558" s="16"/>
      <c r="E558" s="17">
        <v>27600</v>
      </c>
      <c r="F558" s="18"/>
      <c r="G558" s="19"/>
      <c r="H558" s="20">
        <f t="shared" si="57"/>
        <v>0</v>
      </c>
      <c r="I558" s="21">
        <f>SUMIFS(E:E,C:C,C558)</f>
        <v>27600</v>
      </c>
      <c r="J558" s="21">
        <f>SUMIFS(D:D,C:C,C558)</f>
        <v>27600</v>
      </c>
      <c r="K558" s="20" t="str">
        <f>IF(H558=2,"Délais OK &amp; Qté OK",IF(AND(H558=1,E558&lt;&gt;""),"Délais OK &amp; Qté NO",IF(AND(H558=1,E558="",M558&gt;=2),"Délais NO &amp; Qté OK",IF(AND(E558&lt;&gt;"",J558=D558),"Livraison sans demande","Délais NO &amp; Qté NO"))))</f>
        <v>Délais NO &amp; Qté NO</v>
      </c>
      <c r="L558" s="22" t="str">
        <f>IF(AND(K558="Délais NO &amp; Qté OK",X558&gt;30,D558&lt;&gt;""),"Verificar",IF(AND(K558="Délais NO &amp; Qté OK",X558&lt;=30,D558&lt;&gt;""),"Entrée faite "&amp;X558&amp;" jours "&amp;V558,IF(AND(X558&lt;30,K558="Délais NO &amp; Qté NO",D558=""),"Demande faite "&amp;X558&amp;" jours "&amp;W559,"")))</f>
        <v>Demande faite 1 jours Avant</v>
      </c>
      <c r="M558" s="22">
        <f t="shared" si="58"/>
        <v>2</v>
      </c>
      <c r="N558" s="23">
        <v>1</v>
      </c>
      <c r="O558" s="12" t="str">
        <f>CONCATENATE(C558,D558,E558)</f>
        <v>360505164420227600</v>
      </c>
      <c r="P558" s="42" t="str">
        <f t="shared" si="59"/>
        <v>164420227600</v>
      </c>
      <c r="Q558" s="24" t="str">
        <f>IF(AND(D558&lt;&gt;0,E558=0),B558,"")</f>
        <v/>
      </c>
      <c r="R558" s="25" t="str">
        <f>IF(AND(D558=0,E558&lt;&gt;0),B558,"")</f>
        <v>20/06/2012</v>
      </c>
      <c r="S558" s="26">
        <f t="shared" si="56"/>
        <v>41080</v>
      </c>
      <c r="T558" s="27">
        <f>SUMIFS(S:S,O:O,O558,E:E,"")</f>
        <v>41079</v>
      </c>
      <c r="U558" s="27">
        <f>SUMIFS(S:S,O:O,O558,D:D,"")</f>
        <v>41080</v>
      </c>
      <c r="V558" s="28" t="str">
        <f t="shared" si="60"/>
        <v>Après</v>
      </c>
      <c r="W558" s="28" t="str">
        <f t="shared" si="61"/>
        <v>Avant</v>
      </c>
      <c r="X558" s="29">
        <f t="shared" si="62"/>
        <v>1</v>
      </c>
      <c r="Y558" s="42">
        <f>IFERROR(P558+D558*0.03,"")</f>
        <v>164420227600</v>
      </c>
    </row>
    <row r="559" spans="1:25">
      <c r="A559" s="13" t="s">
        <v>57</v>
      </c>
      <c r="B559" s="14" t="s">
        <v>29</v>
      </c>
      <c r="C559" s="15">
        <v>3605052484180</v>
      </c>
      <c r="D559" s="16"/>
      <c r="E559" s="17">
        <v>27600</v>
      </c>
      <c r="F559" s="18"/>
      <c r="G559" s="19"/>
      <c r="H559" s="20">
        <f t="shared" si="57"/>
        <v>0</v>
      </c>
      <c r="I559" s="21">
        <f>SUMIFS(E:E,C:C,C559)</f>
        <v>27600</v>
      </c>
      <c r="J559" s="21">
        <f>SUMIFS(D:D,C:C,C559)</f>
        <v>27600</v>
      </c>
      <c r="K559" s="20" t="str">
        <f>IF(H559=2,"Délais OK &amp; Qté OK",IF(AND(H559=1,E559&lt;&gt;""),"Délais OK &amp; Qté NO",IF(AND(H559=1,E559="",M559&gt;=2),"Délais NO &amp; Qté OK",IF(AND(E559&lt;&gt;"",J559=D559),"Livraison sans demande","Délais NO &amp; Qté NO"))))</f>
        <v>Délais NO &amp; Qté NO</v>
      </c>
      <c r="L559" s="22" t="str">
        <f>IF(AND(K559="Délais NO &amp; Qté OK",X559&gt;30,D559&lt;&gt;""),"Verificar",IF(AND(K559="Délais NO &amp; Qté OK",X559&lt;=30,D559&lt;&gt;""),"Entrée faite "&amp;X559&amp;" jours "&amp;V559,IF(AND(X559&lt;30,K559="Délais NO &amp; Qté NO",D559=""),"Demande faite "&amp;X559&amp;" jours "&amp;W560,"")))</f>
        <v>Demande faite 1 jours Après</v>
      </c>
      <c r="M559" s="22">
        <f t="shared" si="58"/>
        <v>2</v>
      </c>
      <c r="N559" s="23">
        <v>1</v>
      </c>
      <c r="O559" s="12" t="str">
        <f>CONCATENATE(C559,D559,E559)</f>
        <v>360505248418027600</v>
      </c>
      <c r="P559" s="42" t="str">
        <f t="shared" si="59"/>
        <v>248418027600</v>
      </c>
      <c r="Q559" s="24" t="str">
        <f>IF(AND(D559&lt;&gt;0,E559=0),B559,"")</f>
        <v/>
      </c>
      <c r="R559" s="25" t="str">
        <f>IF(AND(D559=0,E559&lt;&gt;0),B559,"")</f>
        <v>20/06/2012</v>
      </c>
      <c r="S559" s="26">
        <f t="shared" si="56"/>
        <v>41080</v>
      </c>
      <c r="T559" s="27">
        <f>SUMIFS(S:S,O:O,O559,E:E,"")</f>
        <v>41079</v>
      </c>
      <c r="U559" s="27">
        <f>SUMIFS(S:S,O:O,O559,D:D,"")</f>
        <v>41080</v>
      </c>
      <c r="V559" s="28" t="str">
        <f t="shared" si="60"/>
        <v>Après</v>
      </c>
      <c r="W559" s="28" t="str">
        <f t="shared" si="61"/>
        <v>Avant</v>
      </c>
      <c r="X559" s="29">
        <f t="shared" si="62"/>
        <v>1</v>
      </c>
      <c r="Y559" s="42">
        <f>IFERROR(P559+D559*0.03,"")</f>
        <v>248418027600</v>
      </c>
    </row>
    <row r="560" spans="1:25">
      <c r="A560" s="13" t="s">
        <v>57</v>
      </c>
      <c r="B560" s="14" t="s">
        <v>27</v>
      </c>
      <c r="C560" s="15">
        <v>3605051192819</v>
      </c>
      <c r="D560" s="16">
        <v>27600</v>
      </c>
      <c r="E560" s="17"/>
      <c r="F560" s="18"/>
      <c r="G560" s="19">
        <v>1</v>
      </c>
      <c r="H560" s="20">
        <f t="shared" si="57"/>
        <v>1</v>
      </c>
      <c r="I560" s="21">
        <f>SUMIFS(E:E,C:C,C560)</f>
        <v>193200</v>
      </c>
      <c r="J560" s="21">
        <f>SUMIFS(D:D,C:C,C560)</f>
        <v>165600</v>
      </c>
      <c r="K560" s="20" t="str">
        <f>IF(H560=2,"Délais OK &amp; Qté OK",IF(AND(H560=1,E560&lt;&gt;""),"Délais OK &amp; Qté NO",IF(AND(H560=1,E560="",M560&gt;=2),"Délais NO &amp; Qté OK",IF(AND(E560&lt;&gt;"",J560=D560),"Livraison sans demande","Délais NO &amp; Qté NO"))))</f>
        <v>Délais NO &amp; Qté NO</v>
      </c>
      <c r="L560" s="22" t="str">
        <f>IF(AND(K560="Délais NO &amp; Qté OK",X560&gt;30,D560&lt;&gt;""),"Verificar",IF(AND(K560="Délais NO &amp; Qté OK",X560&lt;=30,D560&lt;&gt;""),"Entrée faite "&amp;X560&amp;" jours "&amp;V560,IF(AND(X560&lt;30,K560="Délais NO &amp; Qté NO",D560=""),"Demande faite "&amp;X560&amp;" jours "&amp;W561,"")))</f>
        <v/>
      </c>
      <c r="M560" s="22">
        <f t="shared" si="58"/>
        <v>1</v>
      </c>
      <c r="N560" s="23">
        <v>1</v>
      </c>
      <c r="O560" s="12" t="str">
        <f>CONCATENATE(C560,D560,E560)</f>
        <v>360505119281927600</v>
      </c>
      <c r="P560" s="42" t="str">
        <f t="shared" si="59"/>
        <v>119281927600</v>
      </c>
      <c r="Q560" s="24" t="str">
        <f>IF(AND(D560&lt;&gt;0,E560=0),B560,"")</f>
        <v>27/06/2012</v>
      </c>
      <c r="R560" s="25" t="str">
        <f>IF(AND(D560=0,E560&lt;&gt;0),B560,"")</f>
        <v/>
      </c>
      <c r="S560" s="26">
        <f t="shared" si="56"/>
        <v>41087</v>
      </c>
      <c r="T560" s="27">
        <f>SUMIFS(S:S,O:O,O560,E:E,"")</f>
        <v>41087</v>
      </c>
      <c r="U560" s="27">
        <f>SUMIFS(S:S,O:O,O560,D:D,"")</f>
        <v>0</v>
      </c>
      <c r="V560" s="28" t="str">
        <f t="shared" si="60"/>
        <v>Avant</v>
      </c>
      <c r="W560" s="28" t="str">
        <f t="shared" si="61"/>
        <v>Après</v>
      </c>
      <c r="X560" s="29">
        <f t="shared" si="62"/>
        <v>41087</v>
      </c>
      <c r="Y560" s="42">
        <f>IFERROR(P560+D560*0.03,"")</f>
        <v>119281928428</v>
      </c>
    </row>
    <row r="561" spans="1:25">
      <c r="A561" s="13" t="s">
        <v>58</v>
      </c>
      <c r="B561" s="14" t="s">
        <v>14</v>
      </c>
      <c r="C561" s="15">
        <v>3605051125022</v>
      </c>
      <c r="D561" s="16">
        <v>9000</v>
      </c>
      <c r="E561" s="17"/>
      <c r="F561" s="18"/>
      <c r="G561" s="19">
        <v>1</v>
      </c>
      <c r="H561" s="20">
        <f t="shared" si="57"/>
        <v>1</v>
      </c>
      <c r="I561" s="21">
        <f>SUMIFS(E:E,C:C,C561)</f>
        <v>0</v>
      </c>
      <c r="J561" s="21">
        <f>SUMIFS(D:D,C:C,C561)</f>
        <v>9000</v>
      </c>
      <c r="K561" s="20" t="str">
        <f>IF(H561=2,"Délais OK &amp; Qté OK",IF(AND(H561=1,E561&lt;&gt;""),"Délais OK &amp; Qté NO",IF(AND(H561=1,E561="",M561&gt;=2),"Délais NO &amp; Qté OK",IF(AND(E561&lt;&gt;"",J561=D561),"Livraison sans demande","Délais NO &amp; Qté NO"))))</f>
        <v>Délais NO &amp; Qté NO</v>
      </c>
      <c r="L561" s="22" t="str">
        <f>IF(AND(K561="Délais NO &amp; Qté OK",X561&gt;30,D561&lt;&gt;""),"Verificar",IF(AND(K561="Délais NO &amp; Qté OK",X561&lt;=30,D561&lt;&gt;""),"Entrée faite "&amp;X561&amp;" jours "&amp;V561,IF(AND(X561&lt;30,K561="Délais NO &amp; Qté NO",D561=""),"Demande faite "&amp;X561&amp;" jours "&amp;W562,"")))</f>
        <v/>
      </c>
      <c r="M561" s="22">
        <f t="shared" si="58"/>
        <v>1</v>
      </c>
      <c r="N561" s="23">
        <v>1</v>
      </c>
      <c r="O561" s="12" t="str">
        <f>CONCATENATE(C561,D561,E561)</f>
        <v>36050511250229000</v>
      </c>
      <c r="P561" s="42" t="str">
        <f t="shared" si="59"/>
        <v>11250229000</v>
      </c>
      <c r="Q561" s="24" t="str">
        <f>IF(AND(D561&lt;&gt;0,E561=0),B561,"")</f>
        <v>04/06/2012</v>
      </c>
      <c r="R561" s="25" t="str">
        <f>IF(AND(D561=0,E561&lt;&gt;0),B561,"")</f>
        <v/>
      </c>
      <c r="S561" s="26">
        <f t="shared" si="56"/>
        <v>41064</v>
      </c>
      <c r="T561" s="27">
        <f>SUMIFS(S:S,O:O,O561,E:E,"")</f>
        <v>41064</v>
      </c>
      <c r="U561" s="27">
        <f>SUMIFS(S:S,O:O,O561,D:D,"")</f>
        <v>0</v>
      </c>
      <c r="V561" s="28" t="str">
        <f t="shared" si="60"/>
        <v>Avant</v>
      </c>
      <c r="W561" s="28" t="str">
        <f t="shared" si="61"/>
        <v>Après</v>
      </c>
      <c r="X561" s="29">
        <f t="shared" si="62"/>
        <v>41064</v>
      </c>
      <c r="Y561" s="42">
        <f>IFERROR(P561+D561*0.03,"")</f>
        <v>11250229270</v>
      </c>
    </row>
    <row r="562" spans="1:25">
      <c r="A562" s="13" t="s">
        <v>58</v>
      </c>
      <c r="B562" s="14" t="s">
        <v>14</v>
      </c>
      <c r="C562" s="15">
        <v>3605051125046</v>
      </c>
      <c r="D562" s="16">
        <v>36000</v>
      </c>
      <c r="E562" s="17"/>
      <c r="F562" s="18"/>
      <c r="G562" s="19">
        <v>1</v>
      </c>
      <c r="H562" s="20">
        <f t="shared" si="57"/>
        <v>1</v>
      </c>
      <c r="I562" s="21">
        <f>SUMIFS(E:E,C:C,C562)</f>
        <v>36000</v>
      </c>
      <c r="J562" s="21">
        <f>SUMIFS(D:D,C:C,C562)</f>
        <v>36000</v>
      </c>
      <c r="K562" s="20" t="str">
        <f>IF(H562=2,"Délais OK &amp; Qté OK",IF(AND(H562=1,E562&lt;&gt;""),"Délais OK &amp; Qté NO",IF(AND(H562=1,E562="",M562&gt;=2),"Délais NO &amp; Qté OK",IF(AND(E562&lt;&gt;"",J562=D562),"Livraison sans demande","Délais NO &amp; Qté NO"))))</f>
        <v>Délais NO &amp; Qté OK</v>
      </c>
      <c r="L562" s="22" t="str">
        <f>IF(AND(K562="Délais NO &amp; Qté OK",X562&gt;30,D562&lt;&gt;""),"Verificar",IF(AND(K562="Délais NO &amp; Qté OK",X562&lt;=30,D562&lt;&gt;""),"Entrée faite "&amp;X562&amp;" jours "&amp;V562,IF(AND(X562&lt;30,K562="Délais NO &amp; Qté NO",D562=""),"Demande faite "&amp;X562&amp;" jours "&amp;W563,"")))</f>
        <v>Entrée faite 2 jours Après</v>
      </c>
      <c r="M562" s="22">
        <f t="shared" si="58"/>
        <v>2</v>
      </c>
      <c r="N562" s="23">
        <v>1</v>
      </c>
      <c r="O562" s="12" t="str">
        <f>CONCATENATE(C562,D562,E562)</f>
        <v>360505112504636000</v>
      </c>
      <c r="P562" s="42" t="str">
        <f t="shared" si="59"/>
        <v>112504636000</v>
      </c>
      <c r="Q562" s="24" t="str">
        <f>IF(AND(D562&lt;&gt;0,E562=0),B562,"")</f>
        <v>04/06/2012</v>
      </c>
      <c r="R562" s="25" t="str">
        <f>IF(AND(D562=0,E562&lt;&gt;0),B562,"")</f>
        <v/>
      </c>
      <c r="S562" s="26">
        <f t="shared" si="56"/>
        <v>41064</v>
      </c>
      <c r="T562" s="27">
        <f>SUMIFS(S:S,O:O,O562,E:E,"")</f>
        <v>41064</v>
      </c>
      <c r="U562" s="27">
        <f>SUMIFS(S:S,O:O,O562,D:D,"")</f>
        <v>41066</v>
      </c>
      <c r="V562" s="28" t="str">
        <f t="shared" si="60"/>
        <v>Après</v>
      </c>
      <c r="W562" s="28" t="str">
        <f t="shared" si="61"/>
        <v>Avant</v>
      </c>
      <c r="X562" s="29">
        <f t="shared" si="62"/>
        <v>2</v>
      </c>
      <c r="Y562" s="42">
        <f>IFERROR(P562+D562*0.03,"")</f>
        <v>112504637080</v>
      </c>
    </row>
    <row r="563" spans="1:25">
      <c r="A563" s="13" t="s">
        <v>58</v>
      </c>
      <c r="B563" s="14" t="s">
        <v>16</v>
      </c>
      <c r="C563" s="15">
        <v>3605051125046</v>
      </c>
      <c r="D563" s="16"/>
      <c r="E563" s="17">
        <v>36000</v>
      </c>
      <c r="F563" s="18"/>
      <c r="G563" s="19"/>
      <c r="H563" s="20">
        <f t="shared" si="57"/>
        <v>0</v>
      </c>
      <c r="I563" s="21">
        <f>SUMIFS(E:E,C:C,C563)</f>
        <v>36000</v>
      </c>
      <c r="J563" s="21">
        <f>SUMIFS(D:D,C:C,C563)</f>
        <v>36000</v>
      </c>
      <c r="K563" s="20" t="str">
        <f>IF(H563=2,"Délais OK &amp; Qté OK",IF(AND(H563=1,E563&lt;&gt;""),"Délais OK &amp; Qté NO",IF(AND(H563=1,E563="",M563&gt;=2),"Délais NO &amp; Qté OK",IF(AND(E563&lt;&gt;"",J563=D563),"Livraison sans demande","Délais NO &amp; Qté NO"))))</f>
        <v>Délais NO &amp; Qté NO</v>
      </c>
      <c r="L563" s="22" t="str">
        <f>IF(AND(K563="Délais NO &amp; Qté OK",X563&gt;30,D563&lt;&gt;""),"Verificar",IF(AND(K563="Délais NO &amp; Qté OK",X563&lt;=30,D563&lt;&gt;""),"Entrée faite "&amp;X563&amp;" jours "&amp;V563,IF(AND(X563&lt;30,K563="Délais NO &amp; Qté NO",D563=""),"Demande faite "&amp;X563&amp;" jours "&amp;W564,"")))</f>
        <v>Demande faite 2 jours Après</v>
      </c>
      <c r="M563" s="22">
        <f t="shared" si="58"/>
        <v>2</v>
      </c>
      <c r="N563" s="23">
        <v>1</v>
      </c>
      <c r="O563" s="12" t="str">
        <f>CONCATENATE(C563,D563,E563)</f>
        <v>360505112504636000</v>
      </c>
      <c r="P563" s="42" t="str">
        <f t="shared" si="59"/>
        <v>112504636000</v>
      </c>
      <c r="Q563" s="24" t="str">
        <f>IF(AND(D563&lt;&gt;0,E563=0),B563,"")</f>
        <v/>
      </c>
      <c r="R563" s="25" t="str">
        <f>IF(AND(D563=0,E563&lt;&gt;0),B563,"")</f>
        <v>06/06/2012</v>
      </c>
      <c r="S563" s="26">
        <f t="shared" si="56"/>
        <v>41066</v>
      </c>
      <c r="T563" s="27">
        <f>SUMIFS(S:S,O:O,O563,E:E,"")</f>
        <v>41064</v>
      </c>
      <c r="U563" s="27">
        <f>SUMIFS(S:S,O:O,O563,D:D,"")</f>
        <v>41066</v>
      </c>
      <c r="V563" s="28" t="str">
        <f t="shared" si="60"/>
        <v>Après</v>
      </c>
      <c r="W563" s="28" t="str">
        <f t="shared" si="61"/>
        <v>Avant</v>
      </c>
      <c r="X563" s="29">
        <f t="shared" si="62"/>
        <v>2</v>
      </c>
      <c r="Y563" s="42">
        <f>IFERROR(P563+D563*0.03,"")</f>
        <v>112504636000</v>
      </c>
    </row>
    <row r="564" spans="1:25">
      <c r="A564" s="13" t="s">
        <v>59</v>
      </c>
      <c r="B564" s="14" t="s">
        <v>13</v>
      </c>
      <c r="C564" s="15">
        <v>3605052026342</v>
      </c>
      <c r="D564" s="16">
        <v>216000</v>
      </c>
      <c r="E564" s="17">
        <v>216000</v>
      </c>
      <c r="F564" s="18">
        <v>1</v>
      </c>
      <c r="G564" s="19">
        <v>1</v>
      </c>
      <c r="H564" s="20">
        <f t="shared" si="57"/>
        <v>2</v>
      </c>
      <c r="I564" s="21">
        <f>SUMIFS(E:E,C:C,C564)</f>
        <v>216000</v>
      </c>
      <c r="J564" s="21">
        <f>SUMIFS(D:D,C:C,C564)</f>
        <v>216000</v>
      </c>
      <c r="K564" s="20" t="str">
        <f>IF(H564=2,"Délais OK &amp; Qté OK",IF(AND(H564=1,E564&lt;&gt;""),"Délais OK &amp; Qté NO",IF(AND(H564=1,E564="",M564&gt;=2),"Délais NO &amp; Qté OK",IF(AND(E564&lt;&gt;"",J564=D564),"Livraison sans demande","Délais NO &amp; Qté NO"))))</f>
        <v>Délais OK &amp; Qté OK</v>
      </c>
      <c r="L564" s="22" t="str">
        <f>IF(AND(K564="Délais NO &amp; Qté OK",X564&gt;30,D564&lt;&gt;""),"Verificar",IF(AND(K564="Délais NO &amp; Qté OK",X564&lt;=30,D564&lt;&gt;""),"Entrée faite "&amp;X564&amp;" jours "&amp;V564,IF(AND(X564&lt;30,K564="Délais NO &amp; Qté NO",D564=""),"Demande faite "&amp;X564&amp;" jours "&amp;W565,"")))</f>
        <v/>
      </c>
      <c r="M564" s="22">
        <f t="shared" si="58"/>
        <v>1</v>
      </c>
      <c r="N564" s="23">
        <v>1</v>
      </c>
      <c r="O564" s="12" t="str">
        <f>CONCATENATE(C564,D564,E564)</f>
        <v>3605052026342216000216000</v>
      </c>
      <c r="P564" s="42" t="str">
        <f t="shared" si="59"/>
        <v>2026342216000216000</v>
      </c>
      <c r="Q564" s="24" t="str">
        <f>IF(AND(D564&lt;&gt;0,E564=0),B564,"")</f>
        <v/>
      </c>
      <c r="R564" s="25" t="str">
        <f>IF(AND(D564=0,E564&lt;&gt;0),B564,"")</f>
        <v/>
      </c>
      <c r="S564" s="26">
        <f t="shared" si="56"/>
        <v>41061</v>
      </c>
      <c r="T564" s="27">
        <f>SUMIFS(S:S,O:O,O564,E:E,"")</f>
        <v>0</v>
      </c>
      <c r="U564" s="27">
        <f>SUMIFS(S:S,O:O,O564,D:D,"")</f>
        <v>0</v>
      </c>
      <c r="V564" s="28" t="str">
        <f t="shared" si="60"/>
        <v>Avant</v>
      </c>
      <c r="W564" s="28" t="str">
        <f t="shared" si="61"/>
        <v>Après</v>
      </c>
      <c r="X564" s="29">
        <f t="shared" si="62"/>
        <v>0</v>
      </c>
      <c r="Y564" s="42">
        <f>IFERROR(P564+D564*0.03,"")</f>
        <v>2.0263422160002163E+18</v>
      </c>
    </row>
    <row r="565" spans="1:25">
      <c r="A565" s="13" t="s">
        <v>59</v>
      </c>
      <c r="B565" s="14" t="s">
        <v>18</v>
      </c>
      <c r="C565" s="15">
        <v>3605051876085</v>
      </c>
      <c r="D565" s="16">
        <v>57600</v>
      </c>
      <c r="E565" s="17"/>
      <c r="F565" s="18"/>
      <c r="G565" s="19">
        <v>1</v>
      </c>
      <c r="H565" s="20">
        <f t="shared" si="57"/>
        <v>1</v>
      </c>
      <c r="I565" s="21">
        <f>SUMIFS(E:E,C:C,C565)</f>
        <v>57600</v>
      </c>
      <c r="J565" s="21">
        <f>SUMIFS(D:D,C:C,C565)</f>
        <v>57600</v>
      </c>
      <c r="K565" s="20" t="str">
        <f>IF(H565=2,"Délais OK &amp; Qté OK",IF(AND(H565=1,E565&lt;&gt;""),"Délais OK &amp; Qté NO",IF(AND(H565=1,E565="",M565&gt;=2),"Délais NO &amp; Qté OK",IF(AND(E565&lt;&gt;"",J565=D565),"Livraison sans demande","Délais NO &amp; Qté NO"))))</f>
        <v>Délais NO &amp; Qté OK</v>
      </c>
      <c r="L565" s="22" t="str">
        <f>IF(AND(K565="Délais NO &amp; Qté OK",X565&gt;30,D565&lt;&gt;""),"Verificar",IF(AND(K565="Délais NO &amp; Qté OK",X565&lt;=30,D565&lt;&gt;""),"Entrée faite "&amp;X565&amp;" jours "&amp;V565,IF(AND(X565&lt;30,K565="Délais NO &amp; Qté NO",D565=""),"Demande faite "&amp;X565&amp;" jours "&amp;W566,"")))</f>
        <v>Entrée faite 4 jours Après</v>
      </c>
      <c r="M565" s="22">
        <f t="shared" si="58"/>
        <v>2</v>
      </c>
      <c r="N565" s="23">
        <v>1</v>
      </c>
      <c r="O565" s="12" t="str">
        <f>CONCATENATE(C565,D565,E565)</f>
        <v>360505187608557600</v>
      </c>
      <c r="P565" s="42" t="str">
        <f t="shared" si="59"/>
        <v>187608557600</v>
      </c>
      <c r="Q565" s="24" t="str">
        <f>IF(AND(D565&lt;&gt;0,E565=0),B565,"")</f>
        <v>22/06/2012</v>
      </c>
      <c r="R565" s="25" t="str">
        <f>IF(AND(D565=0,E565&lt;&gt;0),B565,"")</f>
        <v/>
      </c>
      <c r="S565" s="26">
        <f t="shared" si="56"/>
        <v>41082</v>
      </c>
      <c r="T565" s="27">
        <f>SUMIFS(S:S,O:O,O565,E:E,"")</f>
        <v>41082</v>
      </c>
      <c r="U565" s="27">
        <f>SUMIFS(S:S,O:O,O565,D:D,"")</f>
        <v>41086</v>
      </c>
      <c r="V565" s="28" t="str">
        <f t="shared" si="60"/>
        <v>Après</v>
      </c>
      <c r="W565" s="28" t="str">
        <f t="shared" si="61"/>
        <v>Avant</v>
      </c>
      <c r="X565" s="29">
        <f t="shared" si="62"/>
        <v>4</v>
      </c>
      <c r="Y565" s="42">
        <f>IFERROR(P565+D565*0.03,"")</f>
        <v>187608559328</v>
      </c>
    </row>
    <row r="566" spans="1:25">
      <c r="A566" s="13" t="s">
        <v>59</v>
      </c>
      <c r="B566" s="14" t="s">
        <v>21</v>
      </c>
      <c r="C566" s="15">
        <v>3605051876085</v>
      </c>
      <c r="D566" s="16"/>
      <c r="E566" s="17">
        <v>57600</v>
      </c>
      <c r="F566" s="18"/>
      <c r="G566" s="19"/>
      <c r="H566" s="20">
        <f t="shared" si="57"/>
        <v>0</v>
      </c>
      <c r="I566" s="21">
        <f>SUMIFS(E:E,C:C,C566)</f>
        <v>57600</v>
      </c>
      <c r="J566" s="21">
        <f>SUMIFS(D:D,C:C,C566)</f>
        <v>57600</v>
      </c>
      <c r="K566" s="20" t="str">
        <f>IF(H566=2,"Délais OK &amp; Qté OK",IF(AND(H566=1,E566&lt;&gt;""),"Délais OK &amp; Qté NO",IF(AND(H566=1,E566="",M566&gt;=2),"Délais NO &amp; Qté OK",IF(AND(E566&lt;&gt;"",J566=D566),"Livraison sans demande","Délais NO &amp; Qté NO"))))</f>
        <v>Délais NO &amp; Qté NO</v>
      </c>
      <c r="L566" s="22" t="str">
        <f>IF(AND(K566="Délais NO &amp; Qté OK",X566&gt;30,D566&lt;&gt;""),"Verificar",IF(AND(K566="Délais NO &amp; Qté OK",X566&lt;=30,D566&lt;&gt;""),"Entrée faite "&amp;X566&amp;" jours "&amp;V566,IF(AND(X566&lt;30,K566="Délais NO &amp; Qté NO",D566=""),"Demande faite "&amp;X566&amp;" jours "&amp;W567,"")))</f>
        <v>Demande faite 4 jours Après</v>
      </c>
      <c r="M566" s="22">
        <f t="shared" si="58"/>
        <v>2</v>
      </c>
      <c r="N566" s="23">
        <v>1</v>
      </c>
      <c r="O566" s="12" t="str">
        <f>CONCATENATE(C566,D566,E566)</f>
        <v>360505187608557600</v>
      </c>
      <c r="P566" s="42" t="str">
        <f t="shared" si="59"/>
        <v>187608557600</v>
      </c>
      <c r="Q566" s="24" t="str">
        <f>IF(AND(D566&lt;&gt;0,E566=0),B566,"")</f>
        <v/>
      </c>
      <c r="R566" s="25" t="str">
        <f>IF(AND(D566=0,E566&lt;&gt;0),B566,"")</f>
        <v>26/06/2012</v>
      </c>
      <c r="S566" s="26">
        <f t="shared" si="56"/>
        <v>41086</v>
      </c>
      <c r="T566" s="27">
        <f>SUMIFS(S:S,O:O,O566,E:E,"")</f>
        <v>41082</v>
      </c>
      <c r="U566" s="27">
        <f>SUMIFS(S:S,O:O,O566,D:D,"")</f>
        <v>41086</v>
      </c>
      <c r="V566" s="28" t="str">
        <f t="shared" si="60"/>
        <v>Après</v>
      </c>
      <c r="W566" s="28" t="str">
        <f t="shared" si="61"/>
        <v>Avant</v>
      </c>
      <c r="X566" s="29">
        <f t="shared" si="62"/>
        <v>4</v>
      </c>
      <c r="Y566" s="42">
        <f>IFERROR(P566+D566*0.03,"")</f>
        <v>187608557600</v>
      </c>
    </row>
    <row r="567" spans="1:25">
      <c r="A567" s="13" t="s">
        <v>60</v>
      </c>
      <c r="B567" s="14" t="s">
        <v>25</v>
      </c>
      <c r="C567" s="15">
        <v>3605051375342</v>
      </c>
      <c r="D567" s="16">
        <v>11590</v>
      </c>
      <c r="E567" s="17"/>
      <c r="F567" s="18"/>
      <c r="G567" s="19">
        <v>1</v>
      </c>
      <c r="H567" s="20">
        <f t="shared" si="57"/>
        <v>1</v>
      </c>
      <c r="I567" s="21">
        <f>SUMIFS(E:E,C:C,C567)</f>
        <v>0</v>
      </c>
      <c r="J567" s="21">
        <f>SUMIFS(D:D,C:C,C567)</f>
        <v>11590</v>
      </c>
      <c r="K567" s="20" t="str">
        <f>IF(H567=2,"Délais OK &amp; Qté OK",IF(AND(H567=1,E567&lt;&gt;""),"Délais OK &amp; Qté NO",IF(AND(H567=1,E567="",M567&gt;=2),"Délais NO &amp; Qté OK",IF(AND(E567&lt;&gt;"",J567=D567),"Livraison sans demande","Délais NO &amp; Qté NO"))))</f>
        <v>Délais NO &amp; Qté NO</v>
      </c>
      <c r="L567" s="22" t="str">
        <f>IF(AND(K567="Délais NO &amp; Qté OK",X567&gt;30,D567&lt;&gt;""),"Verificar",IF(AND(K567="Délais NO &amp; Qté OK",X567&lt;=30,D567&lt;&gt;""),"Entrée faite "&amp;X567&amp;" jours "&amp;V567,IF(AND(X567&lt;30,K567="Délais NO &amp; Qté NO",D567=""),"Demande faite "&amp;X567&amp;" jours "&amp;W568,"")))</f>
        <v/>
      </c>
      <c r="M567" s="22">
        <f t="shared" si="58"/>
        <v>1</v>
      </c>
      <c r="N567" s="23">
        <v>1</v>
      </c>
      <c r="O567" s="12" t="str">
        <f>CONCATENATE(C567,D567,E567)</f>
        <v>360505137534211590</v>
      </c>
      <c r="P567" s="42" t="str">
        <f t="shared" si="59"/>
        <v>137534211590</v>
      </c>
      <c r="Q567" s="24" t="str">
        <f>IF(AND(D567&lt;&gt;0,E567=0),B567,"")</f>
        <v>12/06/2012</v>
      </c>
      <c r="R567" s="25" t="str">
        <f>IF(AND(D567=0,E567&lt;&gt;0),B567,"")</f>
        <v/>
      </c>
      <c r="S567" s="26">
        <f t="shared" si="56"/>
        <v>41072</v>
      </c>
      <c r="T567" s="27">
        <f>SUMIFS(S:S,O:O,O567,E:E,"")</f>
        <v>41072</v>
      </c>
      <c r="U567" s="27">
        <f>SUMIFS(S:S,O:O,O567,D:D,"")</f>
        <v>0</v>
      </c>
      <c r="V567" s="28" t="str">
        <f t="shared" si="60"/>
        <v>Avant</v>
      </c>
      <c r="W567" s="28" t="str">
        <f t="shared" si="61"/>
        <v>Après</v>
      </c>
      <c r="X567" s="29">
        <f t="shared" si="62"/>
        <v>41072</v>
      </c>
      <c r="Y567" s="42">
        <f>IFERROR(P567+D567*0.03,"")</f>
        <v>137534211937.70001</v>
      </c>
    </row>
    <row r="568" spans="1:25">
      <c r="A568" s="13" t="s">
        <v>60</v>
      </c>
      <c r="B568" s="14" t="s">
        <v>29</v>
      </c>
      <c r="C568" s="15">
        <v>3605051829371</v>
      </c>
      <c r="D568" s="16"/>
      <c r="E568" s="17">
        <v>45600</v>
      </c>
      <c r="F568" s="18"/>
      <c r="G568" s="19"/>
      <c r="H568" s="20">
        <f t="shared" si="57"/>
        <v>0</v>
      </c>
      <c r="I568" s="21">
        <f>SUMIFS(E:E,C:C,C568)</f>
        <v>45600</v>
      </c>
      <c r="J568" s="21">
        <f>SUMIFS(D:D,C:C,C568)</f>
        <v>0</v>
      </c>
      <c r="K568" s="20" t="str">
        <f>IF(H568=2,"Délais OK &amp; Qté OK",IF(AND(H568=1,E568&lt;&gt;""),"Délais OK &amp; Qté NO",IF(AND(H568=1,E568="",M568&gt;=2),"Délais NO &amp; Qté OK",IF(AND(E568&lt;&gt;"",J568=D568),"Livraison sans demande","Délais NO &amp; Qté NO"))))</f>
        <v>Livraison sans demande</v>
      </c>
      <c r="L568" s="22" t="str">
        <f>IF(AND(K568="Délais NO &amp; Qté OK",X568&gt;30,D568&lt;&gt;""),"Verificar",IF(AND(K568="Délais NO &amp; Qté OK",X568&lt;=30,D568&lt;&gt;""),"Entrée faite "&amp;X568&amp;" jours "&amp;V568,IF(AND(X568&lt;30,K568="Délais NO &amp; Qté NO",D568=""),"Demande faite "&amp;X568&amp;" jours "&amp;W569,"")))</f>
        <v/>
      </c>
      <c r="M568" s="22">
        <f t="shared" si="58"/>
        <v>1</v>
      </c>
      <c r="N568" s="23">
        <v>1</v>
      </c>
      <c r="O568" s="12" t="str">
        <f>CONCATENATE(C568,D568,E568)</f>
        <v>360505182937145600</v>
      </c>
      <c r="P568" s="42" t="str">
        <f t="shared" si="59"/>
        <v>182937145600</v>
      </c>
      <c r="Q568" s="24" t="str">
        <f>IF(AND(D568&lt;&gt;0,E568=0),B568,"")</f>
        <v/>
      </c>
      <c r="R568" s="25" t="str">
        <f>IF(AND(D568=0,E568&lt;&gt;0),B568,"")</f>
        <v>20/06/2012</v>
      </c>
      <c r="S568" s="26">
        <f t="shared" si="56"/>
        <v>41080</v>
      </c>
      <c r="T568" s="27">
        <f>SUMIFS(S:S,O:O,O568,E:E,"")</f>
        <v>0</v>
      </c>
      <c r="U568" s="27">
        <f>SUMIFS(S:S,O:O,O568,D:D,"")</f>
        <v>41080</v>
      </c>
      <c r="V568" s="28" t="str">
        <f t="shared" si="60"/>
        <v>Après</v>
      </c>
      <c r="W568" s="28" t="str">
        <f t="shared" si="61"/>
        <v>Avant</v>
      </c>
      <c r="X568" s="29">
        <f t="shared" si="62"/>
        <v>41080</v>
      </c>
      <c r="Y568" s="42">
        <f>IFERROR(P568+D568*0.03,"")</f>
        <v>182937145600</v>
      </c>
    </row>
    <row r="569" spans="1:25">
      <c r="A569" s="13" t="s">
        <v>60</v>
      </c>
      <c r="B569" s="14" t="s">
        <v>29</v>
      </c>
      <c r="C569" s="15">
        <v>3605052601419</v>
      </c>
      <c r="D569" s="16"/>
      <c r="E569" s="17">
        <v>23680</v>
      </c>
      <c r="F569" s="18"/>
      <c r="G569" s="19"/>
      <c r="H569" s="20">
        <f t="shared" si="57"/>
        <v>0</v>
      </c>
      <c r="I569" s="21">
        <f>SUMIFS(E:E,C:C,C569)</f>
        <v>23680</v>
      </c>
      <c r="J569" s="21">
        <f>SUMIFS(D:D,C:C,C569)</f>
        <v>19240</v>
      </c>
      <c r="K569" s="20" t="str">
        <f>IF(H569=2,"Délais OK &amp; Qté OK",IF(AND(H569=1,E569&lt;&gt;""),"Délais OK &amp; Qté NO",IF(AND(H569=1,E569="",M569&gt;=2),"Délais NO &amp; Qté OK",IF(AND(E569&lt;&gt;"",J569=D569),"Livraison sans demande","Délais NO &amp; Qté NO"))))</f>
        <v>Délais NO &amp; Qté NO</v>
      </c>
      <c r="L569" s="22" t="str">
        <f>IF(AND(K569="Délais NO &amp; Qté OK",X569&gt;30,D569&lt;&gt;""),"Verificar",IF(AND(K569="Délais NO &amp; Qté OK",X569&lt;=30,D569&lt;&gt;""),"Entrée faite "&amp;X569&amp;" jours "&amp;V569,IF(AND(X569&lt;30,K569="Délais NO &amp; Qté NO",D569=""),"Demande faite "&amp;X569&amp;" jours "&amp;W570,"")))</f>
        <v/>
      </c>
      <c r="M569" s="22">
        <f t="shared" si="58"/>
        <v>1</v>
      </c>
      <c r="N569" s="23">
        <v>1</v>
      </c>
      <c r="O569" s="12" t="str">
        <f>CONCATENATE(C569,D569,E569)</f>
        <v>360505260141923680</v>
      </c>
      <c r="P569" s="42" t="str">
        <f t="shared" si="59"/>
        <v>260141923680</v>
      </c>
      <c r="Q569" s="24" t="str">
        <f>IF(AND(D569&lt;&gt;0,E569=0),B569,"")</f>
        <v/>
      </c>
      <c r="R569" s="25" t="str">
        <f>IF(AND(D569=0,E569&lt;&gt;0),B569,"")</f>
        <v>20/06/2012</v>
      </c>
      <c r="S569" s="26">
        <f t="shared" si="56"/>
        <v>41080</v>
      </c>
      <c r="T569" s="27">
        <f>SUMIFS(S:S,O:O,O569,E:E,"")</f>
        <v>0</v>
      </c>
      <c r="U569" s="27">
        <f>SUMIFS(S:S,O:O,O569,D:D,"")</f>
        <v>41080</v>
      </c>
      <c r="V569" s="28" t="str">
        <f t="shared" si="60"/>
        <v>Après</v>
      </c>
      <c r="W569" s="28" t="str">
        <f t="shared" si="61"/>
        <v>Avant</v>
      </c>
      <c r="X569" s="29">
        <f t="shared" si="62"/>
        <v>41080</v>
      </c>
      <c r="Y569" s="42">
        <f>IFERROR(P569+D569*0.03,"")</f>
        <v>260141923680</v>
      </c>
    </row>
    <row r="570" spans="1:25">
      <c r="A570" s="13" t="s">
        <v>60</v>
      </c>
      <c r="B570" s="14" t="s">
        <v>32</v>
      </c>
      <c r="C570" s="15">
        <v>3605052601419</v>
      </c>
      <c r="D570" s="16">
        <v>19240</v>
      </c>
      <c r="E570" s="17"/>
      <c r="F570" s="18"/>
      <c r="G570" s="19">
        <v>1</v>
      </c>
      <c r="H570" s="20">
        <f t="shared" si="57"/>
        <v>1</v>
      </c>
      <c r="I570" s="21">
        <f>SUMIFS(E:E,C:C,C570)</f>
        <v>23680</v>
      </c>
      <c r="J570" s="21">
        <f>SUMIFS(D:D,C:C,C570)</f>
        <v>19240</v>
      </c>
      <c r="K570" s="20" t="str">
        <f>IF(H570=2,"Délais OK &amp; Qté OK",IF(AND(H570=1,E570&lt;&gt;""),"Délais OK &amp; Qté NO",IF(AND(H570=1,E570="",M570&gt;=2),"Délais NO &amp; Qté OK",IF(AND(E570&lt;&gt;"",J570=D570),"Livraison sans demande","Délais NO &amp; Qté NO"))))</f>
        <v>Délais NO &amp; Qté NO</v>
      </c>
      <c r="L570" s="22" t="str">
        <f>IF(AND(K570="Délais NO &amp; Qté OK",X570&gt;30,D570&lt;&gt;""),"Verificar",IF(AND(K570="Délais NO &amp; Qté OK",X570&lt;=30,D570&lt;&gt;""),"Entrée faite "&amp;X570&amp;" jours "&amp;V570,IF(AND(X570&lt;30,K570="Délais NO &amp; Qté NO",D570=""),"Demande faite "&amp;X570&amp;" jours "&amp;W571,"")))</f>
        <v/>
      </c>
      <c r="M570" s="22">
        <f t="shared" si="58"/>
        <v>1</v>
      </c>
      <c r="N570" s="23">
        <v>1</v>
      </c>
      <c r="O570" s="12" t="str">
        <f>CONCATENATE(C570,D570,E570)</f>
        <v>360505260141919240</v>
      </c>
      <c r="P570" s="42" t="str">
        <f t="shared" si="59"/>
        <v>260141919240</v>
      </c>
      <c r="Q570" s="24" t="str">
        <f>IF(AND(D570&lt;&gt;0,E570=0),B570,"")</f>
        <v>21/06/2012</v>
      </c>
      <c r="R570" s="25" t="str">
        <f>IF(AND(D570=0,E570&lt;&gt;0),B570,"")</f>
        <v/>
      </c>
      <c r="S570" s="26">
        <f t="shared" si="56"/>
        <v>41081</v>
      </c>
      <c r="T570" s="27">
        <f>SUMIFS(S:S,O:O,O570,E:E,"")</f>
        <v>41081</v>
      </c>
      <c r="U570" s="27">
        <f>SUMIFS(S:S,O:O,O570,D:D,"")</f>
        <v>0</v>
      </c>
      <c r="V570" s="28" t="str">
        <f t="shared" si="60"/>
        <v>Avant</v>
      </c>
      <c r="W570" s="28" t="str">
        <f t="shared" si="61"/>
        <v>Après</v>
      </c>
      <c r="X570" s="29">
        <f t="shared" si="62"/>
        <v>41081</v>
      </c>
      <c r="Y570" s="42">
        <f>IFERROR(P570+D570*0.03,"")</f>
        <v>260141919817.20001</v>
      </c>
    </row>
    <row r="571" spans="1:25">
      <c r="A571" s="13" t="s">
        <v>61</v>
      </c>
      <c r="B571" s="14" t="s">
        <v>13</v>
      </c>
      <c r="C571" s="15">
        <v>3605052296028</v>
      </c>
      <c r="D571" s="16">
        <v>18767</v>
      </c>
      <c r="E571" s="17"/>
      <c r="F571" s="18"/>
      <c r="G571" s="19">
        <v>1</v>
      </c>
      <c r="H571" s="20">
        <f t="shared" si="57"/>
        <v>1</v>
      </c>
      <c r="I571" s="21">
        <f>SUMIFS(E:E,C:C,C571)</f>
        <v>577298</v>
      </c>
      <c r="J571" s="21">
        <f>SUMIFS(D:D,C:C,C571)</f>
        <v>623641</v>
      </c>
      <c r="K571" s="20" t="str">
        <f>IF(H571=2,"Délais OK &amp; Qté OK",IF(AND(H571=1,E571&lt;&gt;""),"Délais OK &amp; Qté NO",IF(AND(H571=1,E571="",M571&gt;=2),"Délais NO &amp; Qté OK",IF(AND(E571&lt;&gt;"",J571=D571),"Livraison sans demande","Délais NO &amp; Qté NO"))))</f>
        <v>Délais NO &amp; Qté NO</v>
      </c>
      <c r="L571" s="22" t="str">
        <f>IF(AND(K571="Délais NO &amp; Qté OK",X571&gt;30,D571&lt;&gt;""),"Verificar",IF(AND(K571="Délais NO &amp; Qté OK",X571&lt;=30,D571&lt;&gt;""),"Entrée faite "&amp;X571&amp;" jours "&amp;V571,IF(AND(X571&lt;30,K571="Délais NO &amp; Qté NO",D571=""),"Demande faite "&amp;X571&amp;" jours "&amp;W572,"")))</f>
        <v/>
      </c>
      <c r="M571" s="22">
        <f t="shared" si="58"/>
        <v>1</v>
      </c>
      <c r="N571" s="23">
        <v>1</v>
      </c>
      <c r="O571" s="12" t="str">
        <f>CONCATENATE(C571,D571,E571)</f>
        <v>360505229602818767</v>
      </c>
      <c r="P571" s="42" t="str">
        <f t="shared" si="59"/>
        <v>229602818767</v>
      </c>
      <c r="Q571" s="24" t="str">
        <f>IF(AND(D571&lt;&gt;0,E571=0),B571,"")</f>
        <v>01/06/2012</v>
      </c>
      <c r="R571" s="25" t="str">
        <f>IF(AND(D571=0,E571&lt;&gt;0),B571,"")</f>
        <v/>
      </c>
      <c r="S571" s="26">
        <f t="shared" si="56"/>
        <v>41061</v>
      </c>
      <c r="T571" s="27">
        <f>SUMIFS(S:S,O:O,O571,E:E,"")</f>
        <v>41061</v>
      </c>
      <c r="U571" s="27">
        <f>SUMIFS(S:S,O:O,O571,D:D,"")</f>
        <v>0</v>
      </c>
      <c r="V571" s="28" t="str">
        <f t="shared" si="60"/>
        <v>Avant</v>
      </c>
      <c r="W571" s="28" t="str">
        <f t="shared" si="61"/>
        <v>Après</v>
      </c>
      <c r="X571" s="29">
        <f t="shared" si="62"/>
        <v>41061</v>
      </c>
      <c r="Y571" s="42">
        <f>IFERROR(P571+D571*0.03,"")</f>
        <v>229602819330.01001</v>
      </c>
    </row>
    <row r="572" spans="1:25">
      <c r="A572" s="13" t="s">
        <v>61</v>
      </c>
      <c r="B572" s="14" t="s">
        <v>13</v>
      </c>
      <c r="C572" s="15">
        <v>3605052296042</v>
      </c>
      <c r="D572" s="16">
        <v>18384</v>
      </c>
      <c r="E572" s="17"/>
      <c r="F572" s="18"/>
      <c r="G572" s="19">
        <v>1</v>
      </c>
      <c r="H572" s="20">
        <f t="shared" si="57"/>
        <v>1</v>
      </c>
      <c r="I572" s="21">
        <f>SUMIFS(E:E,C:C,C572)</f>
        <v>1041377</v>
      </c>
      <c r="J572" s="21">
        <f>SUMIFS(D:D,C:C,C572)</f>
        <v>1078145</v>
      </c>
      <c r="K572" s="20" t="str">
        <f>IF(H572=2,"Délais OK &amp; Qté OK",IF(AND(H572=1,E572&lt;&gt;""),"Délais OK &amp; Qté NO",IF(AND(H572=1,E572="",M572&gt;=2),"Délais NO &amp; Qté OK",IF(AND(E572&lt;&gt;"",J572=D572),"Livraison sans demande","Délais NO &amp; Qté NO"))))</f>
        <v>Délais NO &amp; Qté NO</v>
      </c>
      <c r="L572" s="22" t="str">
        <f>IF(AND(K572="Délais NO &amp; Qté OK",X572&gt;30,D572&lt;&gt;""),"Verificar",IF(AND(K572="Délais NO &amp; Qté OK",X572&lt;=30,D572&lt;&gt;""),"Entrée faite "&amp;X572&amp;" jours "&amp;V572,IF(AND(X572&lt;30,K572="Délais NO &amp; Qté NO",D572=""),"Demande faite "&amp;X572&amp;" jours "&amp;W573,"")))</f>
        <v/>
      </c>
      <c r="M572" s="22">
        <f t="shared" si="58"/>
        <v>1</v>
      </c>
      <c r="N572" s="23">
        <v>1</v>
      </c>
      <c r="O572" s="12" t="str">
        <f>CONCATENATE(C572,D572,E572)</f>
        <v>360505229604218384</v>
      </c>
      <c r="P572" s="42" t="str">
        <f t="shared" si="59"/>
        <v>229604218384</v>
      </c>
      <c r="Q572" s="24" t="str">
        <f>IF(AND(D572&lt;&gt;0,E572=0),B572,"")</f>
        <v>01/06/2012</v>
      </c>
      <c r="R572" s="25" t="str">
        <f>IF(AND(D572=0,E572&lt;&gt;0),B572,"")</f>
        <v/>
      </c>
      <c r="S572" s="26">
        <f t="shared" si="56"/>
        <v>41061</v>
      </c>
      <c r="T572" s="27">
        <f>SUMIFS(S:S,O:O,O572,E:E,"")</f>
        <v>41061</v>
      </c>
      <c r="U572" s="27">
        <f>SUMIFS(S:S,O:O,O572,D:D,"")</f>
        <v>0</v>
      </c>
      <c r="V572" s="28" t="str">
        <f t="shared" si="60"/>
        <v>Avant</v>
      </c>
      <c r="W572" s="28" t="str">
        <f t="shared" si="61"/>
        <v>Après</v>
      </c>
      <c r="X572" s="29">
        <f t="shared" si="62"/>
        <v>41061</v>
      </c>
      <c r="Y572" s="42">
        <f>IFERROR(P572+D572*0.03,"")</f>
        <v>229604218935.51999</v>
      </c>
    </row>
    <row r="573" spans="1:25">
      <c r="A573" s="13" t="s">
        <v>61</v>
      </c>
      <c r="B573" s="14" t="s">
        <v>14</v>
      </c>
      <c r="C573" s="15">
        <v>3605052296028</v>
      </c>
      <c r="D573" s="16">
        <v>73919</v>
      </c>
      <c r="E573" s="17"/>
      <c r="F573" s="18"/>
      <c r="G573" s="19">
        <v>1</v>
      </c>
      <c r="H573" s="20">
        <f t="shared" si="57"/>
        <v>1</v>
      </c>
      <c r="I573" s="21">
        <f>SUMIFS(E:E,C:C,C573)</f>
        <v>577298</v>
      </c>
      <c r="J573" s="21">
        <f>SUMIFS(D:D,C:C,C573)</f>
        <v>623641</v>
      </c>
      <c r="K573" s="20" t="str">
        <f>IF(H573=2,"Délais OK &amp; Qté OK",IF(AND(H573=1,E573&lt;&gt;""),"Délais OK &amp; Qté NO",IF(AND(H573=1,E573="",M573&gt;=2),"Délais NO &amp; Qté OK",IF(AND(E573&lt;&gt;"",J573=D573),"Livraison sans demande","Délais NO &amp; Qté NO"))))</f>
        <v>Délais NO &amp; Qté NO</v>
      </c>
      <c r="L573" s="22" t="str">
        <f>IF(AND(K573="Délais NO &amp; Qté OK",X573&gt;30,D573&lt;&gt;""),"Verificar",IF(AND(K573="Délais NO &amp; Qté OK",X573&lt;=30,D573&lt;&gt;""),"Entrée faite "&amp;X573&amp;" jours "&amp;V573,IF(AND(X573&lt;30,K573="Délais NO &amp; Qté NO",D573=""),"Demande faite "&amp;X573&amp;" jours "&amp;W574,"")))</f>
        <v/>
      </c>
      <c r="M573" s="22">
        <f t="shared" si="58"/>
        <v>1</v>
      </c>
      <c r="N573" s="23">
        <v>1</v>
      </c>
      <c r="O573" s="12" t="str">
        <f>CONCATENATE(C573,D573,E573)</f>
        <v>360505229602873919</v>
      </c>
      <c r="P573" s="42" t="str">
        <f t="shared" si="59"/>
        <v>229602873919</v>
      </c>
      <c r="Q573" s="24" t="str">
        <f>IF(AND(D573&lt;&gt;0,E573=0),B573,"")</f>
        <v>04/06/2012</v>
      </c>
      <c r="R573" s="25" t="str">
        <f>IF(AND(D573=0,E573&lt;&gt;0),B573,"")</f>
        <v/>
      </c>
      <c r="S573" s="26">
        <f t="shared" si="56"/>
        <v>41064</v>
      </c>
      <c r="T573" s="27">
        <f>SUMIFS(S:S,O:O,O573,E:E,"")</f>
        <v>41064</v>
      </c>
      <c r="U573" s="27">
        <f>SUMIFS(S:S,O:O,O573,D:D,"")</f>
        <v>0</v>
      </c>
      <c r="V573" s="28" t="str">
        <f t="shared" si="60"/>
        <v>Avant</v>
      </c>
      <c r="W573" s="28" t="str">
        <f t="shared" si="61"/>
        <v>Après</v>
      </c>
      <c r="X573" s="29">
        <f t="shared" si="62"/>
        <v>41064</v>
      </c>
      <c r="Y573" s="42">
        <f>IFERROR(P573+D573*0.03,"")</f>
        <v>229602876136.57001</v>
      </c>
    </row>
    <row r="574" spans="1:25">
      <c r="A574" s="13" t="s">
        <v>61</v>
      </c>
      <c r="B574" s="14" t="s">
        <v>14</v>
      </c>
      <c r="C574" s="15">
        <v>3605052296042</v>
      </c>
      <c r="D574" s="16">
        <v>286101</v>
      </c>
      <c r="E574" s="17"/>
      <c r="F574" s="18"/>
      <c r="G574" s="19">
        <v>1</v>
      </c>
      <c r="H574" s="20">
        <f t="shared" si="57"/>
        <v>1</v>
      </c>
      <c r="I574" s="21">
        <f>SUMIFS(E:E,C:C,C574)</f>
        <v>1041377</v>
      </c>
      <c r="J574" s="21">
        <f>SUMIFS(D:D,C:C,C574)</f>
        <v>1078145</v>
      </c>
      <c r="K574" s="20" t="str">
        <f>IF(H574=2,"Délais OK &amp; Qté OK",IF(AND(H574=1,E574&lt;&gt;""),"Délais OK &amp; Qté NO",IF(AND(H574=1,E574="",M574&gt;=2),"Délais NO &amp; Qté OK",IF(AND(E574&lt;&gt;"",J574=D574),"Livraison sans demande","Délais NO &amp; Qté NO"))))</f>
        <v>Délais NO &amp; Qté NO</v>
      </c>
      <c r="L574" s="22" t="str">
        <f>IF(AND(K574="Délais NO &amp; Qté OK",X574&gt;30,D574&lt;&gt;""),"Verificar",IF(AND(K574="Délais NO &amp; Qté OK",X574&lt;=30,D574&lt;&gt;""),"Entrée faite "&amp;X574&amp;" jours "&amp;V574,IF(AND(X574&lt;30,K574="Délais NO &amp; Qté NO",D574=""),"Demande faite "&amp;X574&amp;" jours "&amp;W575,"")))</f>
        <v/>
      </c>
      <c r="M574" s="22">
        <f t="shared" si="58"/>
        <v>1</v>
      </c>
      <c r="N574" s="23">
        <v>1</v>
      </c>
      <c r="O574" s="12" t="str">
        <f>CONCATENATE(C574,D574,E574)</f>
        <v>3605052296042286101</v>
      </c>
      <c r="P574" s="42" t="str">
        <f t="shared" si="59"/>
        <v>2296042286101</v>
      </c>
      <c r="Q574" s="24" t="str">
        <f>IF(AND(D574&lt;&gt;0,E574=0),B574,"")</f>
        <v>04/06/2012</v>
      </c>
      <c r="R574" s="25" t="str">
        <f>IF(AND(D574=0,E574&lt;&gt;0),B574,"")</f>
        <v/>
      </c>
      <c r="S574" s="26">
        <f t="shared" si="56"/>
        <v>41064</v>
      </c>
      <c r="T574" s="27">
        <f>SUMIFS(S:S,O:O,O574,E:E,"")</f>
        <v>41064</v>
      </c>
      <c r="U574" s="27">
        <f>SUMIFS(S:S,O:O,O574,D:D,"")</f>
        <v>0</v>
      </c>
      <c r="V574" s="28" t="str">
        <f t="shared" si="60"/>
        <v>Avant</v>
      </c>
      <c r="W574" s="28" t="str">
        <f t="shared" si="61"/>
        <v>Après</v>
      </c>
      <c r="X574" s="29">
        <f t="shared" si="62"/>
        <v>41064</v>
      </c>
      <c r="Y574" s="42">
        <f>IFERROR(P574+D574*0.03,"")</f>
        <v>2296042294684.0298</v>
      </c>
    </row>
    <row r="575" spans="1:25">
      <c r="A575" s="13" t="s">
        <v>61</v>
      </c>
      <c r="B575" s="14" t="s">
        <v>15</v>
      </c>
      <c r="C575" s="15">
        <v>3605052296028</v>
      </c>
      <c r="D575" s="16"/>
      <c r="E575" s="17">
        <v>55535</v>
      </c>
      <c r="F575" s="18"/>
      <c r="G575" s="19"/>
      <c r="H575" s="20">
        <f t="shared" si="57"/>
        <v>0</v>
      </c>
      <c r="I575" s="21">
        <f>SUMIFS(E:E,C:C,C575)</f>
        <v>577298</v>
      </c>
      <c r="J575" s="21">
        <f>SUMIFS(D:D,C:C,C575)</f>
        <v>623641</v>
      </c>
      <c r="K575" s="20" t="str">
        <f>IF(H575=2,"Délais OK &amp; Qté OK",IF(AND(H575=1,E575&lt;&gt;""),"Délais OK &amp; Qté NO",IF(AND(H575=1,E575="",M575&gt;=2),"Délais NO &amp; Qté OK",IF(AND(E575&lt;&gt;"",J575=D575),"Livraison sans demande","Délais NO &amp; Qté NO"))))</f>
        <v>Délais NO &amp; Qté NO</v>
      </c>
      <c r="L575" s="22" t="str">
        <f>IF(AND(K575="Délais NO &amp; Qté OK",X575&gt;30,D575&lt;&gt;""),"Verificar",IF(AND(K575="Délais NO &amp; Qté OK",X575&lt;=30,D575&lt;&gt;""),"Entrée faite "&amp;X575&amp;" jours "&amp;V575,IF(AND(X575&lt;30,K575="Délais NO &amp; Qté NO",D575=""),"Demande faite "&amp;X575&amp;" jours "&amp;W576,"")))</f>
        <v/>
      </c>
      <c r="M575" s="22">
        <f t="shared" si="58"/>
        <v>1</v>
      </c>
      <c r="N575" s="23">
        <v>1</v>
      </c>
      <c r="O575" s="12" t="str">
        <f>CONCATENATE(C575,D575,E575)</f>
        <v>360505229602855535</v>
      </c>
      <c r="P575" s="42" t="str">
        <f t="shared" si="59"/>
        <v>229602855535</v>
      </c>
      <c r="Q575" s="24" t="str">
        <f>IF(AND(D575&lt;&gt;0,E575=0),B575,"")</f>
        <v/>
      </c>
      <c r="R575" s="25" t="str">
        <f>IF(AND(D575=0,E575&lt;&gt;0),B575,"")</f>
        <v>05/06/2012</v>
      </c>
      <c r="S575" s="26">
        <f t="shared" si="56"/>
        <v>41065</v>
      </c>
      <c r="T575" s="27">
        <f>SUMIFS(S:S,O:O,O575,E:E,"")</f>
        <v>0</v>
      </c>
      <c r="U575" s="27">
        <f>SUMIFS(S:S,O:O,O575,D:D,"")</f>
        <v>41065</v>
      </c>
      <c r="V575" s="28" t="str">
        <f t="shared" si="60"/>
        <v>Après</v>
      </c>
      <c r="W575" s="28" t="str">
        <f t="shared" si="61"/>
        <v>Avant</v>
      </c>
      <c r="X575" s="29">
        <f t="shared" si="62"/>
        <v>41065</v>
      </c>
      <c r="Y575" s="42">
        <f>IFERROR(P575+D575*0.03,"")</f>
        <v>229602855535</v>
      </c>
    </row>
    <row r="576" spans="1:25">
      <c r="A576" s="13" t="s">
        <v>61</v>
      </c>
      <c r="B576" s="14" t="s">
        <v>15</v>
      </c>
      <c r="C576" s="15">
        <v>3605052296042</v>
      </c>
      <c r="D576" s="16"/>
      <c r="E576" s="17">
        <v>119879</v>
      </c>
      <c r="F576" s="18"/>
      <c r="G576" s="19"/>
      <c r="H576" s="20">
        <f t="shared" si="57"/>
        <v>0</v>
      </c>
      <c r="I576" s="21">
        <f>SUMIFS(E:E,C:C,C576)</f>
        <v>1041377</v>
      </c>
      <c r="J576" s="21">
        <f>SUMIFS(D:D,C:C,C576)</f>
        <v>1078145</v>
      </c>
      <c r="K576" s="20" t="str">
        <f>IF(H576=2,"Délais OK &amp; Qté OK",IF(AND(H576=1,E576&lt;&gt;""),"Délais OK &amp; Qté NO",IF(AND(H576=1,E576="",M576&gt;=2),"Délais NO &amp; Qté OK",IF(AND(E576&lt;&gt;"",J576=D576),"Livraison sans demande","Délais NO &amp; Qté NO"))))</f>
        <v>Délais NO &amp; Qté NO</v>
      </c>
      <c r="L576" s="22" t="str">
        <f>IF(AND(K576="Délais NO &amp; Qté OK",X576&gt;30,D576&lt;&gt;""),"Verificar",IF(AND(K576="Délais NO &amp; Qté OK",X576&lt;=30,D576&lt;&gt;""),"Entrée faite "&amp;X576&amp;" jours "&amp;V576,IF(AND(X576&lt;30,K576="Délais NO &amp; Qté NO",D576=""),"Demande faite "&amp;X576&amp;" jours "&amp;W577,"")))</f>
        <v/>
      </c>
      <c r="M576" s="22">
        <f t="shared" si="58"/>
        <v>1</v>
      </c>
      <c r="N576" s="23">
        <v>1</v>
      </c>
      <c r="O576" s="12" t="str">
        <f>CONCATENATE(C576,D576,E576)</f>
        <v>3605052296042119879</v>
      </c>
      <c r="P576" s="42" t="str">
        <f t="shared" si="59"/>
        <v>2296042119879</v>
      </c>
      <c r="Q576" s="24" t="str">
        <f>IF(AND(D576&lt;&gt;0,E576=0),B576,"")</f>
        <v/>
      </c>
      <c r="R576" s="25" t="str">
        <f>IF(AND(D576=0,E576&lt;&gt;0),B576,"")</f>
        <v>05/06/2012</v>
      </c>
      <c r="S576" s="26">
        <f t="shared" si="56"/>
        <v>41065</v>
      </c>
      <c r="T576" s="27">
        <f>SUMIFS(S:S,O:O,O576,E:E,"")</f>
        <v>0</v>
      </c>
      <c r="U576" s="27">
        <f>SUMIFS(S:S,O:O,O576,D:D,"")</f>
        <v>41065</v>
      </c>
      <c r="V576" s="28" t="str">
        <f t="shared" si="60"/>
        <v>Après</v>
      </c>
      <c r="W576" s="28" t="str">
        <f t="shared" si="61"/>
        <v>Avant</v>
      </c>
      <c r="X576" s="29">
        <f t="shared" si="62"/>
        <v>41065</v>
      </c>
      <c r="Y576" s="42">
        <f>IFERROR(P576+D576*0.03,"")</f>
        <v>2296042119879</v>
      </c>
    </row>
    <row r="577" spans="1:25">
      <c r="A577" s="13" t="s">
        <v>61</v>
      </c>
      <c r="B577" s="14" t="s">
        <v>16</v>
      </c>
      <c r="C577" s="15">
        <v>3605052296028</v>
      </c>
      <c r="D577" s="16">
        <v>79281</v>
      </c>
      <c r="E577" s="17">
        <v>42513</v>
      </c>
      <c r="F577" s="18"/>
      <c r="G577" s="19">
        <v>1</v>
      </c>
      <c r="H577" s="20">
        <f t="shared" si="57"/>
        <v>1</v>
      </c>
      <c r="I577" s="21">
        <f>SUMIFS(E:E,C:C,C577)</f>
        <v>577298</v>
      </c>
      <c r="J577" s="21">
        <f>SUMIFS(D:D,C:C,C577)</f>
        <v>623641</v>
      </c>
      <c r="K577" s="20" t="str">
        <f>IF(H577=2,"Délais OK &amp; Qté OK",IF(AND(H577=1,E577&lt;&gt;""),"Délais OK &amp; Qté NO",IF(AND(H577=1,E577="",M577&gt;=2),"Délais NO &amp; Qté OK",IF(AND(E577&lt;&gt;"",J577=D577),"Livraison sans demande","Délais NO &amp; Qté NO"))))</f>
        <v>Délais OK &amp; Qté NO</v>
      </c>
      <c r="L577" s="22" t="str">
        <f>IF(AND(K577="Délais NO &amp; Qté OK",X577&gt;30,D577&lt;&gt;""),"Verificar",IF(AND(K577="Délais NO &amp; Qté OK",X577&lt;=30,D577&lt;&gt;""),"Entrée faite "&amp;X577&amp;" jours "&amp;V577,IF(AND(X577&lt;30,K577="Délais NO &amp; Qté NO",D577=""),"Demande faite "&amp;X577&amp;" jours "&amp;W578,"")))</f>
        <v/>
      </c>
      <c r="M577" s="22">
        <f t="shared" si="58"/>
        <v>1</v>
      </c>
      <c r="N577" s="23">
        <v>1</v>
      </c>
      <c r="O577" s="12" t="str">
        <f>CONCATENATE(C577,D577,E577)</f>
        <v>36050522960287928142513</v>
      </c>
      <c r="P577" s="42" t="str">
        <f t="shared" si="59"/>
        <v>22960287928142513</v>
      </c>
      <c r="Q577" s="24" t="str">
        <f>IF(AND(D577&lt;&gt;0,E577=0),B577,"")</f>
        <v/>
      </c>
      <c r="R577" s="25" t="str">
        <f>IF(AND(D577=0,E577&lt;&gt;0),B577,"")</f>
        <v/>
      </c>
      <c r="S577" s="26">
        <f t="shared" si="56"/>
        <v>41066</v>
      </c>
      <c r="T577" s="27">
        <f>SUMIFS(S:S,O:O,O577,E:E,"")</f>
        <v>0</v>
      </c>
      <c r="U577" s="27">
        <f>SUMIFS(S:S,O:O,O577,D:D,"")</f>
        <v>0</v>
      </c>
      <c r="V577" s="28" t="str">
        <f t="shared" si="60"/>
        <v>Avant</v>
      </c>
      <c r="W577" s="28" t="str">
        <f t="shared" si="61"/>
        <v>Après</v>
      </c>
      <c r="X577" s="29">
        <f t="shared" si="62"/>
        <v>0</v>
      </c>
      <c r="Y577" s="42">
        <f>IFERROR(P577+D577*0.03,"")</f>
        <v>2.296028792814488E+16</v>
      </c>
    </row>
    <row r="578" spans="1:25">
      <c r="A578" s="13" t="s">
        <v>61</v>
      </c>
      <c r="B578" s="14" t="s">
        <v>16</v>
      </c>
      <c r="C578" s="15">
        <v>3605052296042</v>
      </c>
      <c r="D578" s="16">
        <v>110304</v>
      </c>
      <c r="E578" s="17">
        <v>165456</v>
      </c>
      <c r="F578" s="18"/>
      <c r="G578" s="19">
        <v>1</v>
      </c>
      <c r="H578" s="20">
        <f t="shared" si="57"/>
        <v>1</v>
      </c>
      <c r="I578" s="21">
        <f>SUMIFS(E:E,C:C,C578)</f>
        <v>1041377</v>
      </c>
      <c r="J578" s="21">
        <f>SUMIFS(D:D,C:C,C578)</f>
        <v>1078145</v>
      </c>
      <c r="K578" s="20" t="str">
        <f>IF(H578=2,"Délais OK &amp; Qté OK",IF(AND(H578=1,E578&lt;&gt;""),"Délais OK &amp; Qté NO",IF(AND(H578=1,E578="",M578&gt;=2),"Délais NO &amp; Qté OK",IF(AND(E578&lt;&gt;"",J578=D578),"Livraison sans demande","Délais NO &amp; Qté NO"))))</f>
        <v>Délais OK &amp; Qté NO</v>
      </c>
      <c r="L578" s="22" t="str">
        <f>IF(AND(K578="Délais NO &amp; Qté OK",X578&gt;30,D578&lt;&gt;""),"Verificar",IF(AND(K578="Délais NO &amp; Qté OK",X578&lt;=30,D578&lt;&gt;""),"Entrée faite "&amp;X578&amp;" jours "&amp;V578,IF(AND(X578&lt;30,K578="Délais NO &amp; Qté NO",D578=""),"Demande faite "&amp;X578&amp;" jours "&amp;W579,"")))</f>
        <v/>
      </c>
      <c r="M578" s="22">
        <f t="shared" si="58"/>
        <v>1</v>
      </c>
      <c r="N578" s="23">
        <v>1</v>
      </c>
      <c r="O578" s="12" t="str">
        <f>CONCATENATE(C578,D578,E578)</f>
        <v>3605052296042110304165456</v>
      </c>
      <c r="P578" s="42" t="str">
        <f t="shared" si="59"/>
        <v>2296042110304165456</v>
      </c>
      <c r="Q578" s="24" t="str">
        <f>IF(AND(D578&lt;&gt;0,E578=0),B578,"")</f>
        <v/>
      </c>
      <c r="R578" s="25" t="str">
        <f>IF(AND(D578=0,E578&lt;&gt;0),B578,"")</f>
        <v/>
      </c>
      <c r="S578" s="26">
        <f t="shared" ref="S578:S641" si="63">B578*1</f>
        <v>41066</v>
      </c>
      <c r="T578" s="27">
        <f>SUMIFS(S:S,O:O,O578,E:E,"")</f>
        <v>0</v>
      </c>
      <c r="U578" s="27">
        <f>SUMIFS(S:S,O:O,O578,D:D,"")</f>
        <v>0</v>
      </c>
      <c r="V578" s="28" t="str">
        <f t="shared" si="60"/>
        <v>Avant</v>
      </c>
      <c r="W578" s="28" t="str">
        <f t="shared" si="61"/>
        <v>Après</v>
      </c>
      <c r="X578" s="29">
        <f t="shared" si="62"/>
        <v>0</v>
      </c>
      <c r="Y578" s="42">
        <f>IFERROR(P578+D578*0.03,"")</f>
        <v>2.2960421103041633E+18</v>
      </c>
    </row>
    <row r="579" spans="1:25">
      <c r="A579" s="13" t="s">
        <v>61</v>
      </c>
      <c r="B579" s="14" t="s">
        <v>23</v>
      </c>
      <c r="C579" s="15">
        <v>3605052296042</v>
      </c>
      <c r="D579" s="16">
        <v>119879</v>
      </c>
      <c r="E579" s="17">
        <v>83111</v>
      </c>
      <c r="F579" s="18"/>
      <c r="G579" s="19">
        <v>1</v>
      </c>
      <c r="H579" s="20">
        <f t="shared" ref="H579:H642" si="64">SUM(F579:G579)</f>
        <v>1</v>
      </c>
      <c r="I579" s="21">
        <f>SUMIFS(E:E,C:C,C579)</f>
        <v>1041377</v>
      </c>
      <c r="J579" s="21">
        <f>SUMIFS(D:D,C:C,C579)</f>
        <v>1078145</v>
      </c>
      <c r="K579" s="20" t="str">
        <f>IF(H579=2,"Délais OK &amp; Qté OK",IF(AND(H579=1,E579&lt;&gt;""),"Délais OK &amp; Qté NO",IF(AND(H579=1,E579="",M579&gt;=2),"Délais NO &amp; Qté OK",IF(AND(E579&lt;&gt;"",J579=D579),"Livraison sans demande","Délais NO &amp; Qté NO"))))</f>
        <v>Délais OK &amp; Qté NO</v>
      </c>
      <c r="L579" s="22" t="str">
        <f>IF(AND(K579="Délais NO &amp; Qté OK",X579&gt;30,D579&lt;&gt;""),"Verificar",IF(AND(K579="Délais NO &amp; Qté OK",X579&lt;=30,D579&lt;&gt;""),"Entrée faite "&amp;X579&amp;" jours "&amp;V579,IF(AND(X579&lt;30,K579="Délais NO &amp; Qté NO",D579=""),"Demande faite "&amp;X579&amp;" jours "&amp;W580,"")))</f>
        <v/>
      </c>
      <c r="M579" s="22">
        <f t="shared" ref="M579:M642" si="65">SUMIFS(N:N,O:O,O579)</f>
        <v>1</v>
      </c>
      <c r="N579" s="23">
        <v>1</v>
      </c>
      <c r="O579" s="12" t="str">
        <f>CONCATENATE(C579,D579,E579)</f>
        <v>360505229604211987983111</v>
      </c>
      <c r="P579" s="42" t="str">
        <f t="shared" ref="P579:P642" si="66">RIGHT(O579,LEN(O579)-6)</f>
        <v>229604211987983111</v>
      </c>
      <c r="Q579" s="24" t="str">
        <f>IF(AND(D579&lt;&gt;0,E579=0),B579,"")</f>
        <v/>
      </c>
      <c r="R579" s="25" t="str">
        <f>IF(AND(D579=0,E579&lt;&gt;0),B579,"")</f>
        <v/>
      </c>
      <c r="S579" s="26">
        <f t="shared" si="63"/>
        <v>41067</v>
      </c>
      <c r="T579" s="27">
        <f>SUMIFS(S:S,O:O,O579,E:E,"")</f>
        <v>0</v>
      </c>
      <c r="U579" s="27">
        <f>SUMIFS(S:S,O:O,O579,D:D,"")</f>
        <v>0</v>
      </c>
      <c r="V579" s="28" t="str">
        <f t="shared" ref="V579:V642" si="67">IF(T579&lt;U579,"Après","Avant")</f>
        <v>Avant</v>
      </c>
      <c r="W579" s="28" t="str">
        <f t="shared" ref="W579:W642" si="68">IF(V579="Après","Avant","Après")</f>
        <v>Après</v>
      </c>
      <c r="X579" s="29">
        <f t="shared" ref="X579:X642" si="69">ABS(T579-U579)</f>
        <v>0</v>
      </c>
      <c r="Y579" s="42">
        <f>IFERROR(P579+D579*0.03,"")</f>
        <v>2.2960421198798659E+17</v>
      </c>
    </row>
    <row r="580" spans="1:25">
      <c r="A580" s="13" t="s">
        <v>61</v>
      </c>
      <c r="B580" s="14" t="s">
        <v>30</v>
      </c>
      <c r="C580" s="15">
        <v>3605052296042</v>
      </c>
      <c r="D580" s="16">
        <v>64344</v>
      </c>
      <c r="E580" s="17">
        <v>119879</v>
      </c>
      <c r="F580" s="18"/>
      <c r="G580" s="19">
        <v>1</v>
      </c>
      <c r="H580" s="20">
        <f t="shared" si="64"/>
        <v>1</v>
      </c>
      <c r="I580" s="21">
        <f>SUMIFS(E:E,C:C,C580)</f>
        <v>1041377</v>
      </c>
      <c r="J580" s="21">
        <f>SUMIFS(D:D,C:C,C580)</f>
        <v>1078145</v>
      </c>
      <c r="K580" s="20" t="str">
        <f>IF(H580=2,"Délais OK &amp; Qté OK",IF(AND(H580=1,E580&lt;&gt;""),"Délais OK &amp; Qté NO",IF(AND(H580=1,E580="",M580&gt;=2),"Délais NO &amp; Qté OK",IF(AND(E580&lt;&gt;"",J580=D580),"Livraison sans demande","Délais NO &amp; Qté NO"))))</f>
        <v>Délais OK &amp; Qté NO</v>
      </c>
      <c r="L580" s="22" t="str">
        <f>IF(AND(K580="Délais NO &amp; Qté OK",X580&gt;30,D580&lt;&gt;""),"Verificar",IF(AND(K580="Délais NO &amp; Qté OK",X580&lt;=30,D580&lt;&gt;""),"Entrée faite "&amp;X580&amp;" jours "&amp;V580,IF(AND(X580&lt;30,K580="Délais NO &amp; Qté NO",D580=""),"Demande faite "&amp;X580&amp;" jours "&amp;W581,"")))</f>
        <v/>
      </c>
      <c r="M580" s="22">
        <f t="shared" si="65"/>
        <v>1</v>
      </c>
      <c r="N580" s="23">
        <v>1</v>
      </c>
      <c r="O580" s="12" t="str">
        <f>CONCATENATE(C580,D580,E580)</f>
        <v>360505229604264344119879</v>
      </c>
      <c r="P580" s="42" t="str">
        <f t="shared" si="66"/>
        <v>229604264344119879</v>
      </c>
      <c r="Q580" s="24" t="str">
        <f>IF(AND(D580&lt;&gt;0,E580=0),B580,"")</f>
        <v/>
      </c>
      <c r="R580" s="25" t="str">
        <f>IF(AND(D580=0,E580&lt;&gt;0),B580,"")</f>
        <v/>
      </c>
      <c r="S580" s="26">
        <f t="shared" si="63"/>
        <v>41071</v>
      </c>
      <c r="T580" s="27">
        <f>SUMIFS(S:S,O:O,O580,E:E,"")</f>
        <v>0</v>
      </c>
      <c r="U580" s="27">
        <f>SUMIFS(S:S,O:O,O580,D:D,"")</f>
        <v>0</v>
      </c>
      <c r="V580" s="28" t="str">
        <f t="shared" si="67"/>
        <v>Avant</v>
      </c>
      <c r="W580" s="28" t="str">
        <f t="shared" si="68"/>
        <v>Après</v>
      </c>
      <c r="X580" s="29">
        <f t="shared" si="69"/>
        <v>0</v>
      </c>
      <c r="Y580" s="42">
        <f>IFERROR(P580+D580*0.03,"")</f>
        <v>2.2960426434412093E+17</v>
      </c>
    </row>
    <row r="581" spans="1:25">
      <c r="A581" s="13" t="s">
        <v>61</v>
      </c>
      <c r="B581" s="14" t="s">
        <v>28</v>
      </c>
      <c r="C581" s="15">
        <v>3605052296028</v>
      </c>
      <c r="D581" s="16">
        <v>101495</v>
      </c>
      <c r="E581" s="17">
        <v>92303</v>
      </c>
      <c r="F581" s="18"/>
      <c r="G581" s="19">
        <v>1</v>
      </c>
      <c r="H581" s="20">
        <f t="shared" si="64"/>
        <v>1</v>
      </c>
      <c r="I581" s="21">
        <f>SUMIFS(E:E,C:C,C581)</f>
        <v>577298</v>
      </c>
      <c r="J581" s="21">
        <f>SUMIFS(D:D,C:C,C581)</f>
        <v>623641</v>
      </c>
      <c r="K581" s="20" t="str">
        <f>IF(H581=2,"Délais OK &amp; Qté OK",IF(AND(H581=1,E581&lt;&gt;""),"Délais OK &amp; Qté NO",IF(AND(H581=1,E581="",M581&gt;=2),"Délais NO &amp; Qté OK",IF(AND(E581&lt;&gt;"",J581=D581),"Livraison sans demande","Délais NO &amp; Qté NO"))))</f>
        <v>Délais OK &amp; Qté NO</v>
      </c>
      <c r="L581" s="22" t="str">
        <f>IF(AND(K581="Délais NO &amp; Qté OK",X581&gt;30,D581&lt;&gt;""),"Verificar",IF(AND(K581="Délais NO &amp; Qté OK",X581&lt;=30,D581&lt;&gt;""),"Entrée faite "&amp;X581&amp;" jours "&amp;V581,IF(AND(X581&lt;30,K581="Délais NO &amp; Qté NO",D581=""),"Demande faite "&amp;X581&amp;" jours "&amp;W582,"")))</f>
        <v/>
      </c>
      <c r="M581" s="22">
        <f t="shared" si="65"/>
        <v>1</v>
      </c>
      <c r="N581" s="23">
        <v>1</v>
      </c>
      <c r="O581" s="12" t="str">
        <f>CONCATENATE(C581,D581,E581)</f>
        <v>360505229602810149592303</v>
      </c>
      <c r="P581" s="42" t="str">
        <f t="shared" si="66"/>
        <v>229602810149592303</v>
      </c>
      <c r="Q581" s="24" t="str">
        <f>IF(AND(D581&lt;&gt;0,E581=0),B581,"")</f>
        <v/>
      </c>
      <c r="R581" s="25" t="str">
        <f>IF(AND(D581=0,E581&lt;&gt;0),B581,"")</f>
        <v/>
      </c>
      <c r="S581" s="26">
        <f t="shared" si="63"/>
        <v>41073</v>
      </c>
      <c r="T581" s="27">
        <f>SUMIFS(S:S,O:O,O581,E:E,"")</f>
        <v>0</v>
      </c>
      <c r="U581" s="27">
        <f>SUMIFS(S:S,O:O,O581,D:D,"")</f>
        <v>0</v>
      </c>
      <c r="V581" s="28" t="str">
        <f t="shared" si="67"/>
        <v>Avant</v>
      </c>
      <c r="W581" s="28" t="str">
        <f t="shared" si="68"/>
        <v>Après</v>
      </c>
      <c r="X581" s="29">
        <f t="shared" si="69"/>
        <v>0</v>
      </c>
      <c r="Y581" s="42">
        <f>IFERROR(P581+D581*0.03,"")</f>
        <v>2.2960281014959504E+17</v>
      </c>
    </row>
    <row r="582" spans="1:25">
      <c r="A582" s="13" t="s">
        <v>61</v>
      </c>
      <c r="B582" s="14" t="s">
        <v>28</v>
      </c>
      <c r="C582" s="15">
        <v>3605052296042</v>
      </c>
      <c r="D582" s="16">
        <v>148221</v>
      </c>
      <c r="E582" s="17">
        <v>157030</v>
      </c>
      <c r="F582" s="18"/>
      <c r="G582" s="19">
        <v>1</v>
      </c>
      <c r="H582" s="20">
        <f t="shared" si="64"/>
        <v>1</v>
      </c>
      <c r="I582" s="21">
        <f>SUMIFS(E:E,C:C,C582)</f>
        <v>1041377</v>
      </c>
      <c r="J582" s="21">
        <f>SUMIFS(D:D,C:C,C582)</f>
        <v>1078145</v>
      </c>
      <c r="K582" s="20" t="str">
        <f>IF(H582=2,"Délais OK &amp; Qté OK",IF(AND(H582=1,E582&lt;&gt;""),"Délais OK &amp; Qté NO",IF(AND(H582=1,E582="",M582&gt;=2),"Délais NO &amp; Qté OK",IF(AND(E582&lt;&gt;"",J582=D582),"Livraison sans demande","Délais NO &amp; Qté NO"))))</f>
        <v>Délais OK &amp; Qté NO</v>
      </c>
      <c r="L582" s="22" t="str">
        <f>IF(AND(K582="Délais NO &amp; Qté OK",X582&gt;30,D582&lt;&gt;""),"Verificar",IF(AND(K582="Délais NO &amp; Qté OK",X582&lt;=30,D582&lt;&gt;""),"Entrée faite "&amp;X582&amp;" jours "&amp;V582,IF(AND(X582&lt;30,K582="Délais NO &amp; Qté NO",D582=""),"Demande faite "&amp;X582&amp;" jours "&amp;W583,"")))</f>
        <v/>
      </c>
      <c r="M582" s="22">
        <f t="shared" si="65"/>
        <v>1</v>
      </c>
      <c r="N582" s="23">
        <v>1</v>
      </c>
      <c r="O582" s="12" t="str">
        <f>CONCATENATE(C582,D582,E582)</f>
        <v>3605052296042148221157030</v>
      </c>
      <c r="P582" s="42" t="str">
        <f t="shared" si="66"/>
        <v>2296042148221157030</v>
      </c>
      <c r="Q582" s="24" t="str">
        <f>IF(AND(D582&lt;&gt;0,E582=0),B582,"")</f>
        <v/>
      </c>
      <c r="R582" s="25" t="str">
        <f>IF(AND(D582=0,E582&lt;&gt;0),B582,"")</f>
        <v/>
      </c>
      <c r="S582" s="26">
        <f t="shared" si="63"/>
        <v>41073</v>
      </c>
      <c r="T582" s="27">
        <f>SUMIFS(S:S,O:O,O582,E:E,"")</f>
        <v>0</v>
      </c>
      <c r="U582" s="27">
        <f>SUMIFS(S:S,O:O,O582,D:D,"")</f>
        <v>0</v>
      </c>
      <c r="V582" s="28" t="str">
        <f t="shared" si="67"/>
        <v>Avant</v>
      </c>
      <c r="W582" s="28" t="str">
        <f t="shared" si="68"/>
        <v>Après</v>
      </c>
      <c r="X582" s="29">
        <f t="shared" si="69"/>
        <v>0</v>
      </c>
      <c r="Y582" s="42">
        <f>IFERROR(P582+D582*0.03,"")</f>
        <v>2.2960421482211543E+18</v>
      </c>
    </row>
    <row r="583" spans="1:25">
      <c r="A583" s="13" t="s">
        <v>61</v>
      </c>
      <c r="B583" s="14" t="s">
        <v>26</v>
      </c>
      <c r="C583" s="15">
        <v>3605052296028</v>
      </c>
      <c r="D583" s="16">
        <v>36768</v>
      </c>
      <c r="E583" s="17">
        <v>45960</v>
      </c>
      <c r="F583" s="18"/>
      <c r="G583" s="19">
        <v>1</v>
      </c>
      <c r="H583" s="20">
        <f t="shared" si="64"/>
        <v>1</v>
      </c>
      <c r="I583" s="21">
        <f>SUMIFS(E:E,C:C,C583)</f>
        <v>577298</v>
      </c>
      <c r="J583" s="21">
        <f>SUMIFS(D:D,C:C,C583)</f>
        <v>623641</v>
      </c>
      <c r="K583" s="20" t="str">
        <f>IF(H583=2,"Délais OK &amp; Qté OK",IF(AND(H583=1,E583&lt;&gt;""),"Délais OK &amp; Qté NO",IF(AND(H583=1,E583="",M583&gt;=2),"Délais NO &amp; Qté OK",IF(AND(E583&lt;&gt;"",J583=D583),"Livraison sans demande","Délais NO &amp; Qté NO"))))</f>
        <v>Délais OK &amp; Qté NO</v>
      </c>
      <c r="L583" s="22" t="str">
        <f>IF(AND(K583="Délais NO &amp; Qté OK",X583&gt;30,D583&lt;&gt;""),"Verificar",IF(AND(K583="Délais NO &amp; Qté OK",X583&lt;=30,D583&lt;&gt;""),"Entrée faite "&amp;X583&amp;" jours "&amp;V583,IF(AND(X583&lt;30,K583="Délais NO &amp; Qté NO",D583=""),"Demande faite "&amp;X583&amp;" jours "&amp;W584,"")))</f>
        <v/>
      </c>
      <c r="M583" s="22">
        <f t="shared" si="65"/>
        <v>2</v>
      </c>
      <c r="N583" s="23">
        <v>1</v>
      </c>
      <c r="O583" s="12" t="str">
        <f>CONCATENATE(C583,D583,E583)</f>
        <v>36050522960283676845960</v>
      </c>
      <c r="P583" s="42" t="str">
        <f t="shared" si="66"/>
        <v>22960283676845960</v>
      </c>
      <c r="Q583" s="24" t="str">
        <f>IF(AND(D583&lt;&gt;0,E583=0),B583,"")</f>
        <v/>
      </c>
      <c r="R583" s="25" t="str">
        <f>IF(AND(D583=0,E583&lt;&gt;0),B583,"")</f>
        <v/>
      </c>
      <c r="S583" s="26">
        <f t="shared" si="63"/>
        <v>41075</v>
      </c>
      <c r="T583" s="27">
        <f>SUMIFS(S:S,O:O,O583,E:E,"")</f>
        <v>0</v>
      </c>
      <c r="U583" s="27">
        <f>SUMIFS(S:S,O:O,O583,D:D,"")</f>
        <v>0</v>
      </c>
      <c r="V583" s="28" t="str">
        <f t="shared" si="67"/>
        <v>Avant</v>
      </c>
      <c r="W583" s="28" t="str">
        <f t="shared" si="68"/>
        <v>Après</v>
      </c>
      <c r="X583" s="29">
        <f t="shared" si="69"/>
        <v>0</v>
      </c>
      <c r="Y583" s="42">
        <f>IFERROR(P583+D583*0.03,"")</f>
        <v>2.2960283676847004E+16</v>
      </c>
    </row>
    <row r="584" spans="1:25">
      <c r="A584" s="13" t="s">
        <v>61</v>
      </c>
      <c r="B584" s="14" t="s">
        <v>26</v>
      </c>
      <c r="C584" s="15">
        <v>3605052296042</v>
      </c>
      <c r="D584" s="16">
        <v>76217</v>
      </c>
      <c r="E584" s="17">
        <v>48641</v>
      </c>
      <c r="F584" s="18"/>
      <c r="G584" s="19">
        <v>1</v>
      </c>
      <c r="H584" s="20">
        <f t="shared" si="64"/>
        <v>1</v>
      </c>
      <c r="I584" s="21">
        <f>SUMIFS(E:E,C:C,C584)</f>
        <v>1041377</v>
      </c>
      <c r="J584" s="21">
        <f>SUMIFS(D:D,C:C,C584)</f>
        <v>1078145</v>
      </c>
      <c r="K584" s="20" t="str">
        <f>IF(H584=2,"Délais OK &amp; Qté OK",IF(AND(H584=1,E584&lt;&gt;""),"Délais OK &amp; Qté NO",IF(AND(H584=1,E584="",M584&gt;=2),"Délais NO &amp; Qté OK",IF(AND(E584&lt;&gt;"",J584=D584),"Livraison sans demande","Délais NO &amp; Qté NO"))))</f>
        <v>Délais OK &amp; Qté NO</v>
      </c>
      <c r="L584" s="22" t="str">
        <f>IF(AND(K584="Délais NO &amp; Qté OK",X584&gt;30,D584&lt;&gt;""),"Verificar",IF(AND(K584="Délais NO &amp; Qté OK",X584&lt;=30,D584&lt;&gt;""),"Entrée faite "&amp;X584&amp;" jours "&amp;V584,IF(AND(X584&lt;30,K584="Délais NO &amp; Qté NO",D584=""),"Demande faite "&amp;X584&amp;" jours "&amp;W585,"")))</f>
        <v/>
      </c>
      <c r="M584" s="22">
        <f t="shared" si="65"/>
        <v>1</v>
      </c>
      <c r="N584" s="23">
        <v>1</v>
      </c>
      <c r="O584" s="12" t="str">
        <f>CONCATENATE(C584,D584,E584)</f>
        <v>36050522960427621748641</v>
      </c>
      <c r="P584" s="42" t="str">
        <f t="shared" si="66"/>
        <v>22960427621748641</v>
      </c>
      <c r="Q584" s="24" t="str">
        <f>IF(AND(D584&lt;&gt;0,E584=0),B584,"")</f>
        <v/>
      </c>
      <c r="R584" s="25" t="str">
        <f>IF(AND(D584=0,E584&lt;&gt;0),B584,"")</f>
        <v/>
      </c>
      <c r="S584" s="26">
        <f t="shared" si="63"/>
        <v>41075</v>
      </c>
      <c r="T584" s="27">
        <f>SUMIFS(S:S,O:O,O584,E:E,"")</f>
        <v>0</v>
      </c>
      <c r="U584" s="27">
        <f>SUMIFS(S:S,O:O,O584,D:D,"")</f>
        <v>0</v>
      </c>
      <c r="V584" s="28" t="str">
        <f t="shared" si="67"/>
        <v>Avant</v>
      </c>
      <c r="W584" s="28" t="str">
        <f t="shared" si="68"/>
        <v>Après</v>
      </c>
      <c r="X584" s="29">
        <f t="shared" si="69"/>
        <v>0</v>
      </c>
      <c r="Y584" s="42">
        <f>IFERROR(P584+D584*0.03,"")</f>
        <v>2.2960427621750888E+16</v>
      </c>
    </row>
    <row r="585" spans="1:25">
      <c r="A585" s="13" t="s">
        <v>61</v>
      </c>
      <c r="B585" s="14" t="s">
        <v>31</v>
      </c>
      <c r="C585" s="15">
        <v>3605052296028</v>
      </c>
      <c r="D585" s="16">
        <v>203107</v>
      </c>
      <c r="E585" s="17">
        <v>184723</v>
      </c>
      <c r="F585" s="18"/>
      <c r="G585" s="19">
        <v>1</v>
      </c>
      <c r="H585" s="20">
        <f t="shared" si="64"/>
        <v>1</v>
      </c>
      <c r="I585" s="21">
        <f>SUMIFS(E:E,C:C,C585)</f>
        <v>577298</v>
      </c>
      <c r="J585" s="21">
        <f>SUMIFS(D:D,C:C,C585)</f>
        <v>623641</v>
      </c>
      <c r="K585" s="20" t="str">
        <f>IF(H585=2,"Délais OK &amp; Qté OK",IF(AND(H585=1,E585&lt;&gt;""),"Délais OK &amp; Qté NO",IF(AND(H585=1,E585="",M585&gt;=2),"Délais NO &amp; Qté OK",IF(AND(E585&lt;&gt;"",J585=D585),"Livraison sans demande","Délais NO &amp; Qté NO"))))</f>
        <v>Délais OK &amp; Qté NO</v>
      </c>
      <c r="L585" s="22" t="str">
        <f>IF(AND(K585="Délais NO &amp; Qté OK",X585&gt;30,D585&lt;&gt;""),"Verificar",IF(AND(K585="Délais NO &amp; Qté OK",X585&lt;=30,D585&lt;&gt;""),"Entrée faite "&amp;X585&amp;" jours "&amp;V585,IF(AND(X585&lt;30,K585="Délais NO &amp; Qté NO",D585=""),"Demande faite "&amp;X585&amp;" jours "&amp;W586,"")))</f>
        <v/>
      </c>
      <c r="M585" s="22">
        <f t="shared" si="65"/>
        <v>1</v>
      </c>
      <c r="N585" s="23">
        <v>1</v>
      </c>
      <c r="O585" s="12" t="str">
        <f>CONCATENATE(C585,D585,E585)</f>
        <v>3605052296028203107184723</v>
      </c>
      <c r="P585" s="42" t="str">
        <f t="shared" si="66"/>
        <v>2296028203107184723</v>
      </c>
      <c r="Q585" s="24" t="str">
        <f>IF(AND(D585&lt;&gt;0,E585=0),B585,"")</f>
        <v/>
      </c>
      <c r="R585" s="25" t="str">
        <f>IF(AND(D585=0,E585&lt;&gt;0),B585,"")</f>
        <v/>
      </c>
      <c r="S585" s="26">
        <f t="shared" si="63"/>
        <v>41078</v>
      </c>
      <c r="T585" s="27">
        <f>SUMIFS(S:S,O:O,O585,E:E,"")</f>
        <v>0</v>
      </c>
      <c r="U585" s="27">
        <f>SUMIFS(S:S,O:O,O585,D:D,"")</f>
        <v>0</v>
      </c>
      <c r="V585" s="28" t="str">
        <f t="shared" si="67"/>
        <v>Avant</v>
      </c>
      <c r="W585" s="28" t="str">
        <f t="shared" si="68"/>
        <v>Après</v>
      </c>
      <c r="X585" s="29">
        <f t="shared" si="69"/>
        <v>0</v>
      </c>
      <c r="Y585" s="42">
        <f>IFERROR(P585+D585*0.03,"")</f>
        <v>2.2960282031071862E+18</v>
      </c>
    </row>
    <row r="586" spans="1:25">
      <c r="A586" s="13" t="s">
        <v>61</v>
      </c>
      <c r="B586" s="14" t="s">
        <v>31</v>
      </c>
      <c r="C586" s="15">
        <v>3605052296042</v>
      </c>
      <c r="D586" s="16">
        <v>-30640</v>
      </c>
      <c r="E586" s="17">
        <v>24512</v>
      </c>
      <c r="F586" s="18"/>
      <c r="G586" s="19">
        <v>1</v>
      </c>
      <c r="H586" s="20">
        <f t="shared" si="64"/>
        <v>1</v>
      </c>
      <c r="I586" s="21">
        <f>SUMIFS(E:E,C:C,C586)</f>
        <v>1041377</v>
      </c>
      <c r="J586" s="21">
        <f>SUMIFS(D:D,C:C,C586)</f>
        <v>1078145</v>
      </c>
      <c r="K586" s="20" t="str">
        <f>IF(H586=2,"Délais OK &amp; Qté OK",IF(AND(H586=1,E586&lt;&gt;""),"Délais OK &amp; Qté NO",IF(AND(H586=1,E586="",M586&gt;=2),"Délais NO &amp; Qté OK",IF(AND(E586&lt;&gt;"",J586=D586),"Livraison sans demande","Délais NO &amp; Qté NO"))))</f>
        <v>Délais OK &amp; Qté NO</v>
      </c>
      <c r="L586" s="22" t="str">
        <f>IF(AND(K586="Délais NO &amp; Qté OK",X586&gt;30,D586&lt;&gt;""),"Verificar",IF(AND(K586="Délais NO &amp; Qté OK",X586&lt;=30,D586&lt;&gt;""),"Entrée faite "&amp;X586&amp;" jours "&amp;V586,IF(AND(X586&lt;30,K586="Délais NO &amp; Qté NO",D586=""),"Demande faite "&amp;X586&amp;" jours "&amp;W587,"")))</f>
        <v/>
      </c>
      <c r="M586" s="22">
        <f t="shared" si="65"/>
        <v>1</v>
      </c>
      <c r="N586" s="23">
        <v>1</v>
      </c>
      <c r="O586" s="12" t="str">
        <f>CONCATENATE(C586,D586,E586)</f>
        <v>3605052296042-3064024512</v>
      </c>
      <c r="P586" s="42" t="str">
        <f t="shared" si="66"/>
        <v>2296042-3064024512</v>
      </c>
      <c r="Q586" s="24" t="str">
        <f>IF(AND(D586&lt;&gt;0,E586=0),B586,"")</f>
        <v/>
      </c>
      <c r="R586" s="25" t="str">
        <f>IF(AND(D586=0,E586&lt;&gt;0),B586,"")</f>
        <v/>
      </c>
      <c r="S586" s="26">
        <f t="shared" si="63"/>
        <v>41078</v>
      </c>
      <c r="T586" s="27">
        <f>SUMIFS(S:S,O:O,O586,E:E,"")</f>
        <v>0</v>
      </c>
      <c r="U586" s="27">
        <f>SUMIFS(S:S,O:O,O586,D:D,"")</f>
        <v>0</v>
      </c>
      <c r="V586" s="28" t="str">
        <f t="shared" si="67"/>
        <v>Avant</v>
      </c>
      <c r="W586" s="28" t="str">
        <f t="shared" si="68"/>
        <v>Après</v>
      </c>
      <c r="X586" s="29">
        <f t="shared" si="69"/>
        <v>0</v>
      </c>
      <c r="Y586" s="42" t="str">
        <f>IFERROR(P586+D586*0.03,"")</f>
        <v/>
      </c>
    </row>
    <row r="587" spans="1:25">
      <c r="A587" s="13" t="s">
        <v>61</v>
      </c>
      <c r="B587" s="14" t="s">
        <v>29</v>
      </c>
      <c r="C587" s="15">
        <v>3605052296042</v>
      </c>
      <c r="D587" s="16">
        <v>45960</v>
      </c>
      <c r="E587" s="17"/>
      <c r="F587" s="18"/>
      <c r="G587" s="19">
        <v>1</v>
      </c>
      <c r="H587" s="20">
        <f t="shared" si="64"/>
        <v>1</v>
      </c>
      <c r="I587" s="21">
        <f>SUMIFS(E:E,C:C,C587)</f>
        <v>1041377</v>
      </c>
      <c r="J587" s="21">
        <f>SUMIFS(D:D,C:C,C587)</f>
        <v>1078145</v>
      </c>
      <c r="K587" s="20" t="str">
        <f>IF(H587=2,"Délais OK &amp; Qté OK",IF(AND(H587=1,E587&lt;&gt;""),"Délais OK &amp; Qté NO",IF(AND(H587=1,E587="",M587&gt;=2),"Délais NO &amp; Qté OK",IF(AND(E587&lt;&gt;"",J587=D587),"Livraison sans demande","Délais NO &amp; Qté NO"))))</f>
        <v>Délais NO &amp; Qté NO</v>
      </c>
      <c r="L587" s="22" t="str">
        <f>IF(AND(K587="Délais NO &amp; Qté OK",X587&gt;30,D587&lt;&gt;""),"Verificar",IF(AND(K587="Délais NO &amp; Qté OK",X587&lt;=30,D587&lt;&gt;""),"Entrée faite "&amp;X587&amp;" jours "&amp;V587,IF(AND(X587&lt;30,K587="Délais NO &amp; Qté NO",D587=""),"Demande faite "&amp;X587&amp;" jours "&amp;W588,"")))</f>
        <v/>
      </c>
      <c r="M587" s="22">
        <f t="shared" si="65"/>
        <v>1</v>
      </c>
      <c r="N587" s="23">
        <v>1</v>
      </c>
      <c r="O587" s="12" t="str">
        <f>CONCATENATE(C587,D587,E587)</f>
        <v>360505229604245960</v>
      </c>
      <c r="P587" s="42" t="str">
        <f t="shared" si="66"/>
        <v>229604245960</v>
      </c>
      <c r="Q587" s="24" t="str">
        <f>IF(AND(D587&lt;&gt;0,E587=0),B587,"")</f>
        <v>20/06/2012</v>
      </c>
      <c r="R587" s="25" t="str">
        <f>IF(AND(D587=0,E587&lt;&gt;0),B587,"")</f>
        <v/>
      </c>
      <c r="S587" s="26">
        <f t="shared" si="63"/>
        <v>41080</v>
      </c>
      <c r="T587" s="27">
        <f>SUMIFS(S:S,O:O,O587,E:E,"")</f>
        <v>41080</v>
      </c>
      <c r="U587" s="27">
        <f>SUMIFS(S:S,O:O,O587,D:D,"")</f>
        <v>0</v>
      </c>
      <c r="V587" s="28" t="str">
        <f t="shared" si="67"/>
        <v>Avant</v>
      </c>
      <c r="W587" s="28" t="str">
        <f t="shared" si="68"/>
        <v>Après</v>
      </c>
      <c r="X587" s="29">
        <f t="shared" si="69"/>
        <v>41080</v>
      </c>
      <c r="Y587" s="42">
        <f>IFERROR(P587+D587*0.03,"")</f>
        <v>229604247338.79999</v>
      </c>
    </row>
    <row r="588" spans="1:25">
      <c r="A588" s="13" t="s">
        <v>61</v>
      </c>
      <c r="B588" s="14" t="s">
        <v>32</v>
      </c>
      <c r="C588" s="15">
        <v>3605052296042</v>
      </c>
      <c r="D588" s="16">
        <v>83111</v>
      </c>
      <c r="E588" s="17">
        <v>83111</v>
      </c>
      <c r="F588" s="18">
        <v>1</v>
      </c>
      <c r="G588" s="19">
        <v>1</v>
      </c>
      <c r="H588" s="20">
        <f t="shared" si="64"/>
        <v>2</v>
      </c>
      <c r="I588" s="21">
        <f>SUMIFS(E:E,C:C,C588)</f>
        <v>1041377</v>
      </c>
      <c r="J588" s="21">
        <f>SUMIFS(D:D,C:C,C588)</f>
        <v>1078145</v>
      </c>
      <c r="K588" s="20" t="str">
        <f>IF(H588=2,"Délais OK &amp; Qté OK",IF(AND(H588=1,E588&lt;&gt;""),"Délais OK &amp; Qté NO",IF(AND(H588=1,E588="",M588&gt;=2),"Délais NO &amp; Qté OK",IF(AND(E588&lt;&gt;"",J588=D588),"Livraison sans demande","Délais NO &amp; Qté NO"))))</f>
        <v>Délais OK &amp; Qté OK</v>
      </c>
      <c r="L588" s="22" t="str">
        <f>IF(AND(K588="Délais NO &amp; Qté OK",X588&gt;30,D588&lt;&gt;""),"Verificar",IF(AND(K588="Délais NO &amp; Qté OK",X588&lt;=30,D588&lt;&gt;""),"Entrée faite "&amp;X588&amp;" jours "&amp;V588,IF(AND(X588&lt;30,K588="Délais NO &amp; Qté NO",D588=""),"Demande faite "&amp;X588&amp;" jours "&amp;W589,"")))</f>
        <v/>
      </c>
      <c r="M588" s="22">
        <f t="shared" si="65"/>
        <v>1</v>
      </c>
      <c r="N588" s="23">
        <v>1</v>
      </c>
      <c r="O588" s="12" t="str">
        <f>CONCATENATE(C588,D588,E588)</f>
        <v>36050522960428311183111</v>
      </c>
      <c r="P588" s="42" t="str">
        <f t="shared" si="66"/>
        <v>22960428311183111</v>
      </c>
      <c r="Q588" s="24" t="str">
        <f>IF(AND(D588&lt;&gt;0,E588=0),B588,"")</f>
        <v/>
      </c>
      <c r="R588" s="25" t="str">
        <f>IF(AND(D588=0,E588&lt;&gt;0),B588,"")</f>
        <v/>
      </c>
      <c r="S588" s="26">
        <f t="shared" si="63"/>
        <v>41081</v>
      </c>
      <c r="T588" s="27">
        <f>SUMIFS(S:S,O:O,O588,E:E,"")</f>
        <v>0</v>
      </c>
      <c r="U588" s="27">
        <f>SUMIFS(S:S,O:O,O588,D:D,"")</f>
        <v>0</v>
      </c>
      <c r="V588" s="28" t="str">
        <f t="shared" si="67"/>
        <v>Avant</v>
      </c>
      <c r="W588" s="28" t="str">
        <f t="shared" si="68"/>
        <v>Après</v>
      </c>
      <c r="X588" s="29">
        <f t="shared" si="69"/>
        <v>0</v>
      </c>
      <c r="Y588" s="42">
        <f>IFERROR(P588+D588*0.03,"")</f>
        <v>2.2960428311185592E+16</v>
      </c>
    </row>
    <row r="589" spans="1:25">
      <c r="A589" s="13" t="s">
        <v>61</v>
      </c>
      <c r="B589" s="14" t="s">
        <v>18</v>
      </c>
      <c r="C589" s="15">
        <v>3605052296028</v>
      </c>
      <c r="D589" s="16">
        <v>36768</v>
      </c>
      <c r="E589" s="17">
        <v>27576</v>
      </c>
      <c r="F589" s="18"/>
      <c r="G589" s="19">
        <v>1</v>
      </c>
      <c r="H589" s="20">
        <f t="shared" si="64"/>
        <v>1</v>
      </c>
      <c r="I589" s="21">
        <f>SUMIFS(E:E,C:C,C589)</f>
        <v>577298</v>
      </c>
      <c r="J589" s="21">
        <f>SUMIFS(D:D,C:C,C589)</f>
        <v>623641</v>
      </c>
      <c r="K589" s="20" t="str">
        <f>IF(H589=2,"Délais OK &amp; Qté OK",IF(AND(H589=1,E589&lt;&gt;""),"Délais OK &amp; Qté NO",IF(AND(H589=1,E589="",M589&gt;=2),"Délais NO &amp; Qté OK",IF(AND(E589&lt;&gt;"",J589=D589),"Livraison sans demande","Délais NO &amp; Qté NO"))))</f>
        <v>Délais OK &amp; Qté NO</v>
      </c>
      <c r="L589" s="22" t="str">
        <f>IF(AND(K589="Délais NO &amp; Qté OK",X589&gt;30,D589&lt;&gt;""),"Verificar",IF(AND(K589="Délais NO &amp; Qté OK",X589&lt;=30,D589&lt;&gt;""),"Entrée faite "&amp;X589&amp;" jours "&amp;V589,IF(AND(X589&lt;30,K589="Délais NO &amp; Qté NO",D589=""),"Demande faite "&amp;X589&amp;" jours "&amp;W590,"")))</f>
        <v/>
      </c>
      <c r="M589" s="22">
        <f t="shared" si="65"/>
        <v>2</v>
      </c>
      <c r="N589" s="23">
        <v>1</v>
      </c>
      <c r="O589" s="12" t="str">
        <f>CONCATENATE(C589,D589,E589)</f>
        <v>36050522960283676827576</v>
      </c>
      <c r="P589" s="42" t="str">
        <f t="shared" si="66"/>
        <v>22960283676827576</v>
      </c>
      <c r="Q589" s="24" t="str">
        <f>IF(AND(D589&lt;&gt;0,E589=0),B589,"")</f>
        <v/>
      </c>
      <c r="R589" s="25" t="str">
        <f>IF(AND(D589=0,E589&lt;&gt;0),B589,"")</f>
        <v/>
      </c>
      <c r="S589" s="26">
        <f t="shared" si="63"/>
        <v>41082</v>
      </c>
      <c r="T589" s="27">
        <f>SUMIFS(S:S,O:O,O589,E:E,"")</f>
        <v>0</v>
      </c>
      <c r="U589" s="27">
        <f>SUMIFS(S:S,O:O,O589,D:D,"")</f>
        <v>0</v>
      </c>
      <c r="V589" s="28" t="str">
        <f t="shared" si="67"/>
        <v>Avant</v>
      </c>
      <c r="W589" s="28" t="str">
        <f t="shared" si="68"/>
        <v>Après</v>
      </c>
      <c r="X589" s="29">
        <f t="shared" si="69"/>
        <v>0</v>
      </c>
      <c r="Y589" s="42">
        <f>IFERROR(P589+D589*0.03,"")</f>
        <v>2.2960283676828604E+16</v>
      </c>
    </row>
    <row r="590" spans="1:25">
      <c r="A590" s="13" t="s">
        <v>61</v>
      </c>
      <c r="B590" s="14" t="s">
        <v>18</v>
      </c>
      <c r="C590" s="15">
        <v>3605052296042</v>
      </c>
      <c r="D590" s="16">
        <v>-18384</v>
      </c>
      <c r="E590" s="17">
        <v>55152</v>
      </c>
      <c r="F590" s="18"/>
      <c r="G590" s="19">
        <v>1</v>
      </c>
      <c r="H590" s="20">
        <f t="shared" si="64"/>
        <v>1</v>
      </c>
      <c r="I590" s="21">
        <f>SUMIFS(E:E,C:C,C590)</f>
        <v>1041377</v>
      </c>
      <c r="J590" s="21">
        <f>SUMIFS(D:D,C:C,C590)</f>
        <v>1078145</v>
      </c>
      <c r="K590" s="20" t="str">
        <f>IF(H590=2,"Délais OK &amp; Qté OK",IF(AND(H590=1,E590&lt;&gt;""),"Délais OK &amp; Qté NO",IF(AND(H590=1,E590="",M590&gt;=2),"Délais NO &amp; Qté OK",IF(AND(E590&lt;&gt;"",J590=D590),"Livraison sans demande","Délais NO &amp; Qté NO"))))</f>
        <v>Délais OK &amp; Qté NO</v>
      </c>
      <c r="L590" s="22" t="str">
        <f>IF(AND(K590="Délais NO &amp; Qté OK",X590&gt;30,D590&lt;&gt;""),"Verificar",IF(AND(K590="Délais NO &amp; Qté OK",X590&lt;=30,D590&lt;&gt;""),"Entrée faite "&amp;X590&amp;" jours "&amp;V590,IF(AND(X590&lt;30,K590="Délais NO &amp; Qté NO",D590=""),"Demande faite "&amp;X590&amp;" jours "&amp;W591,"")))</f>
        <v/>
      </c>
      <c r="M590" s="22">
        <f t="shared" si="65"/>
        <v>1</v>
      </c>
      <c r="N590" s="23">
        <v>1</v>
      </c>
      <c r="O590" s="12" t="str">
        <f>CONCATENATE(C590,D590,E590)</f>
        <v>3605052296042-1838455152</v>
      </c>
      <c r="P590" s="42" t="str">
        <f t="shared" si="66"/>
        <v>2296042-1838455152</v>
      </c>
      <c r="Q590" s="24" t="str">
        <f>IF(AND(D590&lt;&gt;0,E590=0),B590,"")</f>
        <v/>
      </c>
      <c r="R590" s="25" t="str">
        <f>IF(AND(D590=0,E590&lt;&gt;0),B590,"")</f>
        <v/>
      </c>
      <c r="S590" s="26">
        <f t="shared" si="63"/>
        <v>41082</v>
      </c>
      <c r="T590" s="27">
        <f>SUMIFS(S:S,O:O,O590,E:E,"")</f>
        <v>0</v>
      </c>
      <c r="U590" s="27">
        <f>SUMIFS(S:S,O:O,O590,D:D,"")</f>
        <v>0</v>
      </c>
      <c r="V590" s="28" t="str">
        <f t="shared" si="67"/>
        <v>Avant</v>
      </c>
      <c r="W590" s="28" t="str">
        <f t="shared" si="68"/>
        <v>Après</v>
      </c>
      <c r="X590" s="29">
        <f t="shared" si="69"/>
        <v>0</v>
      </c>
      <c r="Y590" s="42" t="str">
        <f>IFERROR(P590+D590*0.03,"")</f>
        <v/>
      </c>
    </row>
    <row r="591" spans="1:25">
      <c r="A591" s="13" t="s">
        <v>61</v>
      </c>
      <c r="B591" s="14" t="s">
        <v>20</v>
      </c>
      <c r="C591" s="15">
        <v>3605052296028</v>
      </c>
      <c r="D591" s="16">
        <v>55152</v>
      </c>
      <c r="E591" s="17">
        <v>110304</v>
      </c>
      <c r="F591" s="18"/>
      <c r="G591" s="19">
        <v>1</v>
      </c>
      <c r="H591" s="20">
        <f t="shared" si="64"/>
        <v>1</v>
      </c>
      <c r="I591" s="21">
        <f>SUMIFS(E:E,C:C,C591)</f>
        <v>577298</v>
      </c>
      <c r="J591" s="21">
        <f>SUMIFS(D:D,C:C,C591)</f>
        <v>623641</v>
      </c>
      <c r="K591" s="20" t="str">
        <f>IF(H591=2,"Délais OK &amp; Qté OK",IF(AND(H591=1,E591&lt;&gt;""),"Délais OK &amp; Qté NO",IF(AND(H591=1,E591="",M591&gt;=2),"Délais NO &amp; Qté OK",IF(AND(E591&lt;&gt;"",J591=D591),"Livraison sans demande","Délais NO &amp; Qté NO"))))</f>
        <v>Délais OK &amp; Qté NO</v>
      </c>
      <c r="L591" s="22" t="str">
        <f>IF(AND(K591="Délais NO &amp; Qté OK",X591&gt;30,D591&lt;&gt;""),"Verificar",IF(AND(K591="Délais NO &amp; Qté OK",X591&lt;=30,D591&lt;&gt;""),"Entrée faite "&amp;X591&amp;" jours "&amp;V591,IF(AND(X591&lt;30,K591="Délais NO &amp; Qté NO",D591=""),"Demande faite "&amp;X591&amp;" jours "&amp;W592,"")))</f>
        <v/>
      </c>
      <c r="M591" s="22">
        <f t="shared" si="65"/>
        <v>1</v>
      </c>
      <c r="N591" s="23">
        <v>1</v>
      </c>
      <c r="O591" s="12" t="str">
        <f>CONCATENATE(C591,D591,E591)</f>
        <v>360505229602855152110304</v>
      </c>
      <c r="P591" s="42" t="str">
        <f t="shared" si="66"/>
        <v>229602855152110304</v>
      </c>
      <c r="Q591" s="24" t="str">
        <f>IF(AND(D591&lt;&gt;0,E591=0),B591,"")</f>
        <v/>
      </c>
      <c r="R591" s="25" t="str">
        <f>IF(AND(D591=0,E591&lt;&gt;0),B591,"")</f>
        <v/>
      </c>
      <c r="S591" s="26">
        <f t="shared" si="63"/>
        <v>41085</v>
      </c>
      <c r="T591" s="27">
        <f>SUMIFS(S:S,O:O,O591,E:E,"")</f>
        <v>0</v>
      </c>
      <c r="U591" s="27">
        <f>SUMIFS(S:S,O:O,O591,D:D,"")</f>
        <v>0</v>
      </c>
      <c r="V591" s="28" t="str">
        <f t="shared" si="67"/>
        <v>Avant</v>
      </c>
      <c r="W591" s="28" t="str">
        <f t="shared" si="68"/>
        <v>Après</v>
      </c>
      <c r="X591" s="29">
        <f t="shared" si="69"/>
        <v>0</v>
      </c>
      <c r="Y591" s="42">
        <f>IFERROR(P591+D591*0.03,"")</f>
        <v>2.2960285515211168E+17</v>
      </c>
    </row>
    <row r="592" spans="1:25">
      <c r="A592" s="13" t="s">
        <v>61</v>
      </c>
      <c r="B592" s="14" t="s">
        <v>20</v>
      </c>
      <c r="C592" s="15">
        <v>3605052296042</v>
      </c>
      <c r="D592" s="16">
        <v>36768</v>
      </c>
      <c r="E592" s="17">
        <v>55535</v>
      </c>
      <c r="F592" s="18"/>
      <c r="G592" s="19">
        <v>1</v>
      </c>
      <c r="H592" s="20">
        <f t="shared" si="64"/>
        <v>1</v>
      </c>
      <c r="I592" s="21">
        <f>SUMIFS(E:E,C:C,C592)</f>
        <v>1041377</v>
      </c>
      <c r="J592" s="21">
        <f>SUMIFS(D:D,C:C,C592)</f>
        <v>1078145</v>
      </c>
      <c r="K592" s="20" t="str">
        <f>IF(H592=2,"Délais OK &amp; Qté OK",IF(AND(H592=1,E592&lt;&gt;""),"Délais OK &amp; Qté NO",IF(AND(H592=1,E592="",M592&gt;=2),"Délais NO &amp; Qté OK",IF(AND(E592&lt;&gt;"",J592=D592),"Livraison sans demande","Délais NO &amp; Qté NO"))))</f>
        <v>Délais OK &amp; Qté NO</v>
      </c>
      <c r="L592" s="22" t="str">
        <f>IF(AND(K592="Délais NO &amp; Qté OK",X592&gt;30,D592&lt;&gt;""),"Verificar",IF(AND(K592="Délais NO &amp; Qté OK",X592&lt;=30,D592&lt;&gt;""),"Entrée faite "&amp;X592&amp;" jours "&amp;V592,IF(AND(X592&lt;30,K592="Délais NO &amp; Qté NO",D592=""),"Demande faite "&amp;X592&amp;" jours "&amp;W593,"")))</f>
        <v/>
      </c>
      <c r="M592" s="22">
        <f t="shared" si="65"/>
        <v>1</v>
      </c>
      <c r="N592" s="23">
        <v>1</v>
      </c>
      <c r="O592" s="12" t="str">
        <f>CONCATENATE(C592,D592,E592)</f>
        <v>36050522960423676855535</v>
      </c>
      <c r="P592" s="42" t="str">
        <f t="shared" si="66"/>
        <v>22960423676855535</v>
      </c>
      <c r="Q592" s="24" t="str">
        <f>IF(AND(D592&lt;&gt;0,E592=0),B592,"")</f>
        <v/>
      </c>
      <c r="R592" s="25" t="str">
        <f>IF(AND(D592=0,E592&lt;&gt;0),B592,"")</f>
        <v/>
      </c>
      <c r="S592" s="26">
        <f t="shared" si="63"/>
        <v>41085</v>
      </c>
      <c r="T592" s="27">
        <f>SUMIFS(S:S,O:O,O592,E:E,"")</f>
        <v>0</v>
      </c>
      <c r="U592" s="27">
        <f>SUMIFS(S:S,O:O,O592,D:D,"")</f>
        <v>0</v>
      </c>
      <c r="V592" s="28" t="str">
        <f t="shared" si="67"/>
        <v>Avant</v>
      </c>
      <c r="W592" s="28" t="str">
        <f t="shared" si="68"/>
        <v>Après</v>
      </c>
      <c r="X592" s="29">
        <f t="shared" si="69"/>
        <v>0</v>
      </c>
      <c r="Y592" s="42">
        <f>IFERROR(P592+D592*0.03,"")</f>
        <v>2.2960423676856604E+16</v>
      </c>
    </row>
    <row r="593" spans="1:25">
      <c r="A593" s="13" t="s">
        <v>61</v>
      </c>
      <c r="B593" s="14" t="s">
        <v>27</v>
      </c>
      <c r="C593" s="15">
        <v>3605052296028</v>
      </c>
      <c r="D593" s="16">
        <v>18384</v>
      </c>
      <c r="E593" s="17">
        <v>18384</v>
      </c>
      <c r="F593" s="18">
        <v>1</v>
      </c>
      <c r="G593" s="19">
        <v>1</v>
      </c>
      <c r="H593" s="20">
        <f t="shared" si="64"/>
        <v>2</v>
      </c>
      <c r="I593" s="21">
        <f>SUMIFS(E:E,C:C,C593)</f>
        <v>577298</v>
      </c>
      <c r="J593" s="21">
        <f>SUMIFS(D:D,C:C,C593)</f>
        <v>623641</v>
      </c>
      <c r="K593" s="20" t="str">
        <f>IF(H593=2,"Délais OK &amp; Qté OK",IF(AND(H593=1,E593&lt;&gt;""),"Délais OK &amp; Qté NO",IF(AND(H593=1,E593="",M593&gt;=2),"Délais NO &amp; Qté OK",IF(AND(E593&lt;&gt;"",J593=D593),"Livraison sans demande","Délais NO &amp; Qté NO"))))</f>
        <v>Délais OK &amp; Qté OK</v>
      </c>
      <c r="L593" s="22" t="str">
        <f>IF(AND(K593="Délais NO &amp; Qté OK",X593&gt;30,D593&lt;&gt;""),"Verificar",IF(AND(K593="Délais NO &amp; Qté OK",X593&lt;=30,D593&lt;&gt;""),"Entrée faite "&amp;X593&amp;" jours "&amp;V593,IF(AND(X593&lt;30,K593="Délais NO &amp; Qté NO",D593=""),"Demande faite "&amp;X593&amp;" jours "&amp;W594,"")))</f>
        <v/>
      </c>
      <c r="M593" s="22">
        <f t="shared" si="65"/>
        <v>1</v>
      </c>
      <c r="N593" s="23">
        <v>1</v>
      </c>
      <c r="O593" s="12" t="str">
        <f>CONCATENATE(C593,D593,E593)</f>
        <v>36050522960281838418384</v>
      </c>
      <c r="P593" s="42" t="str">
        <f t="shared" si="66"/>
        <v>22960281838418384</v>
      </c>
      <c r="Q593" s="24" t="str">
        <f>IF(AND(D593&lt;&gt;0,E593=0),B593,"")</f>
        <v/>
      </c>
      <c r="R593" s="25" t="str">
        <f>IF(AND(D593=0,E593&lt;&gt;0),B593,"")</f>
        <v/>
      </c>
      <c r="S593" s="26">
        <f t="shared" si="63"/>
        <v>41087</v>
      </c>
      <c r="T593" s="27">
        <f>SUMIFS(S:S,O:O,O593,E:E,"")</f>
        <v>0</v>
      </c>
      <c r="U593" s="27">
        <f>SUMIFS(S:S,O:O,O593,D:D,"")</f>
        <v>0</v>
      </c>
      <c r="V593" s="28" t="str">
        <f t="shared" si="67"/>
        <v>Avant</v>
      </c>
      <c r="W593" s="28" t="str">
        <f t="shared" si="68"/>
        <v>Après</v>
      </c>
      <c r="X593" s="29">
        <f t="shared" si="69"/>
        <v>0</v>
      </c>
      <c r="Y593" s="42">
        <f>IFERROR(P593+D593*0.03,"")</f>
        <v>2.2960281838418852E+16</v>
      </c>
    </row>
    <row r="594" spans="1:25">
      <c r="A594" s="13" t="s">
        <v>61</v>
      </c>
      <c r="B594" s="14" t="s">
        <v>27</v>
      </c>
      <c r="C594" s="15">
        <v>3605052296042</v>
      </c>
      <c r="D594" s="16">
        <v>128688</v>
      </c>
      <c r="E594" s="17">
        <v>129071</v>
      </c>
      <c r="F594" s="18">
        <v>1</v>
      </c>
      <c r="G594" s="19">
        <v>1</v>
      </c>
      <c r="H594" s="20">
        <f t="shared" si="64"/>
        <v>2</v>
      </c>
      <c r="I594" s="21">
        <f>SUMIFS(E:E,C:C,C594)</f>
        <v>1041377</v>
      </c>
      <c r="J594" s="21">
        <f>SUMIFS(D:D,C:C,C594)</f>
        <v>1078145</v>
      </c>
      <c r="K594" s="20" t="str">
        <f>IF(H594=2,"Délais OK &amp; Qté OK",IF(AND(H594=1,E594&lt;&gt;""),"Délais OK &amp; Qté NO",IF(AND(H594=1,E594="",M594&gt;=2),"Délais NO &amp; Qté OK",IF(AND(E594&lt;&gt;"",J594=D594),"Livraison sans demande","Délais NO &amp; Qté NO"))))</f>
        <v>Délais OK &amp; Qté OK</v>
      </c>
      <c r="L594" s="22" t="str">
        <f>IF(AND(K594="Délais NO &amp; Qté OK",X594&gt;30,D594&lt;&gt;""),"Verificar",IF(AND(K594="Délais NO &amp; Qté OK",X594&lt;=30,D594&lt;&gt;""),"Entrée faite "&amp;X594&amp;" jours "&amp;V594,IF(AND(X594&lt;30,K594="Délais NO &amp; Qté NO",D594=""),"Demande faite "&amp;X594&amp;" jours "&amp;W595,"")))</f>
        <v/>
      </c>
      <c r="M594" s="22">
        <f t="shared" si="65"/>
        <v>1</v>
      </c>
      <c r="N594" s="23">
        <v>1</v>
      </c>
      <c r="O594" s="12" t="str">
        <f>CONCATENATE(C594,D594,E594)</f>
        <v>3605052296042128688129071</v>
      </c>
      <c r="P594" s="42" t="str">
        <f t="shared" si="66"/>
        <v>2296042128688129071</v>
      </c>
      <c r="Q594" s="24" t="str">
        <f>IF(AND(D594&lt;&gt;0,E594=0),B594,"")</f>
        <v/>
      </c>
      <c r="R594" s="25" t="str">
        <f>IF(AND(D594=0,E594&lt;&gt;0),B594,"")</f>
        <v/>
      </c>
      <c r="S594" s="26">
        <f t="shared" si="63"/>
        <v>41087</v>
      </c>
      <c r="T594" s="27">
        <f>SUMIFS(S:S,O:O,O594,E:E,"")</f>
        <v>0</v>
      </c>
      <c r="U594" s="27">
        <f>SUMIFS(S:S,O:O,O594,D:D,"")</f>
        <v>0</v>
      </c>
      <c r="V594" s="28" t="str">
        <f t="shared" si="67"/>
        <v>Avant</v>
      </c>
      <c r="W594" s="28" t="str">
        <f t="shared" si="68"/>
        <v>Après</v>
      </c>
      <c r="X594" s="29">
        <f t="shared" si="69"/>
        <v>0</v>
      </c>
      <c r="Y594" s="42">
        <f>IFERROR(P594+D594*0.03,"")</f>
        <v>2.2960421286881239E+18</v>
      </c>
    </row>
    <row r="595" spans="1:25">
      <c r="A595" s="13" t="s">
        <v>61</v>
      </c>
      <c r="B595" s="14" t="s">
        <v>22</v>
      </c>
      <c r="C595" s="15">
        <v>3605052296042</v>
      </c>
      <c r="D595" s="16">
        <v>9192</v>
      </c>
      <c r="E595" s="17"/>
      <c r="F595" s="18"/>
      <c r="G595" s="19">
        <v>1</v>
      </c>
      <c r="H595" s="20">
        <f t="shared" si="64"/>
        <v>1</v>
      </c>
      <c r="I595" s="21">
        <f>SUMIFS(E:E,C:C,C595)</f>
        <v>1041377</v>
      </c>
      <c r="J595" s="21">
        <f>SUMIFS(D:D,C:C,C595)</f>
        <v>1078145</v>
      </c>
      <c r="K595" s="20" t="str">
        <f>IF(H595=2,"Délais OK &amp; Qté OK",IF(AND(H595=1,E595&lt;&gt;""),"Délais OK &amp; Qté NO",IF(AND(H595=1,E595="",M595&gt;=2),"Délais NO &amp; Qté OK",IF(AND(E595&lt;&gt;"",J595=D595),"Livraison sans demande","Délais NO &amp; Qté NO"))))</f>
        <v>Délais NO &amp; Qté NO</v>
      </c>
      <c r="L595" s="22" t="str">
        <f>IF(AND(K595="Délais NO &amp; Qté OK",X595&gt;30,D595&lt;&gt;""),"Verificar",IF(AND(K595="Délais NO &amp; Qté OK",X595&lt;=30,D595&lt;&gt;""),"Entrée faite "&amp;X595&amp;" jours "&amp;V595,IF(AND(X595&lt;30,K595="Délais NO &amp; Qté NO",D595=""),"Demande faite "&amp;X595&amp;" jours "&amp;W596,"")))</f>
        <v/>
      </c>
      <c r="M595" s="22">
        <f t="shared" si="65"/>
        <v>1</v>
      </c>
      <c r="N595" s="23">
        <v>1</v>
      </c>
      <c r="O595" s="12" t="str">
        <f>CONCATENATE(C595,D595,E595)</f>
        <v>36050522960429192</v>
      </c>
      <c r="P595" s="42" t="str">
        <f t="shared" si="66"/>
        <v>22960429192</v>
      </c>
      <c r="Q595" s="24" t="str">
        <f>IF(AND(D595&lt;&gt;0,E595=0),B595,"")</f>
        <v>28/06/2012</v>
      </c>
      <c r="R595" s="25" t="str">
        <f>IF(AND(D595=0,E595&lt;&gt;0),B595,"")</f>
        <v/>
      </c>
      <c r="S595" s="26">
        <f t="shared" si="63"/>
        <v>41088</v>
      </c>
      <c r="T595" s="27">
        <f>SUMIFS(S:S,O:O,O595,E:E,"")</f>
        <v>41088</v>
      </c>
      <c r="U595" s="27">
        <f>SUMIFS(S:S,O:O,O595,D:D,"")</f>
        <v>0</v>
      </c>
      <c r="V595" s="28" t="str">
        <f t="shared" si="67"/>
        <v>Avant</v>
      </c>
      <c r="W595" s="28" t="str">
        <f t="shared" si="68"/>
        <v>Après</v>
      </c>
      <c r="X595" s="29">
        <f t="shared" si="69"/>
        <v>41088</v>
      </c>
      <c r="Y595" s="42">
        <f>IFERROR(P595+D595*0.03,"")</f>
        <v>22960429467.759998</v>
      </c>
    </row>
    <row r="596" spans="1:25">
      <c r="A596" s="13" t="s">
        <v>62</v>
      </c>
      <c r="B596" s="14" t="s">
        <v>31</v>
      </c>
      <c r="C596" s="15">
        <v>3605052484173</v>
      </c>
      <c r="D596" s="16">
        <v>7263</v>
      </c>
      <c r="E596" s="17"/>
      <c r="F596" s="18"/>
      <c r="G596" s="19">
        <v>1</v>
      </c>
      <c r="H596" s="20">
        <f t="shared" si="64"/>
        <v>1</v>
      </c>
      <c r="I596" s="21">
        <f>SUMIFS(E:E,C:C,C596)</f>
        <v>0</v>
      </c>
      <c r="J596" s="21">
        <f>SUMIFS(D:D,C:C,C596)</f>
        <v>26052</v>
      </c>
      <c r="K596" s="20" t="str">
        <f>IF(H596=2,"Délais OK &amp; Qté OK",IF(AND(H596=1,E596&lt;&gt;""),"Délais OK &amp; Qté NO",IF(AND(H596=1,E596="",M596&gt;=2),"Délais NO &amp; Qté OK",IF(AND(E596&lt;&gt;"",J596=D596),"Livraison sans demande","Délais NO &amp; Qté NO"))))</f>
        <v>Délais NO &amp; Qté NO</v>
      </c>
      <c r="L596" s="22" t="str">
        <f>IF(AND(K596="Délais NO &amp; Qté OK",X596&gt;30,D596&lt;&gt;""),"Verificar",IF(AND(K596="Délais NO &amp; Qté OK",X596&lt;=30,D596&lt;&gt;""),"Entrée faite "&amp;X596&amp;" jours "&amp;V596,IF(AND(X596&lt;30,K596="Délais NO &amp; Qté NO",D596=""),"Demande faite "&amp;X596&amp;" jours "&amp;W597,"")))</f>
        <v/>
      </c>
      <c r="M596" s="22">
        <f t="shared" si="65"/>
        <v>1</v>
      </c>
      <c r="N596" s="23">
        <v>1</v>
      </c>
      <c r="O596" s="12" t="str">
        <f>CONCATENATE(C596,D596,E596)</f>
        <v>36050524841737263</v>
      </c>
      <c r="P596" s="42" t="str">
        <f t="shared" si="66"/>
        <v>24841737263</v>
      </c>
      <c r="Q596" s="24" t="str">
        <f>IF(AND(D596&lt;&gt;0,E596=0),B596,"")</f>
        <v>18/06/2012</v>
      </c>
      <c r="R596" s="25" t="str">
        <f>IF(AND(D596=0,E596&lt;&gt;0),B596,"")</f>
        <v/>
      </c>
      <c r="S596" s="26">
        <f t="shared" si="63"/>
        <v>41078</v>
      </c>
      <c r="T596" s="27">
        <f>SUMIFS(S:S,O:O,O596,E:E,"")</f>
        <v>41078</v>
      </c>
      <c r="U596" s="27">
        <f>SUMIFS(S:S,O:O,O596,D:D,"")</f>
        <v>0</v>
      </c>
      <c r="V596" s="28" t="str">
        <f t="shared" si="67"/>
        <v>Avant</v>
      </c>
      <c r="W596" s="28" t="str">
        <f t="shared" si="68"/>
        <v>Après</v>
      </c>
      <c r="X596" s="29">
        <f t="shared" si="69"/>
        <v>41078</v>
      </c>
      <c r="Y596" s="42">
        <f>IFERROR(P596+D596*0.03,"")</f>
        <v>24841737480.889999</v>
      </c>
    </row>
    <row r="597" spans="1:25">
      <c r="A597" s="13" t="s">
        <v>62</v>
      </c>
      <c r="B597" s="14" t="s">
        <v>17</v>
      </c>
      <c r="C597" s="15">
        <v>3605052172780</v>
      </c>
      <c r="D597" s="16"/>
      <c r="E597" s="17">
        <v>57600</v>
      </c>
      <c r="F597" s="18"/>
      <c r="G597" s="19"/>
      <c r="H597" s="20">
        <f t="shared" si="64"/>
        <v>0</v>
      </c>
      <c r="I597" s="21">
        <f>SUMIFS(E:E,C:C,C597)</f>
        <v>57600</v>
      </c>
      <c r="J597" s="21">
        <f>SUMIFS(D:D,C:C,C597)</f>
        <v>57600</v>
      </c>
      <c r="K597" s="20" t="str">
        <f>IF(H597=2,"Délais OK &amp; Qté OK",IF(AND(H597=1,E597&lt;&gt;""),"Délais OK &amp; Qté NO",IF(AND(H597=1,E597="",M597&gt;=2),"Délais NO &amp; Qté OK",IF(AND(E597&lt;&gt;"",J597=D597),"Livraison sans demande","Délais NO &amp; Qté NO"))))</f>
        <v>Délais NO &amp; Qté NO</v>
      </c>
      <c r="L597" s="22" t="str">
        <f>IF(AND(K597="Délais NO &amp; Qté OK",X597&gt;30,D597&lt;&gt;""),"Verificar",IF(AND(K597="Délais NO &amp; Qté OK",X597&lt;=30,D597&lt;&gt;""),"Entrée faite "&amp;X597&amp;" jours "&amp;V597,IF(AND(X597&lt;30,K597="Délais NO &amp; Qté NO",D597=""),"Demande faite "&amp;X597&amp;" jours "&amp;W598,"")))</f>
        <v>Demande faite 1 jours Après</v>
      </c>
      <c r="M597" s="22">
        <f t="shared" si="65"/>
        <v>2</v>
      </c>
      <c r="N597" s="23">
        <v>1</v>
      </c>
      <c r="O597" s="12" t="str">
        <f>CONCATENATE(C597,D597,E597)</f>
        <v>360505217278057600</v>
      </c>
      <c r="P597" s="42" t="str">
        <f t="shared" si="66"/>
        <v>217278057600</v>
      </c>
      <c r="Q597" s="24" t="str">
        <f>IF(AND(D597&lt;&gt;0,E597=0),B597,"")</f>
        <v/>
      </c>
      <c r="R597" s="25" t="str">
        <f>IF(AND(D597=0,E597&lt;&gt;0),B597,"")</f>
        <v>19/06/2012</v>
      </c>
      <c r="S597" s="26">
        <f t="shared" si="63"/>
        <v>41079</v>
      </c>
      <c r="T597" s="27">
        <f>SUMIFS(S:S,O:O,O597,E:E,"")</f>
        <v>41080</v>
      </c>
      <c r="U597" s="27">
        <f>SUMIFS(S:S,O:O,O597,D:D,"")</f>
        <v>41079</v>
      </c>
      <c r="V597" s="28" t="str">
        <f t="shared" si="67"/>
        <v>Avant</v>
      </c>
      <c r="W597" s="28" t="str">
        <f t="shared" si="68"/>
        <v>Après</v>
      </c>
      <c r="X597" s="29">
        <f t="shared" si="69"/>
        <v>1</v>
      </c>
      <c r="Y597" s="42">
        <f>IFERROR(P597+D597*0.03,"")</f>
        <v>217278057600</v>
      </c>
    </row>
    <row r="598" spans="1:25">
      <c r="A598" s="13" t="s">
        <v>62</v>
      </c>
      <c r="B598" s="14" t="s">
        <v>29</v>
      </c>
      <c r="C598" s="15">
        <v>3605052172780</v>
      </c>
      <c r="D598" s="16">
        <v>57600</v>
      </c>
      <c r="E598" s="17"/>
      <c r="F598" s="18"/>
      <c r="G598" s="19">
        <v>1</v>
      </c>
      <c r="H598" s="20">
        <f t="shared" si="64"/>
        <v>1</v>
      </c>
      <c r="I598" s="21">
        <f>SUMIFS(E:E,C:C,C598)</f>
        <v>57600</v>
      </c>
      <c r="J598" s="21">
        <f>SUMIFS(D:D,C:C,C598)</f>
        <v>57600</v>
      </c>
      <c r="K598" s="20" t="str">
        <f>IF(H598=2,"Délais OK &amp; Qté OK",IF(AND(H598=1,E598&lt;&gt;""),"Délais OK &amp; Qté NO",IF(AND(H598=1,E598="",M598&gt;=2),"Délais NO &amp; Qté OK",IF(AND(E598&lt;&gt;"",J598=D598),"Livraison sans demande","Délais NO &amp; Qté NO"))))</f>
        <v>Délais NO &amp; Qté OK</v>
      </c>
      <c r="L598" s="22" t="str">
        <f>IF(AND(K598="Délais NO &amp; Qté OK",X598&gt;30,D598&lt;&gt;""),"Verificar",IF(AND(K598="Délais NO &amp; Qté OK",X598&lt;=30,D598&lt;&gt;""),"Entrée faite "&amp;X598&amp;" jours "&amp;V598,IF(AND(X598&lt;30,K598="Délais NO &amp; Qté NO",D598=""),"Demande faite "&amp;X598&amp;" jours "&amp;W599,"")))</f>
        <v>Entrée faite 1 jours Avant</v>
      </c>
      <c r="M598" s="22">
        <f t="shared" si="65"/>
        <v>2</v>
      </c>
      <c r="N598" s="23">
        <v>1</v>
      </c>
      <c r="O598" s="12" t="str">
        <f>CONCATENATE(C598,D598,E598)</f>
        <v>360505217278057600</v>
      </c>
      <c r="P598" s="42" t="str">
        <f t="shared" si="66"/>
        <v>217278057600</v>
      </c>
      <c r="Q598" s="24" t="str">
        <f>IF(AND(D598&lt;&gt;0,E598=0),B598,"")</f>
        <v>20/06/2012</v>
      </c>
      <c r="R598" s="25" t="str">
        <f>IF(AND(D598=0,E598&lt;&gt;0),B598,"")</f>
        <v/>
      </c>
      <c r="S598" s="26">
        <f t="shared" si="63"/>
        <v>41080</v>
      </c>
      <c r="T598" s="27">
        <f>SUMIFS(S:S,O:O,O598,E:E,"")</f>
        <v>41080</v>
      </c>
      <c r="U598" s="27">
        <f>SUMIFS(S:S,O:O,O598,D:D,"")</f>
        <v>41079</v>
      </c>
      <c r="V598" s="28" t="str">
        <f t="shared" si="67"/>
        <v>Avant</v>
      </c>
      <c r="W598" s="28" t="str">
        <f t="shared" si="68"/>
        <v>Après</v>
      </c>
      <c r="X598" s="29">
        <f t="shared" si="69"/>
        <v>1</v>
      </c>
      <c r="Y598" s="42">
        <f>IFERROR(P598+D598*0.03,"")</f>
        <v>217278059328</v>
      </c>
    </row>
    <row r="599" spans="1:25">
      <c r="A599" s="13" t="s">
        <v>62</v>
      </c>
      <c r="B599" s="14" t="s">
        <v>29</v>
      </c>
      <c r="C599" s="15">
        <v>3605052172797</v>
      </c>
      <c r="D599" s="16">
        <v>28800</v>
      </c>
      <c r="E599" s="17"/>
      <c r="F599" s="18"/>
      <c r="G599" s="19">
        <v>1</v>
      </c>
      <c r="H599" s="20">
        <f t="shared" si="64"/>
        <v>1</v>
      </c>
      <c r="I599" s="21">
        <f>SUMIFS(E:E,C:C,C599)</f>
        <v>0</v>
      </c>
      <c r="J599" s="21">
        <f>SUMIFS(D:D,C:C,C599)</f>
        <v>28800</v>
      </c>
      <c r="K599" s="20" t="str">
        <f>IF(H599=2,"Délais OK &amp; Qté OK",IF(AND(H599=1,E599&lt;&gt;""),"Délais OK &amp; Qté NO",IF(AND(H599=1,E599="",M599&gt;=2),"Délais NO &amp; Qté OK",IF(AND(E599&lt;&gt;"",J599=D599),"Livraison sans demande","Délais NO &amp; Qté NO"))))</f>
        <v>Délais NO &amp; Qté NO</v>
      </c>
      <c r="L599" s="22" t="str">
        <f>IF(AND(K599="Délais NO &amp; Qté OK",X599&gt;30,D599&lt;&gt;""),"Verificar",IF(AND(K599="Délais NO &amp; Qté OK",X599&lt;=30,D599&lt;&gt;""),"Entrée faite "&amp;X599&amp;" jours "&amp;V599,IF(AND(X599&lt;30,K599="Délais NO &amp; Qté NO",D599=""),"Demande faite "&amp;X599&amp;" jours "&amp;W600,"")))</f>
        <v/>
      </c>
      <c r="M599" s="22">
        <f t="shared" si="65"/>
        <v>1</v>
      </c>
      <c r="N599" s="23">
        <v>1</v>
      </c>
      <c r="O599" s="12" t="str">
        <f>CONCATENATE(C599,D599,E599)</f>
        <v>360505217279728800</v>
      </c>
      <c r="P599" s="42" t="str">
        <f t="shared" si="66"/>
        <v>217279728800</v>
      </c>
      <c r="Q599" s="24" t="str">
        <f>IF(AND(D599&lt;&gt;0,E599=0),B599,"")</f>
        <v>20/06/2012</v>
      </c>
      <c r="R599" s="25" t="str">
        <f>IF(AND(D599=0,E599&lt;&gt;0),B599,"")</f>
        <v/>
      </c>
      <c r="S599" s="26">
        <f t="shared" si="63"/>
        <v>41080</v>
      </c>
      <c r="T599" s="27">
        <f>SUMIFS(S:S,O:O,O599,E:E,"")</f>
        <v>41080</v>
      </c>
      <c r="U599" s="27">
        <f>SUMIFS(S:S,O:O,O599,D:D,"")</f>
        <v>0</v>
      </c>
      <c r="V599" s="28" t="str">
        <f t="shared" si="67"/>
        <v>Avant</v>
      </c>
      <c r="W599" s="28" t="str">
        <f t="shared" si="68"/>
        <v>Après</v>
      </c>
      <c r="X599" s="29">
        <f t="shared" si="69"/>
        <v>41080</v>
      </c>
      <c r="Y599" s="42">
        <f>IFERROR(P599+D599*0.03,"")</f>
        <v>217279729664</v>
      </c>
    </row>
    <row r="600" spans="1:25">
      <c r="A600" s="13" t="s">
        <v>62</v>
      </c>
      <c r="B600" s="14" t="s">
        <v>29</v>
      </c>
      <c r="C600" s="15">
        <v>3605052484166</v>
      </c>
      <c r="D600" s="16">
        <v>36481</v>
      </c>
      <c r="E600" s="17"/>
      <c r="F600" s="18"/>
      <c r="G600" s="19">
        <v>1</v>
      </c>
      <c r="H600" s="20">
        <f t="shared" si="64"/>
        <v>1</v>
      </c>
      <c r="I600" s="21">
        <f>SUMIFS(E:E,C:C,C600)</f>
        <v>0</v>
      </c>
      <c r="J600" s="21">
        <f>SUMIFS(D:D,C:C,C600)</f>
        <v>36481</v>
      </c>
      <c r="K600" s="20" t="str">
        <f>IF(H600=2,"Délais OK &amp; Qté OK",IF(AND(H600=1,E600&lt;&gt;""),"Délais OK &amp; Qté NO",IF(AND(H600=1,E600="",M600&gt;=2),"Délais NO &amp; Qté OK",IF(AND(E600&lt;&gt;"",J600=D600),"Livraison sans demande","Délais NO &amp; Qté NO"))))</f>
        <v>Délais NO &amp; Qté NO</v>
      </c>
      <c r="L600" s="22" t="str">
        <f>IF(AND(K600="Délais NO &amp; Qté OK",X600&gt;30,D600&lt;&gt;""),"Verificar",IF(AND(K600="Délais NO &amp; Qté OK",X600&lt;=30,D600&lt;&gt;""),"Entrée faite "&amp;X600&amp;" jours "&amp;V600,IF(AND(X600&lt;30,K600="Délais NO &amp; Qté NO",D600=""),"Demande faite "&amp;X600&amp;" jours "&amp;W601,"")))</f>
        <v/>
      </c>
      <c r="M600" s="22">
        <f t="shared" si="65"/>
        <v>1</v>
      </c>
      <c r="N600" s="23">
        <v>1</v>
      </c>
      <c r="O600" s="12" t="str">
        <f>CONCATENATE(C600,D600,E600)</f>
        <v>360505248416636481</v>
      </c>
      <c r="P600" s="42" t="str">
        <f t="shared" si="66"/>
        <v>248416636481</v>
      </c>
      <c r="Q600" s="24" t="str">
        <f>IF(AND(D600&lt;&gt;0,E600=0),B600,"")</f>
        <v>20/06/2012</v>
      </c>
      <c r="R600" s="25" t="str">
        <f>IF(AND(D600=0,E600&lt;&gt;0),B600,"")</f>
        <v/>
      </c>
      <c r="S600" s="26">
        <f t="shared" si="63"/>
        <v>41080</v>
      </c>
      <c r="T600" s="27">
        <f>SUMIFS(S:S,O:O,O600,E:E,"")</f>
        <v>41080</v>
      </c>
      <c r="U600" s="27">
        <f>SUMIFS(S:S,O:O,O600,D:D,"")</f>
        <v>0</v>
      </c>
      <c r="V600" s="28" t="str">
        <f t="shared" si="67"/>
        <v>Avant</v>
      </c>
      <c r="W600" s="28" t="str">
        <f t="shared" si="68"/>
        <v>Après</v>
      </c>
      <c r="X600" s="29">
        <f t="shared" si="69"/>
        <v>41080</v>
      </c>
      <c r="Y600" s="42">
        <f>IFERROR(P600+D600*0.03,"")</f>
        <v>248416637575.42999</v>
      </c>
    </row>
    <row r="601" spans="1:25">
      <c r="A601" s="13" t="s">
        <v>62</v>
      </c>
      <c r="B601" s="14" t="s">
        <v>29</v>
      </c>
      <c r="C601" s="15">
        <v>3605052484173</v>
      </c>
      <c r="D601" s="16">
        <v>18789</v>
      </c>
      <c r="E601" s="17"/>
      <c r="F601" s="18"/>
      <c r="G601" s="19">
        <v>1</v>
      </c>
      <c r="H601" s="20">
        <f t="shared" si="64"/>
        <v>1</v>
      </c>
      <c r="I601" s="21">
        <f>SUMIFS(E:E,C:C,C601)</f>
        <v>0</v>
      </c>
      <c r="J601" s="21">
        <f>SUMIFS(D:D,C:C,C601)</f>
        <v>26052</v>
      </c>
      <c r="K601" s="20" t="str">
        <f>IF(H601=2,"Délais OK &amp; Qté OK",IF(AND(H601=1,E601&lt;&gt;""),"Délais OK &amp; Qté NO",IF(AND(H601=1,E601="",M601&gt;=2),"Délais NO &amp; Qté OK",IF(AND(E601&lt;&gt;"",J601=D601),"Livraison sans demande","Délais NO &amp; Qté NO"))))</f>
        <v>Délais NO &amp; Qté NO</v>
      </c>
      <c r="L601" s="22" t="str">
        <f>IF(AND(K601="Délais NO &amp; Qté OK",X601&gt;30,D601&lt;&gt;""),"Verificar",IF(AND(K601="Délais NO &amp; Qté OK",X601&lt;=30,D601&lt;&gt;""),"Entrée faite "&amp;X601&amp;" jours "&amp;V601,IF(AND(X601&lt;30,K601="Délais NO &amp; Qté NO",D601=""),"Demande faite "&amp;X601&amp;" jours "&amp;W602,"")))</f>
        <v/>
      </c>
      <c r="M601" s="22">
        <f t="shared" si="65"/>
        <v>1</v>
      </c>
      <c r="N601" s="23">
        <v>1</v>
      </c>
      <c r="O601" s="12" t="str">
        <f>CONCATENATE(C601,D601,E601)</f>
        <v>360505248417318789</v>
      </c>
      <c r="P601" s="42" t="str">
        <f t="shared" si="66"/>
        <v>248417318789</v>
      </c>
      <c r="Q601" s="24" t="str">
        <f>IF(AND(D601&lt;&gt;0,E601=0),B601,"")</f>
        <v>20/06/2012</v>
      </c>
      <c r="R601" s="25" t="str">
        <f>IF(AND(D601=0,E601&lt;&gt;0),B601,"")</f>
        <v/>
      </c>
      <c r="S601" s="26">
        <f t="shared" si="63"/>
        <v>41080</v>
      </c>
      <c r="T601" s="27">
        <f>SUMIFS(S:S,O:O,O601,E:E,"")</f>
        <v>41080</v>
      </c>
      <c r="U601" s="27">
        <f>SUMIFS(S:S,O:O,O601,D:D,"")</f>
        <v>0</v>
      </c>
      <c r="V601" s="28" t="str">
        <f t="shared" si="67"/>
        <v>Avant</v>
      </c>
      <c r="W601" s="28" t="str">
        <f t="shared" si="68"/>
        <v>Après</v>
      </c>
      <c r="X601" s="29">
        <f t="shared" si="69"/>
        <v>41080</v>
      </c>
      <c r="Y601" s="42">
        <f>IFERROR(P601+D601*0.03,"")</f>
        <v>248417319352.67001</v>
      </c>
    </row>
    <row r="602" spans="1:25">
      <c r="A602" s="13" t="s">
        <v>63</v>
      </c>
      <c r="B602" s="14" t="s">
        <v>13</v>
      </c>
      <c r="C602" s="15">
        <v>3605050058321</v>
      </c>
      <c r="D602" s="16"/>
      <c r="E602" s="17">
        <v>21216</v>
      </c>
      <c r="F602" s="18"/>
      <c r="G602" s="19"/>
      <c r="H602" s="20">
        <f t="shared" si="64"/>
        <v>0</v>
      </c>
      <c r="I602" s="21">
        <f>SUMIFS(E:E,C:C,C602)</f>
        <v>21216</v>
      </c>
      <c r="J602" s="21">
        <f>SUMIFS(D:D,C:C,C602)</f>
        <v>21216</v>
      </c>
      <c r="K602" s="20" t="str">
        <f>IF(H602=2,"Délais OK &amp; Qté OK",IF(AND(H602=1,E602&lt;&gt;""),"Délais OK &amp; Qté NO",IF(AND(H602=1,E602="",M602&gt;=2),"Délais NO &amp; Qté OK",IF(AND(E602&lt;&gt;"",J602=D602),"Livraison sans demande","Délais NO &amp; Qté NO"))))</f>
        <v>Délais NO &amp; Qté NO</v>
      </c>
      <c r="L602" s="22" t="str">
        <f>IF(AND(K602="Délais NO &amp; Qté OK",X602&gt;30,D602&lt;&gt;""),"Verificar",IF(AND(K602="Délais NO &amp; Qté OK",X602&lt;=30,D602&lt;&gt;""),"Entrée faite "&amp;X602&amp;" jours "&amp;V602,IF(AND(X602&lt;30,K602="Délais NO &amp; Qté NO",D602=""),"Demande faite "&amp;X602&amp;" jours "&amp;W603,"")))</f>
        <v>Demande faite 19 jours Après</v>
      </c>
      <c r="M602" s="22">
        <f t="shared" si="65"/>
        <v>2</v>
      </c>
      <c r="N602" s="23">
        <v>1</v>
      </c>
      <c r="O602" s="12" t="str">
        <f>CONCATENATE(C602,D602,E602)</f>
        <v>360505005832121216</v>
      </c>
      <c r="P602" s="42" t="str">
        <f t="shared" si="66"/>
        <v>005832121216</v>
      </c>
      <c r="Q602" s="24" t="str">
        <f>IF(AND(D602&lt;&gt;0,E602=0),B602,"")</f>
        <v/>
      </c>
      <c r="R602" s="25" t="str">
        <f>IF(AND(D602=0,E602&lt;&gt;0),B602,"")</f>
        <v>01/06/2012</v>
      </c>
      <c r="S602" s="26">
        <f t="shared" si="63"/>
        <v>41061</v>
      </c>
      <c r="T602" s="27">
        <f>SUMIFS(S:S,O:O,O602,E:E,"")</f>
        <v>41080</v>
      </c>
      <c r="U602" s="27">
        <f>SUMIFS(S:S,O:O,O602,D:D,"")</f>
        <v>41061</v>
      </c>
      <c r="V602" s="28" t="str">
        <f t="shared" si="67"/>
        <v>Avant</v>
      </c>
      <c r="W602" s="28" t="str">
        <f t="shared" si="68"/>
        <v>Après</v>
      </c>
      <c r="X602" s="29">
        <f t="shared" si="69"/>
        <v>19</v>
      </c>
      <c r="Y602" s="42">
        <f>IFERROR(P602+D602*0.03,"")</f>
        <v>5832121216</v>
      </c>
    </row>
    <row r="603" spans="1:25">
      <c r="A603" s="13" t="s">
        <v>63</v>
      </c>
      <c r="B603" s="14" t="s">
        <v>13</v>
      </c>
      <c r="C603" s="15">
        <v>3605050593952</v>
      </c>
      <c r="D603" s="16"/>
      <c r="E603" s="17">
        <v>18564</v>
      </c>
      <c r="F603" s="18"/>
      <c r="G603" s="19"/>
      <c r="H603" s="20">
        <f t="shared" si="64"/>
        <v>0</v>
      </c>
      <c r="I603" s="21">
        <f>SUMIFS(E:E,C:C,C603)</f>
        <v>18564</v>
      </c>
      <c r="J603" s="21">
        <f>SUMIFS(D:D,C:C,C603)</f>
        <v>18564</v>
      </c>
      <c r="K603" s="20" t="str">
        <f>IF(H603=2,"Délais OK &amp; Qté OK",IF(AND(H603=1,E603&lt;&gt;""),"Délais OK &amp; Qté NO",IF(AND(H603=1,E603="",M603&gt;=2),"Délais NO &amp; Qté OK",IF(AND(E603&lt;&gt;"",J603=D603),"Livraison sans demande","Délais NO &amp; Qté NO"))))</f>
        <v>Délais NO &amp; Qté NO</v>
      </c>
      <c r="L603" s="22" t="str">
        <f>IF(AND(K603="Délais NO &amp; Qté OK",X603&gt;30,D603&lt;&gt;""),"Verificar",IF(AND(K603="Délais NO &amp; Qté OK",X603&lt;=30,D603&lt;&gt;""),"Entrée faite "&amp;X603&amp;" jours "&amp;V603,IF(AND(X603&lt;30,K603="Délais NO &amp; Qté NO",D603=""),"Demande faite "&amp;X603&amp;" jours "&amp;W604,"")))</f>
        <v>Demande faite 19 jours Après</v>
      </c>
      <c r="M603" s="22">
        <f t="shared" si="65"/>
        <v>2</v>
      </c>
      <c r="N603" s="23">
        <v>1</v>
      </c>
      <c r="O603" s="12" t="str">
        <f>CONCATENATE(C603,D603,E603)</f>
        <v>360505059395218564</v>
      </c>
      <c r="P603" s="42" t="str">
        <f t="shared" si="66"/>
        <v>059395218564</v>
      </c>
      <c r="Q603" s="24" t="str">
        <f>IF(AND(D603&lt;&gt;0,E603=0),B603,"")</f>
        <v/>
      </c>
      <c r="R603" s="25" t="str">
        <f>IF(AND(D603=0,E603&lt;&gt;0),B603,"")</f>
        <v>01/06/2012</v>
      </c>
      <c r="S603" s="26">
        <f t="shared" si="63"/>
        <v>41061</v>
      </c>
      <c r="T603" s="27">
        <f>SUMIFS(S:S,O:O,O603,E:E,"")</f>
        <v>41080</v>
      </c>
      <c r="U603" s="27">
        <f>SUMIFS(S:S,O:O,O603,D:D,"")</f>
        <v>41061</v>
      </c>
      <c r="V603" s="28" t="str">
        <f t="shared" si="67"/>
        <v>Avant</v>
      </c>
      <c r="W603" s="28" t="str">
        <f t="shared" si="68"/>
        <v>Après</v>
      </c>
      <c r="X603" s="29">
        <f t="shared" si="69"/>
        <v>19</v>
      </c>
      <c r="Y603" s="42">
        <f>IFERROR(P603+D603*0.03,"")</f>
        <v>59395218564</v>
      </c>
    </row>
    <row r="604" spans="1:25">
      <c r="A604" s="13" t="s">
        <v>63</v>
      </c>
      <c r="B604" s="14" t="s">
        <v>13</v>
      </c>
      <c r="C604" s="15">
        <v>3605051804521</v>
      </c>
      <c r="D604" s="16">
        <v>7956</v>
      </c>
      <c r="E604" s="17">
        <v>7956</v>
      </c>
      <c r="F604" s="18">
        <v>1</v>
      </c>
      <c r="G604" s="19">
        <v>1</v>
      </c>
      <c r="H604" s="20">
        <f t="shared" si="64"/>
        <v>2</v>
      </c>
      <c r="I604" s="21">
        <f>SUMIFS(E:E,C:C,C604)</f>
        <v>7956</v>
      </c>
      <c r="J604" s="21">
        <f>SUMIFS(D:D,C:C,C604)</f>
        <v>7956</v>
      </c>
      <c r="K604" s="20" t="str">
        <f>IF(H604=2,"Délais OK &amp; Qté OK",IF(AND(H604=1,E604&lt;&gt;""),"Délais OK &amp; Qté NO",IF(AND(H604=1,E604="",M604&gt;=2),"Délais NO &amp; Qté OK",IF(AND(E604&lt;&gt;"",J604=D604),"Livraison sans demande","Délais NO &amp; Qté NO"))))</f>
        <v>Délais OK &amp; Qté OK</v>
      </c>
      <c r="L604" s="22" t="str">
        <f>IF(AND(K604="Délais NO &amp; Qté OK",X604&gt;30,D604&lt;&gt;""),"Verificar",IF(AND(K604="Délais NO &amp; Qté OK",X604&lt;=30,D604&lt;&gt;""),"Entrée faite "&amp;X604&amp;" jours "&amp;V604,IF(AND(X604&lt;30,K604="Délais NO &amp; Qté NO",D604=""),"Demande faite "&amp;X604&amp;" jours "&amp;W605,"")))</f>
        <v/>
      </c>
      <c r="M604" s="22">
        <f t="shared" si="65"/>
        <v>1</v>
      </c>
      <c r="N604" s="23">
        <v>1</v>
      </c>
      <c r="O604" s="12" t="str">
        <f>CONCATENATE(C604,D604,E604)</f>
        <v>360505180452179567956</v>
      </c>
      <c r="P604" s="42" t="str">
        <f t="shared" si="66"/>
        <v>180452179567956</v>
      </c>
      <c r="Q604" s="24" t="str">
        <f>IF(AND(D604&lt;&gt;0,E604=0),B604,"")</f>
        <v/>
      </c>
      <c r="R604" s="25" t="str">
        <f>IF(AND(D604=0,E604&lt;&gt;0),B604,"")</f>
        <v/>
      </c>
      <c r="S604" s="26">
        <f t="shared" si="63"/>
        <v>41061</v>
      </c>
      <c r="T604" s="27">
        <f>SUMIFS(S:S,O:O,O604,E:E,"")</f>
        <v>0</v>
      </c>
      <c r="U604" s="27">
        <f>SUMIFS(S:S,O:O,O604,D:D,"")</f>
        <v>0</v>
      </c>
      <c r="V604" s="28" t="str">
        <f t="shared" si="67"/>
        <v>Avant</v>
      </c>
      <c r="W604" s="28" t="str">
        <f t="shared" si="68"/>
        <v>Après</v>
      </c>
      <c r="X604" s="29">
        <f t="shared" si="69"/>
        <v>0</v>
      </c>
      <c r="Y604" s="42">
        <f>IFERROR(P604+D604*0.03,"")</f>
        <v>180452179568194.69</v>
      </c>
    </row>
    <row r="605" spans="1:25">
      <c r="A605" s="13" t="s">
        <v>63</v>
      </c>
      <c r="B605" s="14" t="s">
        <v>13</v>
      </c>
      <c r="C605" s="15">
        <v>3605052218822</v>
      </c>
      <c r="D605" s="16"/>
      <c r="E605" s="17">
        <v>10608</v>
      </c>
      <c r="F605" s="18"/>
      <c r="G605" s="19"/>
      <c r="H605" s="20">
        <f t="shared" si="64"/>
        <v>0</v>
      </c>
      <c r="I605" s="21">
        <f>SUMIFS(E:E,C:C,C605)</f>
        <v>10608</v>
      </c>
      <c r="J605" s="21">
        <f>SUMIFS(D:D,C:C,C605)</f>
        <v>10608</v>
      </c>
      <c r="K605" s="20" t="str">
        <f>IF(H605=2,"Délais OK &amp; Qté OK",IF(AND(H605=1,E605&lt;&gt;""),"Délais OK &amp; Qté NO",IF(AND(H605=1,E605="",M605&gt;=2),"Délais NO &amp; Qté OK",IF(AND(E605&lt;&gt;"",J605=D605),"Livraison sans demande","Délais NO &amp; Qté NO"))))</f>
        <v>Délais NO &amp; Qté NO</v>
      </c>
      <c r="L605" s="22" t="str">
        <f>IF(AND(K605="Délais NO &amp; Qté OK",X605&gt;30,D605&lt;&gt;""),"Verificar",IF(AND(K605="Délais NO &amp; Qté OK",X605&lt;=30,D605&lt;&gt;""),"Entrée faite "&amp;X605&amp;" jours "&amp;V605,IF(AND(X605&lt;30,K605="Délais NO &amp; Qté NO",D605=""),"Demande faite "&amp;X605&amp;" jours "&amp;W606,"")))</f>
        <v>Demande faite 19 jours Après</v>
      </c>
      <c r="M605" s="22">
        <f t="shared" si="65"/>
        <v>2</v>
      </c>
      <c r="N605" s="23">
        <v>1</v>
      </c>
      <c r="O605" s="12" t="str">
        <f>CONCATENATE(C605,D605,E605)</f>
        <v>360505221882210608</v>
      </c>
      <c r="P605" s="42" t="str">
        <f t="shared" si="66"/>
        <v>221882210608</v>
      </c>
      <c r="Q605" s="24" t="str">
        <f>IF(AND(D605&lt;&gt;0,E605=0),B605,"")</f>
        <v/>
      </c>
      <c r="R605" s="25" t="str">
        <f>IF(AND(D605=0,E605&lt;&gt;0),B605,"")</f>
        <v>01/06/2012</v>
      </c>
      <c r="S605" s="26">
        <f t="shared" si="63"/>
        <v>41061</v>
      </c>
      <c r="T605" s="27">
        <f>SUMIFS(S:S,O:O,O605,E:E,"")</f>
        <v>41080</v>
      </c>
      <c r="U605" s="27">
        <f>SUMIFS(S:S,O:O,O605,D:D,"")</f>
        <v>41061</v>
      </c>
      <c r="V605" s="28" t="str">
        <f t="shared" si="67"/>
        <v>Avant</v>
      </c>
      <c r="W605" s="28" t="str">
        <f t="shared" si="68"/>
        <v>Après</v>
      </c>
      <c r="X605" s="29">
        <f t="shared" si="69"/>
        <v>19</v>
      </c>
      <c r="Y605" s="42">
        <f>IFERROR(P605+D605*0.03,"")</f>
        <v>221882210608</v>
      </c>
    </row>
    <row r="606" spans="1:25">
      <c r="A606" s="13" t="s">
        <v>63</v>
      </c>
      <c r="B606" s="14" t="s">
        <v>13</v>
      </c>
      <c r="C606" s="15">
        <v>3605052576540</v>
      </c>
      <c r="D606" s="16">
        <v>18564</v>
      </c>
      <c r="E606" s="17">
        <v>18564</v>
      </c>
      <c r="F606" s="18">
        <v>1</v>
      </c>
      <c r="G606" s="19">
        <v>1</v>
      </c>
      <c r="H606" s="20">
        <f t="shared" si="64"/>
        <v>2</v>
      </c>
      <c r="I606" s="21">
        <f>SUMIFS(E:E,C:C,C606)</f>
        <v>18564</v>
      </c>
      <c r="J606" s="21">
        <f>SUMIFS(D:D,C:C,C606)</f>
        <v>18564</v>
      </c>
      <c r="K606" s="20" t="str">
        <f>IF(H606=2,"Délais OK &amp; Qté OK",IF(AND(H606=1,E606&lt;&gt;""),"Délais OK &amp; Qté NO",IF(AND(H606=1,E606="",M606&gt;=2),"Délais NO &amp; Qté OK",IF(AND(E606&lt;&gt;"",J606=D606),"Livraison sans demande","Délais NO &amp; Qté NO"))))</f>
        <v>Délais OK &amp; Qté OK</v>
      </c>
      <c r="L606" s="22" t="str">
        <f>IF(AND(K606="Délais NO &amp; Qté OK",X606&gt;30,D606&lt;&gt;""),"Verificar",IF(AND(K606="Délais NO &amp; Qté OK",X606&lt;=30,D606&lt;&gt;""),"Entrée faite "&amp;X606&amp;" jours "&amp;V606,IF(AND(X606&lt;30,K606="Délais NO &amp; Qté NO",D606=""),"Demande faite "&amp;X606&amp;" jours "&amp;W607,"")))</f>
        <v/>
      </c>
      <c r="M606" s="22">
        <f t="shared" si="65"/>
        <v>1</v>
      </c>
      <c r="N606" s="23">
        <v>1</v>
      </c>
      <c r="O606" s="12" t="str">
        <f>CONCATENATE(C606,D606,E606)</f>
        <v>36050525765401856418564</v>
      </c>
      <c r="P606" s="42" t="str">
        <f t="shared" si="66"/>
        <v>25765401856418564</v>
      </c>
      <c r="Q606" s="24" t="str">
        <f>IF(AND(D606&lt;&gt;0,E606=0),B606,"")</f>
        <v/>
      </c>
      <c r="R606" s="25" t="str">
        <f>IF(AND(D606=0,E606&lt;&gt;0),B606,"")</f>
        <v/>
      </c>
      <c r="S606" s="26">
        <f t="shared" si="63"/>
        <v>41061</v>
      </c>
      <c r="T606" s="27">
        <f>SUMIFS(S:S,O:O,O606,E:E,"")</f>
        <v>0</v>
      </c>
      <c r="U606" s="27">
        <f>SUMIFS(S:S,O:O,O606,D:D,"")</f>
        <v>0</v>
      </c>
      <c r="V606" s="28" t="str">
        <f t="shared" si="67"/>
        <v>Avant</v>
      </c>
      <c r="W606" s="28" t="str">
        <f t="shared" si="68"/>
        <v>Après</v>
      </c>
      <c r="X606" s="29">
        <f t="shared" si="69"/>
        <v>0</v>
      </c>
      <c r="Y606" s="42">
        <f>IFERROR(P606+D606*0.03,"")</f>
        <v>2.5765401856419056E+16</v>
      </c>
    </row>
    <row r="607" spans="1:25">
      <c r="A607" s="13" t="s">
        <v>63</v>
      </c>
      <c r="B607" s="14" t="s">
        <v>29</v>
      </c>
      <c r="C607" s="15">
        <v>3605050058321</v>
      </c>
      <c r="D607" s="16">
        <v>21216</v>
      </c>
      <c r="E607" s="17"/>
      <c r="F607" s="18"/>
      <c r="G607" s="19">
        <v>1</v>
      </c>
      <c r="H607" s="20">
        <f t="shared" si="64"/>
        <v>1</v>
      </c>
      <c r="I607" s="21">
        <f>SUMIFS(E:E,C:C,C607)</f>
        <v>21216</v>
      </c>
      <c r="J607" s="21">
        <f>SUMIFS(D:D,C:C,C607)</f>
        <v>21216</v>
      </c>
      <c r="K607" s="20" t="str">
        <f>IF(H607=2,"Délais OK &amp; Qté OK",IF(AND(H607=1,E607&lt;&gt;""),"Délais OK &amp; Qté NO",IF(AND(H607=1,E607="",M607&gt;=2),"Délais NO &amp; Qté OK",IF(AND(E607&lt;&gt;"",J607=D607),"Livraison sans demande","Délais NO &amp; Qté NO"))))</f>
        <v>Délais NO &amp; Qté OK</v>
      </c>
      <c r="L607" s="22" t="str">
        <f>IF(AND(K607="Délais NO &amp; Qté OK",X607&gt;30,D607&lt;&gt;""),"Verificar",IF(AND(K607="Délais NO &amp; Qté OK",X607&lt;=30,D607&lt;&gt;""),"Entrée faite "&amp;X607&amp;" jours "&amp;V607,IF(AND(X607&lt;30,K607="Délais NO &amp; Qté NO",D607=""),"Demande faite "&amp;X607&amp;" jours "&amp;W608,"")))</f>
        <v>Entrée faite 19 jours Avant</v>
      </c>
      <c r="M607" s="22">
        <f t="shared" si="65"/>
        <v>2</v>
      </c>
      <c r="N607" s="23">
        <v>1</v>
      </c>
      <c r="O607" s="12" t="str">
        <f>CONCATENATE(C607,D607,E607)</f>
        <v>360505005832121216</v>
      </c>
      <c r="P607" s="42" t="str">
        <f t="shared" si="66"/>
        <v>005832121216</v>
      </c>
      <c r="Q607" s="24" t="str">
        <f>IF(AND(D607&lt;&gt;0,E607=0),B607,"")</f>
        <v>20/06/2012</v>
      </c>
      <c r="R607" s="25" t="str">
        <f>IF(AND(D607=0,E607&lt;&gt;0),B607,"")</f>
        <v/>
      </c>
      <c r="S607" s="26">
        <f t="shared" si="63"/>
        <v>41080</v>
      </c>
      <c r="T607" s="27">
        <f>SUMIFS(S:S,O:O,O607,E:E,"")</f>
        <v>41080</v>
      </c>
      <c r="U607" s="27">
        <f>SUMIFS(S:S,O:O,O607,D:D,"")</f>
        <v>41061</v>
      </c>
      <c r="V607" s="28" t="str">
        <f t="shared" si="67"/>
        <v>Avant</v>
      </c>
      <c r="W607" s="28" t="str">
        <f t="shared" si="68"/>
        <v>Après</v>
      </c>
      <c r="X607" s="29">
        <f t="shared" si="69"/>
        <v>19</v>
      </c>
      <c r="Y607" s="42">
        <f>IFERROR(P607+D607*0.03,"")</f>
        <v>5832121852.4799995</v>
      </c>
    </row>
    <row r="608" spans="1:25">
      <c r="A608" s="13" t="s">
        <v>63</v>
      </c>
      <c r="B608" s="14" t="s">
        <v>29</v>
      </c>
      <c r="C608" s="15">
        <v>3605050593952</v>
      </c>
      <c r="D608" s="16">
        <v>18564</v>
      </c>
      <c r="E608" s="17"/>
      <c r="F608" s="18"/>
      <c r="G608" s="19">
        <v>1</v>
      </c>
      <c r="H608" s="20">
        <f t="shared" si="64"/>
        <v>1</v>
      </c>
      <c r="I608" s="21">
        <f>SUMIFS(E:E,C:C,C608)</f>
        <v>18564</v>
      </c>
      <c r="J608" s="21">
        <f>SUMIFS(D:D,C:C,C608)</f>
        <v>18564</v>
      </c>
      <c r="K608" s="20" t="str">
        <f>IF(H608=2,"Délais OK &amp; Qté OK",IF(AND(H608=1,E608&lt;&gt;""),"Délais OK &amp; Qté NO",IF(AND(H608=1,E608="",M608&gt;=2),"Délais NO &amp; Qté OK",IF(AND(E608&lt;&gt;"",J608=D608),"Livraison sans demande","Délais NO &amp; Qté NO"))))</f>
        <v>Délais NO &amp; Qté OK</v>
      </c>
      <c r="L608" s="22" t="str">
        <f>IF(AND(K608="Délais NO &amp; Qté OK",X608&gt;30,D608&lt;&gt;""),"Verificar",IF(AND(K608="Délais NO &amp; Qté OK",X608&lt;=30,D608&lt;&gt;""),"Entrée faite "&amp;X608&amp;" jours "&amp;V608,IF(AND(X608&lt;30,K608="Délais NO &amp; Qté NO",D608=""),"Demande faite "&amp;X608&amp;" jours "&amp;W609,"")))</f>
        <v>Entrée faite 19 jours Avant</v>
      </c>
      <c r="M608" s="22">
        <f t="shared" si="65"/>
        <v>2</v>
      </c>
      <c r="N608" s="23">
        <v>1</v>
      </c>
      <c r="O608" s="12" t="str">
        <f>CONCATENATE(C608,D608,E608)</f>
        <v>360505059395218564</v>
      </c>
      <c r="P608" s="42" t="str">
        <f t="shared" si="66"/>
        <v>059395218564</v>
      </c>
      <c r="Q608" s="24" t="str">
        <f>IF(AND(D608&lt;&gt;0,E608=0),B608,"")</f>
        <v>20/06/2012</v>
      </c>
      <c r="R608" s="25" t="str">
        <f>IF(AND(D608=0,E608&lt;&gt;0),B608,"")</f>
        <v/>
      </c>
      <c r="S608" s="26">
        <f t="shared" si="63"/>
        <v>41080</v>
      </c>
      <c r="T608" s="27">
        <f>SUMIFS(S:S,O:O,O608,E:E,"")</f>
        <v>41080</v>
      </c>
      <c r="U608" s="27">
        <f>SUMIFS(S:S,O:O,O608,D:D,"")</f>
        <v>41061</v>
      </c>
      <c r="V608" s="28" t="str">
        <f t="shared" si="67"/>
        <v>Avant</v>
      </c>
      <c r="W608" s="28" t="str">
        <f t="shared" si="68"/>
        <v>Après</v>
      </c>
      <c r="X608" s="29">
        <f t="shared" si="69"/>
        <v>19</v>
      </c>
      <c r="Y608" s="42">
        <f>IFERROR(P608+D608*0.03,"")</f>
        <v>59395219120.919998</v>
      </c>
    </row>
    <row r="609" spans="1:25">
      <c r="A609" s="13" t="s">
        <v>63</v>
      </c>
      <c r="B609" s="14" t="s">
        <v>29</v>
      </c>
      <c r="C609" s="15">
        <v>3605052218822</v>
      </c>
      <c r="D609" s="16">
        <v>10608</v>
      </c>
      <c r="E609" s="17"/>
      <c r="F609" s="18"/>
      <c r="G609" s="19">
        <v>1</v>
      </c>
      <c r="H609" s="20">
        <f t="shared" si="64"/>
        <v>1</v>
      </c>
      <c r="I609" s="21">
        <f>SUMIFS(E:E,C:C,C609)</f>
        <v>10608</v>
      </c>
      <c r="J609" s="21">
        <f>SUMIFS(D:D,C:C,C609)</f>
        <v>10608</v>
      </c>
      <c r="K609" s="20" t="str">
        <f>IF(H609=2,"Délais OK &amp; Qté OK",IF(AND(H609=1,E609&lt;&gt;""),"Délais OK &amp; Qté NO",IF(AND(H609=1,E609="",M609&gt;=2),"Délais NO &amp; Qté OK",IF(AND(E609&lt;&gt;"",J609=D609),"Livraison sans demande","Délais NO &amp; Qté NO"))))</f>
        <v>Délais NO &amp; Qté OK</v>
      </c>
      <c r="L609" s="22" t="str">
        <f>IF(AND(K609="Délais NO &amp; Qté OK",X609&gt;30,D609&lt;&gt;""),"Verificar",IF(AND(K609="Délais NO &amp; Qté OK",X609&lt;=30,D609&lt;&gt;""),"Entrée faite "&amp;X609&amp;" jours "&amp;V609,IF(AND(X609&lt;30,K609="Délais NO &amp; Qté NO",D609=""),"Demande faite "&amp;X609&amp;" jours "&amp;W610,"")))</f>
        <v>Entrée faite 19 jours Avant</v>
      </c>
      <c r="M609" s="22">
        <f t="shared" si="65"/>
        <v>2</v>
      </c>
      <c r="N609" s="23">
        <v>1</v>
      </c>
      <c r="O609" s="12" t="str">
        <f>CONCATENATE(C609,D609,E609)</f>
        <v>360505221882210608</v>
      </c>
      <c r="P609" s="42" t="str">
        <f t="shared" si="66"/>
        <v>221882210608</v>
      </c>
      <c r="Q609" s="24" t="str">
        <f>IF(AND(D609&lt;&gt;0,E609=0),B609,"")</f>
        <v>20/06/2012</v>
      </c>
      <c r="R609" s="25" t="str">
        <f>IF(AND(D609=0,E609&lt;&gt;0),B609,"")</f>
        <v/>
      </c>
      <c r="S609" s="26">
        <f t="shared" si="63"/>
        <v>41080</v>
      </c>
      <c r="T609" s="27">
        <f>SUMIFS(S:S,O:O,O609,E:E,"")</f>
        <v>41080</v>
      </c>
      <c r="U609" s="27">
        <f>SUMIFS(S:S,O:O,O609,D:D,"")</f>
        <v>41061</v>
      </c>
      <c r="V609" s="28" t="str">
        <f t="shared" si="67"/>
        <v>Avant</v>
      </c>
      <c r="W609" s="28" t="str">
        <f t="shared" si="68"/>
        <v>Après</v>
      </c>
      <c r="X609" s="29">
        <f t="shared" si="69"/>
        <v>19</v>
      </c>
      <c r="Y609" s="42">
        <f>IFERROR(P609+D609*0.03,"")</f>
        <v>221882210926.23999</v>
      </c>
    </row>
    <row r="610" spans="1:25">
      <c r="A610" s="13" t="s">
        <v>64</v>
      </c>
      <c r="B610" s="14" t="s">
        <v>28</v>
      </c>
      <c r="C610" s="15">
        <v>3605052568255</v>
      </c>
      <c r="D610" s="16"/>
      <c r="E610" s="17">
        <v>28500</v>
      </c>
      <c r="F610" s="18"/>
      <c r="G610" s="19"/>
      <c r="H610" s="20">
        <f t="shared" si="64"/>
        <v>0</v>
      </c>
      <c r="I610" s="21">
        <f>SUMIFS(E:E,C:C,C610)</f>
        <v>28500</v>
      </c>
      <c r="J610" s="21">
        <f>SUMIFS(D:D,C:C,C610)</f>
        <v>28500</v>
      </c>
      <c r="K610" s="20" t="str">
        <f>IF(H610=2,"Délais OK &amp; Qté OK",IF(AND(H610=1,E610&lt;&gt;""),"Délais OK &amp; Qté NO",IF(AND(H610=1,E610="",M610&gt;=2),"Délais NO &amp; Qté OK",IF(AND(E610&lt;&gt;"",J610=D610),"Livraison sans demande","Délais NO &amp; Qté NO"))))</f>
        <v>Délais NO &amp; Qté NO</v>
      </c>
      <c r="L610" s="22" t="str">
        <f>IF(AND(K610="Délais NO &amp; Qté OK",X610&gt;30,D610&lt;&gt;""),"Verificar",IF(AND(K610="Délais NO &amp; Qté OK",X610&lt;=30,D610&lt;&gt;""),"Entrée faite "&amp;X610&amp;" jours "&amp;V610,IF(AND(X610&lt;30,K610="Délais NO &amp; Qté NO",D610=""),"Demande faite "&amp;X610&amp;" jours "&amp;W611,"")))</f>
        <v>Demande faite 7 jours Après</v>
      </c>
      <c r="M610" s="22">
        <f t="shared" si="65"/>
        <v>2</v>
      </c>
      <c r="N610" s="23">
        <v>1</v>
      </c>
      <c r="O610" s="12" t="str">
        <f>CONCATENATE(C610,D610,E610)</f>
        <v>360505256825528500</v>
      </c>
      <c r="P610" s="42" t="str">
        <f t="shared" si="66"/>
        <v>256825528500</v>
      </c>
      <c r="Q610" s="24" t="str">
        <f>IF(AND(D610&lt;&gt;0,E610=0),B610,"")</f>
        <v/>
      </c>
      <c r="R610" s="25" t="str">
        <f>IF(AND(D610=0,E610&lt;&gt;0),B610,"")</f>
        <v>13/06/2012</v>
      </c>
      <c r="S610" s="26">
        <f t="shared" si="63"/>
        <v>41073</v>
      </c>
      <c r="T610" s="27">
        <f>SUMIFS(S:S,O:O,O610,E:E,"")</f>
        <v>41080</v>
      </c>
      <c r="U610" s="27">
        <f>SUMIFS(S:S,O:O,O610,D:D,"")</f>
        <v>41073</v>
      </c>
      <c r="V610" s="28" t="str">
        <f t="shared" si="67"/>
        <v>Avant</v>
      </c>
      <c r="W610" s="28" t="str">
        <f t="shared" si="68"/>
        <v>Après</v>
      </c>
      <c r="X610" s="29">
        <f t="shared" si="69"/>
        <v>7</v>
      </c>
      <c r="Y610" s="42">
        <f>IFERROR(P610+D610*0.03,"")</f>
        <v>256825528500</v>
      </c>
    </row>
    <row r="611" spans="1:25">
      <c r="A611" s="13" t="s">
        <v>64</v>
      </c>
      <c r="B611" s="14" t="s">
        <v>29</v>
      </c>
      <c r="C611" s="15">
        <v>3605052568255</v>
      </c>
      <c r="D611" s="16">
        <v>28500</v>
      </c>
      <c r="E611" s="17"/>
      <c r="F611" s="18"/>
      <c r="G611" s="19">
        <v>1</v>
      </c>
      <c r="H611" s="20">
        <f t="shared" si="64"/>
        <v>1</v>
      </c>
      <c r="I611" s="21">
        <f>SUMIFS(E:E,C:C,C611)</f>
        <v>28500</v>
      </c>
      <c r="J611" s="21">
        <f>SUMIFS(D:D,C:C,C611)</f>
        <v>28500</v>
      </c>
      <c r="K611" s="20" t="str">
        <f>IF(H611=2,"Délais OK &amp; Qté OK",IF(AND(H611=1,E611&lt;&gt;""),"Délais OK &amp; Qté NO",IF(AND(H611=1,E611="",M611&gt;=2),"Délais NO &amp; Qté OK",IF(AND(E611&lt;&gt;"",J611=D611),"Livraison sans demande","Délais NO &amp; Qté NO"))))</f>
        <v>Délais NO &amp; Qté OK</v>
      </c>
      <c r="L611" s="22" t="str">
        <f>IF(AND(K611="Délais NO &amp; Qté OK",X611&gt;30,D611&lt;&gt;""),"Verificar",IF(AND(K611="Délais NO &amp; Qté OK",X611&lt;=30,D611&lt;&gt;""),"Entrée faite "&amp;X611&amp;" jours "&amp;V611,IF(AND(X611&lt;30,K611="Délais NO &amp; Qté NO",D611=""),"Demande faite "&amp;X611&amp;" jours "&amp;W612,"")))</f>
        <v>Entrée faite 7 jours Avant</v>
      </c>
      <c r="M611" s="22">
        <f t="shared" si="65"/>
        <v>2</v>
      </c>
      <c r="N611" s="23">
        <v>1</v>
      </c>
      <c r="O611" s="12" t="str">
        <f>CONCATENATE(C611,D611,E611)</f>
        <v>360505256825528500</v>
      </c>
      <c r="P611" s="42" t="str">
        <f t="shared" si="66"/>
        <v>256825528500</v>
      </c>
      <c r="Q611" s="24" t="str">
        <f>IF(AND(D611&lt;&gt;0,E611=0),B611,"")</f>
        <v>20/06/2012</v>
      </c>
      <c r="R611" s="25" t="str">
        <f>IF(AND(D611=0,E611&lt;&gt;0),B611,"")</f>
        <v/>
      </c>
      <c r="S611" s="26">
        <f t="shared" si="63"/>
        <v>41080</v>
      </c>
      <c r="T611" s="27">
        <f>SUMIFS(S:S,O:O,O611,E:E,"")</f>
        <v>41080</v>
      </c>
      <c r="U611" s="27">
        <f>SUMIFS(S:S,O:O,O611,D:D,"")</f>
        <v>41073</v>
      </c>
      <c r="V611" s="28" t="str">
        <f t="shared" si="67"/>
        <v>Avant</v>
      </c>
      <c r="W611" s="28" t="str">
        <f t="shared" si="68"/>
        <v>Après</v>
      </c>
      <c r="X611" s="29">
        <f t="shared" si="69"/>
        <v>7</v>
      </c>
      <c r="Y611" s="42">
        <f>IFERROR(P611+D611*0.03,"")</f>
        <v>256825529355</v>
      </c>
    </row>
    <row r="612" spans="1:25">
      <c r="A612" s="13" t="s">
        <v>64</v>
      </c>
      <c r="B612" s="14" t="s">
        <v>27</v>
      </c>
      <c r="C612" s="15">
        <v>3605052594599</v>
      </c>
      <c r="D612" s="16">
        <v>32384</v>
      </c>
      <c r="E612" s="17"/>
      <c r="F612" s="18"/>
      <c r="G612" s="19">
        <v>1</v>
      </c>
      <c r="H612" s="20">
        <f t="shared" si="64"/>
        <v>1</v>
      </c>
      <c r="I612" s="21">
        <f>SUMIFS(E:E,C:C,C612)</f>
        <v>0</v>
      </c>
      <c r="J612" s="21">
        <f>SUMIFS(D:D,C:C,C612)</f>
        <v>32384</v>
      </c>
      <c r="K612" s="20" t="str">
        <f>IF(H612=2,"Délais OK &amp; Qté OK",IF(AND(H612=1,E612&lt;&gt;""),"Délais OK &amp; Qté NO",IF(AND(H612=1,E612="",M612&gt;=2),"Délais NO &amp; Qté OK",IF(AND(E612&lt;&gt;"",J612=D612),"Livraison sans demande","Délais NO &amp; Qté NO"))))</f>
        <v>Délais NO &amp; Qté NO</v>
      </c>
      <c r="L612" s="22" t="str">
        <f>IF(AND(K612="Délais NO &amp; Qté OK",X612&gt;30,D612&lt;&gt;""),"Verificar",IF(AND(K612="Délais NO &amp; Qté OK",X612&lt;=30,D612&lt;&gt;""),"Entrée faite "&amp;X612&amp;" jours "&amp;V612,IF(AND(X612&lt;30,K612="Délais NO &amp; Qté NO",D612=""),"Demande faite "&amp;X612&amp;" jours "&amp;W613,"")))</f>
        <v/>
      </c>
      <c r="M612" s="22">
        <f t="shared" si="65"/>
        <v>1</v>
      </c>
      <c r="N612" s="23">
        <v>1</v>
      </c>
      <c r="O612" s="12" t="str">
        <f>CONCATENATE(C612,D612,E612)</f>
        <v>360505259459932384</v>
      </c>
      <c r="P612" s="42" t="str">
        <f t="shared" si="66"/>
        <v>259459932384</v>
      </c>
      <c r="Q612" s="24" t="str">
        <f>IF(AND(D612&lt;&gt;0,E612=0),B612,"")</f>
        <v>27/06/2012</v>
      </c>
      <c r="R612" s="25" t="str">
        <f>IF(AND(D612=0,E612&lt;&gt;0),B612,"")</f>
        <v/>
      </c>
      <c r="S612" s="26">
        <f t="shared" si="63"/>
        <v>41087</v>
      </c>
      <c r="T612" s="27">
        <f>SUMIFS(S:S,O:O,O612,E:E,"")</f>
        <v>41087</v>
      </c>
      <c r="U612" s="27">
        <f>SUMIFS(S:S,O:O,O612,D:D,"")</f>
        <v>0</v>
      </c>
      <c r="V612" s="28" t="str">
        <f t="shared" si="67"/>
        <v>Avant</v>
      </c>
      <c r="W612" s="28" t="str">
        <f t="shared" si="68"/>
        <v>Après</v>
      </c>
      <c r="X612" s="29">
        <f t="shared" si="69"/>
        <v>41087</v>
      </c>
      <c r="Y612" s="42">
        <f>IFERROR(P612+D612*0.03,"")</f>
        <v>259459933355.51999</v>
      </c>
    </row>
    <row r="613" spans="1:25">
      <c r="A613" s="13" t="s">
        <v>65</v>
      </c>
      <c r="B613" s="14" t="s">
        <v>30</v>
      </c>
      <c r="C613" s="15">
        <v>3605052249727</v>
      </c>
      <c r="D613" s="16"/>
      <c r="E613" s="17">
        <v>15120</v>
      </c>
      <c r="F613" s="18"/>
      <c r="G613" s="19"/>
      <c r="H613" s="20">
        <f t="shared" si="64"/>
        <v>0</v>
      </c>
      <c r="I613" s="21">
        <f>SUMIFS(E:E,C:C,C613)</f>
        <v>15120</v>
      </c>
      <c r="J613" s="21">
        <f>SUMIFS(D:D,C:C,C613)</f>
        <v>15098</v>
      </c>
      <c r="K613" s="20" t="str">
        <f>IF(H613=2,"Délais OK &amp; Qté OK",IF(AND(H613=1,E613&lt;&gt;""),"Délais OK &amp; Qté NO",IF(AND(H613=1,E613="",M613&gt;=2),"Délais NO &amp; Qté OK",IF(AND(E613&lt;&gt;"",J613=D613),"Livraison sans demande","Délais NO &amp; Qté NO"))))</f>
        <v>Délais NO &amp; Qté NO</v>
      </c>
      <c r="L613" s="22" t="str">
        <f>IF(AND(K613="Délais NO &amp; Qté OK",X613&gt;30,D613&lt;&gt;""),"Verificar",IF(AND(K613="Délais NO &amp; Qté OK",X613&lt;=30,D613&lt;&gt;""),"Entrée faite "&amp;X613&amp;" jours "&amp;V613,IF(AND(X613&lt;30,K613="Délais NO &amp; Qté NO",D613=""),"Demande faite "&amp;X613&amp;" jours "&amp;W614,"")))</f>
        <v>Demande faite 2 jours Après</v>
      </c>
      <c r="M613" s="22">
        <f t="shared" si="65"/>
        <v>2</v>
      </c>
      <c r="N613" s="23">
        <v>1</v>
      </c>
      <c r="O613" s="12" t="str">
        <f>CONCATENATE(C613,D613,E613)</f>
        <v>360505224972715120</v>
      </c>
      <c r="P613" s="42" t="str">
        <f t="shared" si="66"/>
        <v>224972715120</v>
      </c>
      <c r="Q613" s="24" t="str">
        <f>IF(AND(D613&lt;&gt;0,E613=0),B613,"")</f>
        <v/>
      </c>
      <c r="R613" s="25" t="str">
        <f>IF(AND(D613=0,E613&lt;&gt;0),B613,"")</f>
        <v>11/06/2012</v>
      </c>
      <c r="S613" s="26">
        <f t="shared" si="63"/>
        <v>41071</v>
      </c>
      <c r="T613" s="27">
        <f>SUMIFS(S:S,O:O,O613,E:E,"")</f>
        <v>41073</v>
      </c>
      <c r="U613" s="27">
        <f>SUMIFS(S:S,O:O,O613,D:D,"")</f>
        <v>41071</v>
      </c>
      <c r="V613" s="28" t="str">
        <f t="shared" si="67"/>
        <v>Avant</v>
      </c>
      <c r="W613" s="28" t="str">
        <f t="shared" si="68"/>
        <v>Après</v>
      </c>
      <c r="X613" s="29">
        <f t="shared" si="69"/>
        <v>2</v>
      </c>
      <c r="Y613" s="42">
        <f>IFERROR(P613+D613*0.03,"")</f>
        <v>224972715120</v>
      </c>
    </row>
    <row r="614" spans="1:25">
      <c r="A614" s="13" t="s">
        <v>65</v>
      </c>
      <c r="B614" s="14" t="s">
        <v>28</v>
      </c>
      <c r="C614" s="15">
        <v>3605052249727</v>
      </c>
      <c r="D614" s="16">
        <v>15098</v>
      </c>
      <c r="E614" s="17"/>
      <c r="F614" s="18"/>
      <c r="G614" s="19">
        <v>1</v>
      </c>
      <c r="H614" s="20">
        <f t="shared" si="64"/>
        <v>1</v>
      </c>
      <c r="I614" s="21">
        <f>SUMIFS(E:E,C:C,C614)</f>
        <v>15120</v>
      </c>
      <c r="J614" s="21">
        <f>SUMIFS(D:D,C:C,C614)</f>
        <v>15098</v>
      </c>
      <c r="K614" s="20" t="str">
        <f>IF(H614=2,"Délais OK &amp; Qté OK",IF(AND(H614=1,E614&lt;&gt;""),"Délais OK &amp; Qté NO",IF(AND(H614=1,E614="",M614&gt;=2),"Délais NO &amp; Qté OK",IF(AND(E614&lt;&gt;"",J614=D614),"Livraison sans demande","Délais NO &amp; Qté NO"))))</f>
        <v>Délais NO &amp; Qté OK</v>
      </c>
      <c r="L614" s="22" t="str">
        <f>IF(AND(K614="Délais NO &amp; Qté OK",X614&gt;30,D614&lt;&gt;""),"Verificar",IF(AND(K614="Délais NO &amp; Qté OK",X614&lt;=30,D614&lt;&gt;""),"Entrée faite "&amp;X614&amp;" jours "&amp;V614,IF(AND(X614&lt;30,K614="Délais NO &amp; Qté NO",D614=""),"Demande faite "&amp;X614&amp;" jours "&amp;W615,"")))</f>
        <v>Entrée faite 2 jours Avant</v>
      </c>
      <c r="M614" s="22">
        <f t="shared" si="65"/>
        <v>2</v>
      </c>
      <c r="N614" s="23">
        <v>1</v>
      </c>
      <c r="O614" s="12" t="str">
        <f>CONCATENATE(C614,D614,E614)</f>
        <v>360505224972715098</v>
      </c>
      <c r="P614" s="42" t="str">
        <f t="shared" si="66"/>
        <v>224972715098</v>
      </c>
      <c r="Q614" s="24" t="str">
        <f>IF(AND(D614&lt;&gt;0,E614=0),B614,"")</f>
        <v>13/06/2012</v>
      </c>
      <c r="R614" s="25" t="str">
        <f>IF(AND(D614=0,E614&lt;&gt;0),B614,"")</f>
        <v/>
      </c>
      <c r="S614" s="26">
        <f t="shared" si="63"/>
        <v>41073</v>
      </c>
      <c r="T614" s="27">
        <f>SUMIFS(S:S,O:O,O614,E:E,"")</f>
        <v>41073</v>
      </c>
      <c r="U614" s="27">
        <f>SUMIFS(S:S,O:O,O614,D:D,"")</f>
        <v>41071</v>
      </c>
      <c r="V614" s="28" t="str">
        <f t="shared" si="67"/>
        <v>Avant</v>
      </c>
      <c r="W614" s="28" t="str">
        <f t="shared" si="68"/>
        <v>Après</v>
      </c>
      <c r="X614" s="29">
        <f t="shared" si="69"/>
        <v>2</v>
      </c>
      <c r="Y614" s="42">
        <f>IFERROR(P614+D614*0.03,"")</f>
        <v>224972715550.94</v>
      </c>
    </row>
    <row r="615" spans="1:25">
      <c r="A615" s="13" t="s">
        <v>66</v>
      </c>
      <c r="B615" s="14" t="s">
        <v>14</v>
      </c>
      <c r="C615" s="15">
        <v>3605052589304</v>
      </c>
      <c r="D615" s="16">
        <v>22845</v>
      </c>
      <c r="E615" s="17">
        <v>21600</v>
      </c>
      <c r="F615" s="18"/>
      <c r="G615" s="19">
        <v>1</v>
      </c>
      <c r="H615" s="20">
        <f t="shared" si="64"/>
        <v>1</v>
      </c>
      <c r="I615" s="21">
        <f>SUMIFS(E:E,C:C,C615)</f>
        <v>21600</v>
      </c>
      <c r="J615" s="21">
        <f>SUMIFS(D:D,C:C,C615)</f>
        <v>22845</v>
      </c>
      <c r="K615" s="20" t="str">
        <f>IF(H615=2,"Délais OK &amp; Qté OK",IF(AND(H615=1,E615&lt;&gt;""),"Délais OK &amp; Qté NO",IF(AND(H615=1,E615="",M615&gt;=2),"Délais NO &amp; Qté OK",IF(AND(E615&lt;&gt;"",J615=D615),"Livraison sans demande","Délais NO &amp; Qté NO"))))</f>
        <v>Délais OK &amp; Qté NO</v>
      </c>
      <c r="L615" s="22" t="str">
        <f>IF(AND(K615="Délais NO &amp; Qté OK",X615&gt;30,D615&lt;&gt;""),"Verificar",IF(AND(K615="Délais NO &amp; Qté OK",X615&lt;=30,D615&lt;&gt;""),"Entrée faite "&amp;X615&amp;" jours "&amp;V615,IF(AND(X615&lt;30,K615="Délais NO &amp; Qté NO",D615=""),"Demande faite "&amp;X615&amp;" jours "&amp;W616,"")))</f>
        <v/>
      </c>
      <c r="M615" s="22">
        <f t="shared" si="65"/>
        <v>1</v>
      </c>
      <c r="N615" s="23">
        <v>1</v>
      </c>
      <c r="O615" s="12" t="str">
        <f>CONCATENATE(C615,D615,E615)</f>
        <v>36050525893042284521600</v>
      </c>
      <c r="P615" s="42" t="str">
        <f t="shared" si="66"/>
        <v>25893042284521600</v>
      </c>
      <c r="Q615" s="24" t="str">
        <f>IF(AND(D615&lt;&gt;0,E615=0),B615,"")</f>
        <v/>
      </c>
      <c r="R615" s="25" t="str">
        <f>IF(AND(D615=0,E615&lt;&gt;0),B615,"")</f>
        <v/>
      </c>
      <c r="S615" s="26">
        <f t="shared" si="63"/>
        <v>41064</v>
      </c>
      <c r="T615" s="27">
        <f>SUMIFS(S:S,O:O,O615,E:E,"")</f>
        <v>0</v>
      </c>
      <c r="U615" s="27">
        <f>SUMIFS(S:S,O:O,O615,D:D,"")</f>
        <v>0</v>
      </c>
      <c r="V615" s="28" t="str">
        <f t="shared" si="67"/>
        <v>Avant</v>
      </c>
      <c r="W615" s="28" t="str">
        <f t="shared" si="68"/>
        <v>Après</v>
      </c>
      <c r="X615" s="29">
        <f t="shared" si="69"/>
        <v>0</v>
      </c>
      <c r="Y615" s="42">
        <f>IFERROR(P615+D615*0.03,"")</f>
        <v>2.5893042284522284E+16</v>
      </c>
    </row>
    <row r="616" spans="1:25">
      <c r="A616" s="13" t="s">
        <v>67</v>
      </c>
      <c r="B616" s="14" t="s">
        <v>13</v>
      </c>
      <c r="C616" s="15">
        <v>3605051418940</v>
      </c>
      <c r="D616" s="16">
        <v>60000</v>
      </c>
      <c r="E616" s="17">
        <v>60000</v>
      </c>
      <c r="F616" s="18">
        <v>1</v>
      </c>
      <c r="G616" s="19">
        <v>1</v>
      </c>
      <c r="H616" s="20">
        <f t="shared" si="64"/>
        <v>2</v>
      </c>
      <c r="I616" s="21">
        <f>SUMIFS(E:E,C:C,C616)</f>
        <v>150000</v>
      </c>
      <c r="J616" s="21">
        <f>SUMIFS(D:D,C:C,C616)</f>
        <v>180000</v>
      </c>
      <c r="K616" s="20" t="str">
        <f>IF(H616=2,"Délais OK &amp; Qté OK",IF(AND(H616=1,E616&lt;&gt;""),"Délais OK &amp; Qté NO",IF(AND(H616=1,E616="",M616&gt;=2),"Délais NO &amp; Qté OK",IF(AND(E616&lt;&gt;"",J616=D616),"Livraison sans demande","Délais NO &amp; Qté NO"))))</f>
        <v>Délais OK &amp; Qté OK</v>
      </c>
      <c r="L616" s="22" t="str">
        <f>IF(AND(K616="Délais NO &amp; Qté OK",X616&gt;30,D616&lt;&gt;""),"Verificar",IF(AND(K616="Délais NO &amp; Qté OK",X616&lt;=30,D616&lt;&gt;""),"Entrée faite "&amp;X616&amp;" jours "&amp;V616,IF(AND(X616&lt;30,K616="Délais NO &amp; Qté NO",D616=""),"Demande faite "&amp;X616&amp;" jours "&amp;W617,"")))</f>
        <v/>
      </c>
      <c r="M616" s="22">
        <f t="shared" si="65"/>
        <v>2</v>
      </c>
      <c r="N616" s="23">
        <v>1</v>
      </c>
      <c r="O616" s="12" t="str">
        <f>CONCATENATE(C616,D616,E616)</f>
        <v>36050514189406000060000</v>
      </c>
      <c r="P616" s="42" t="str">
        <f t="shared" si="66"/>
        <v>14189406000060000</v>
      </c>
      <c r="Q616" s="24" t="str">
        <f>IF(AND(D616&lt;&gt;0,E616=0),B616,"")</f>
        <v/>
      </c>
      <c r="R616" s="25" t="str">
        <f>IF(AND(D616=0,E616&lt;&gt;0),B616,"")</f>
        <v/>
      </c>
      <c r="S616" s="26">
        <f t="shared" si="63"/>
        <v>41061</v>
      </c>
      <c r="T616" s="27">
        <f>SUMIFS(S:S,O:O,O616,E:E,"")</f>
        <v>0</v>
      </c>
      <c r="U616" s="27">
        <f>SUMIFS(S:S,O:O,O616,D:D,"")</f>
        <v>0</v>
      </c>
      <c r="V616" s="28" t="str">
        <f t="shared" si="67"/>
        <v>Avant</v>
      </c>
      <c r="W616" s="28" t="str">
        <f t="shared" si="68"/>
        <v>Après</v>
      </c>
      <c r="X616" s="29">
        <f t="shared" si="69"/>
        <v>0</v>
      </c>
      <c r="Y616" s="42">
        <f>IFERROR(P616+D616*0.03,"")</f>
        <v>1.41894060000618E+16</v>
      </c>
    </row>
    <row r="617" spans="1:25">
      <c r="A617" s="13" t="s">
        <v>67</v>
      </c>
      <c r="B617" s="14" t="s">
        <v>13</v>
      </c>
      <c r="C617" s="15">
        <v>3605051449753</v>
      </c>
      <c r="D617" s="16">
        <v>10000</v>
      </c>
      <c r="E617" s="17">
        <v>10000</v>
      </c>
      <c r="F617" s="18">
        <v>1</v>
      </c>
      <c r="G617" s="19">
        <v>1</v>
      </c>
      <c r="H617" s="20">
        <f t="shared" si="64"/>
        <v>2</v>
      </c>
      <c r="I617" s="21">
        <f>SUMIFS(E:E,C:C,C617)</f>
        <v>20000</v>
      </c>
      <c r="J617" s="21">
        <f>SUMIFS(D:D,C:C,C617)</f>
        <v>20000</v>
      </c>
      <c r="K617" s="20" t="str">
        <f>IF(H617=2,"Délais OK &amp; Qté OK",IF(AND(H617=1,E617&lt;&gt;""),"Délais OK &amp; Qté NO",IF(AND(H617=1,E617="",M617&gt;=2),"Délais NO &amp; Qté OK",IF(AND(E617&lt;&gt;"",J617=D617),"Livraison sans demande","Délais NO &amp; Qté NO"))))</f>
        <v>Délais OK &amp; Qté OK</v>
      </c>
      <c r="L617" s="22" t="str">
        <f>IF(AND(K617="Délais NO &amp; Qté OK",X617&gt;30,D617&lt;&gt;""),"Verificar",IF(AND(K617="Délais NO &amp; Qté OK",X617&lt;=30,D617&lt;&gt;""),"Entrée faite "&amp;X617&amp;" jours "&amp;V617,IF(AND(X617&lt;30,K617="Délais NO &amp; Qté NO",D617=""),"Demande faite "&amp;X617&amp;" jours "&amp;W618,"")))</f>
        <v/>
      </c>
      <c r="M617" s="22">
        <f t="shared" si="65"/>
        <v>2</v>
      </c>
      <c r="N617" s="23">
        <v>1</v>
      </c>
      <c r="O617" s="12" t="str">
        <f>CONCATENATE(C617,D617,E617)</f>
        <v>36050514497531000010000</v>
      </c>
      <c r="P617" s="42" t="str">
        <f t="shared" si="66"/>
        <v>14497531000010000</v>
      </c>
      <c r="Q617" s="24" t="str">
        <f>IF(AND(D617&lt;&gt;0,E617=0),B617,"")</f>
        <v/>
      </c>
      <c r="R617" s="25" t="str">
        <f>IF(AND(D617=0,E617&lt;&gt;0),B617,"")</f>
        <v/>
      </c>
      <c r="S617" s="26">
        <f t="shared" si="63"/>
        <v>41061</v>
      </c>
      <c r="T617" s="27">
        <f>SUMIFS(S:S,O:O,O617,E:E,"")</f>
        <v>0</v>
      </c>
      <c r="U617" s="27">
        <f>SUMIFS(S:S,O:O,O617,D:D,"")</f>
        <v>0</v>
      </c>
      <c r="V617" s="28" t="str">
        <f t="shared" si="67"/>
        <v>Avant</v>
      </c>
      <c r="W617" s="28" t="str">
        <f t="shared" si="68"/>
        <v>Après</v>
      </c>
      <c r="X617" s="29">
        <f t="shared" si="69"/>
        <v>0</v>
      </c>
      <c r="Y617" s="42">
        <f>IFERROR(P617+D617*0.03,"")</f>
        <v>1.44975310000103E+16</v>
      </c>
    </row>
    <row r="618" spans="1:25">
      <c r="A618" s="13" t="s">
        <v>67</v>
      </c>
      <c r="B618" s="14" t="s">
        <v>13</v>
      </c>
      <c r="C618" s="15">
        <v>3605051449784</v>
      </c>
      <c r="D618" s="16">
        <v>10000</v>
      </c>
      <c r="E618" s="17">
        <v>10000</v>
      </c>
      <c r="F618" s="18">
        <v>1</v>
      </c>
      <c r="G618" s="19">
        <v>1</v>
      </c>
      <c r="H618" s="20">
        <f t="shared" si="64"/>
        <v>2</v>
      </c>
      <c r="I618" s="21">
        <f>SUMIFS(E:E,C:C,C618)</f>
        <v>30000</v>
      </c>
      <c r="J618" s="21">
        <f>SUMIFS(D:D,C:C,C618)</f>
        <v>30000</v>
      </c>
      <c r="K618" s="20" t="str">
        <f>IF(H618=2,"Délais OK &amp; Qté OK",IF(AND(H618=1,E618&lt;&gt;""),"Délais OK &amp; Qté NO",IF(AND(H618=1,E618="",M618&gt;=2),"Délais NO &amp; Qté OK",IF(AND(E618&lt;&gt;"",J618=D618),"Livraison sans demande","Délais NO &amp; Qté NO"))))</f>
        <v>Délais OK &amp; Qté OK</v>
      </c>
      <c r="L618" s="22" t="str">
        <f>IF(AND(K618="Délais NO &amp; Qté OK",X618&gt;30,D618&lt;&gt;""),"Verificar",IF(AND(K618="Délais NO &amp; Qté OK",X618&lt;=30,D618&lt;&gt;""),"Entrée faite "&amp;X618&amp;" jours "&amp;V618,IF(AND(X618&lt;30,K618="Délais NO &amp; Qté NO",D618=""),"Demande faite "&amp;X618&amp;" jours "&amp;W619,"")))</f>
        <v/>
      </c>
      <c r="M618" s="22">
        <f t="shared" si="65"/>
        <v>3</v>
      </c>
      <c r="N618" s="23">
        <v>1</v>
      </c>
      <c r="O618" s="12" t="str">
        <f>CONCATENATE(C618,D618,E618)</f>
        <v>36050514497841000010000</v>
      </c>
      <c r="P618" s="42" t="str">
        <f t="shared" si="66"/>
        <v>14497841000010000</v>
      </c>
      <c r="Q618" s="24" t="str">
        <f>IF(AND(D618&lt;&gt;0,E618=0),B618,"")</f>
        <v/>
      </c>
      <c r="R618" s="25" t="str">
        <f>IF(AND(D618=0,E618&lt;&gt;0),B618,"")</f>
        <v/>
      </c>
      <c r="S618" s="26">
        <f t="shared" si="63"/>
        <v>41061</v>
      </c>
      <c r="T618" s="27">
        <f>SUMIFS(S:S,O:O,O618,E:E,"")</f>
        <v>0</v>
      </c>
      <c r="U618" s="27">
        <f>SUMIFS(S:S,O:O,O618,D:D,"")</f>
        <v>0</v>
      </c>
      <c r="V618" s="28" t="str">
        <f t="shared" si="67"/>
        <v>Avant</v>
      </c>
      <c r="W618" s="28" t="str">
        <f t="shared" si="68"/>
        <v>Après</v>
      </c>
      <c r="X618" s="29">
        <f t="shared" si="69"/>
        <v>0</v>
      </c>
      <c r="Y618" s="42">
        <f>IFERROR(P618+D618*0.03,"")</f>
        <v>1.44978410000103E+16</v>
      </c>
    </row>
    <row r="619" spans="1:25">
      <c r="A619" s="13" t="s">
        <v>67</v>
      </c>
      <c r="B619" s="14" t="s">
        <v>13</v>
      </c>
      <c r="C619" s="15">
        <v>3605051454511</v>
      </c>
      <c r="D619" s="16">
        <v>10000</v>
      </c>
      <c r="E619" s="17">
        <v>10000</v>
      </c>
      <c r="F619" s="18">
        <v>1</v>
      </c>
      <c r="G619" s="19">
        <v>1</v>
      </c>
      <c r="H619" s="20">
        <f t="shared" si="64"/>
        <v>2</v>
      </c>
      <c r="I619" s="21">
        <f>SUMIFS(E:E,C:C,C619)</f>
        <v>20000</v>
      </c>
      <c r="J619" s="21">
        <f>SUMIFS(D:D,C:C,C619)</f>
        <v>20000</v>
      </c>
      <c r="K619" s="20" t="str">
        <f>IF(H619=2,"Délais OK &amp; Qté OK",IF(AND(H619=1,E619&lt;&gt;""),"Délais OK &amp; Qté NO",IF(AND(H619=1,E619="",M619&gt;=2),"Délais NO &amp; Qté OK",IF(AND(E619&lt;&gt;"",J619=D619),"Livraison sans demande","Délais NO &amp; Qté NO"))))</f>
        <v>Délais OK &amp; Qté OK</v>
      </c>
      <c r="L619" s="22" t="str">
        <f>IF(AND(K619="Délais NO &amp; Qté OK",X619&gt;30,D619&lt;&gt;""),"Verificar",IF(AND(K619="Délais NO &amp; Qté OK",X619&lt;=30,D619&lt;&gt;""),"Entrée faite "&amp;X619&amp;" jours "&amp;V619,IF(AND(X619&lt;30,K619="Délais NO &amp; Qté NO",D619=""),"Demande faite "&amp;X619&amp;" jours "&amp;W620,"")))</f>
        <v/>
      </c>
      <c r="M619" s="22">
        <f t="shared" si="65"/>
        <v>2</v>
      </c>
      <c r="N619" s="23">
        <v>1</v>
      </c>
      <c r="O619" s="12" t="str">
        <f>CONCATENATE(C619,D619,E619)</f>
        <v>36050514545111000010000</v>
      </c>
      <c r="P619" s="42" t="str">
        <f t="shared" si="66"/>
        <v>14545111000010000</v>
      </c>
      <c r="Q619" s="24" t="str">
        <f>IF(AND(D619&lt;&gt;0,E619=0),B619,"")</f>
        <v/>
      </c>
      <c r="R619" s="25" t="str">
        <f>IF(AND(D619=0,E619&lt;&gt;0),B619,"")</f>
        <v/>
      </c>
      <c r="S619" s="26">
        <f t="shared" si="63"/>
        <v>41061</v>
      </c>
      <c r="T619" s="27">
        <f>SUMIFS(S:S,O:O,O619,E:E,"")</f>
        <v>0</v>
      </c>
      <c r="U619" s="27">
        <f>SUMIFS(S:S,O:O,O619,D:D,"")</f>
        <v>0</v>
      </c>
      <c r="V619" s="28" t="str">
        <f t="shared" si="67"/>
        <v>Avant</v>
      </c>
      <c r="W619" s="28" t="str">
        <f t="shared" si="68"/>
        <v>Après</v>
      </c>
      <c r="X619" s="29">
        <f t="shared" si="69"/>
        <v>0</v>
      </c>
      <c r="Y619" s="42">
        <f>IFERROR(P619+D619*0.03,"")</f>
        <v>1.45451110000103E+16</v>
      </c>
    </row>
    <row r="620" spans="1:25">
      <c r="A620" s="13" t="s">
        <v>67</v>
      </c>
      <c r="B620" s="14" t="s">
        <v>13</v>
      </c>
      <c r="C620" s="15">
        <v>3605051454542</v>
      </c>
      <c r="D620" s="16">
        <v>10000</v>
      </c>
      <c r="E620" s="17">
        <v>10000</v>
      </c>
      <c r="F620" s="18">
        <v>1</v>
      </c>
      <c r="G620" s="19">
        <v>1</v>
      </c>
      <c r="H620" s="20">
        <f t="shared" si="64"/>
        <v>2</v>
      </c>
      <c r="I620" s="21">
        <f>SUMIFS(E:E,C:C,C620)</f>
        <v>20000</v>
      </c>
      <c r="J620" s="21">
        <f>SUMIFS(D:D,C:C,C620)</f>
        <v>30000</v>
      </c>
      <c r="K620" s="20" t="str">
        <f>IF(H620=2,"Délais OK &amp; Qté OK",IF(AND(H620=1,E620&lt;&gt;""),"Délais OK &amp; Qté NO",IF(AND(H620=1,E620="",M620&gt;=2),"Délais NO &amp; Qté OK",IF(AND(E620&lt;&gt;"",J620=D620),"Livraison sans demande","Délais NO &amp; Qté NO"))))</f>
        <v>Délais OK &amp; Qté OK</v>
      </c>
      <c r="L620" s="22" t="str">
        <f>IF(AND(K620="Délais NO &amp; Qté OK",X620&gt;30,D620&lt;&gt;""),"Verificar",IF(AND(K620="Délais NO &amp; Qté OK",X620&lt;=30,D620&lt;&gt;""),"Entrée faite "&amp;X620&amp;" jours "&amp;V620,IF(AND(X620&lt;30,K620="Délais NO &amp; Qté NO",D620=""),"Demande faite "&amp;X620&amp;" jours "&amp;W621,"")))</f>
        <v/>
      </c>
      <c r="M620" s="22">
        <f t="shared" si="65"/>
        <v>2</v>
      </c>
      <c r="N620" s="23">
        <v>1</v>
      </c>
      <c r="O620" s="12" t="str">
        <f>CONCATENATE(C620,D620,E620)</f>
        <v>36050514545421000010000</v>
      </c>
      <c r="P620" s="42" t="str">
        <f t="shared" si="66"/>
        <v>14545421000010000</v>
      </c>
      <c r="Q620" s="24" t="str">
        <f>IF(AND(D620&lt;&gt;0,E620=0),B620,"")</f>
        <v/>
      </c>
      <c r="R620" s="25" t="str">
        <f>IF(AND(D620=0,E620&lt;&gt;0),B620,"")</f>
        <v/>
      </c>
      <c r="S620" s="26">
        <f t="shared" si="63"/>
        <v>41061</v>
      </c>
      <c r="T620" s="27">
        <f>SUMIFS(S:S,O:O,O620,E:E,"")</f>
        <v>0</v>
      </c>
      <c r="U620" s="27">
        <f>SUMIFS(S:S,O:O,O620,D:D,"")</f>
        <v>0</v>
      </c>
      <c r="V620" s="28" t="str">
        <f t="shared" si="67"/>
        <v>Avant</v>
      </c>
      <c r="W620" s="28" t="str">
        <f t="shared" si="68"/>
        <v>Après</v>
      </c>
      <c r="X620" s="29">
        <f t="shared" si="69"/>
        <v>0</v>
      </c>
      <c r="Y620" s="42">
        <f>IFERROR(P620+D620*0.03,"")</f>
        <v>1.45454210000103E+16</v>
      </c>
    </row>
    <row r="621" spans="1:25">
      <c r="A621" s="13" t="s">
        <v>67</v>
      </c>
      <c r="B621" s="14" t="s">
        <v>13</v>
      </c>
      <c r="C621" s="15">
        <v>3605051455808</v>
      </c>
      <c r="D621" s="16">
        <v>10000</v>
      </c>
      <c r="E621" s="17">
        <v>10000</v>
      </c>
      <c r="F621" s="18">
        <v>1</v>
      </c>
      <c r="G621" s="19">
        <v>1</v>
      </c>
      <c r="H621" s="20">
        <f t="shared" si="64"/>
        <v>2</v>
      </c>
      <c r="I621" s="21">
        <f>SUMIFS(E:E,C:C,C621)</f>
        <v>10000</v>
      </c>
      <c r="J621" s="21">
        <f>SUMIFS(D:D,C:C,C621)</f>
        <v>10000</v>
      </c>
      <c r="K621" s="20" t="str">
        <f>IF(H621=2,"Délais OK &amp; Qté OK",IF(AND(H621=1,E621&lt;&gt;""),"Délais OK &amp; Qté NO",IF(AND(H621=1,E621="",M621&gt;=2),"Délais NO &amp; Qté OK",IF(AND(E621&lt;&gt;"",J621=D621),"Livraison sans demande","Délais NO &amp; Qté NO"))))</f>
        <v>Délais OK &amp; Qté OK</v>
      </c>
      <c r="L621" s="22" t="str">
        <f>IF(AND(K621="Délais NO &amp; Qté OK",X621&gt;30,D621&lt;&gt;""),"Verificar",IF(AND(K621="Délais NO &amp; Qté OK",X621&lt;=30,D621&lt;&gt;""),"Entrée faite "&amp;X621&amp;" jours "&amp;V621,IF(AND(X621&lt;30,K621="Délais NO &amp; Qté NO",D621=""),"Demande faite "&amp;X621&amp;" jours "&amp;W622,"")))</f>
        <v/>
      </c>
      <c r="M621" s="22">
        <f t="shared" si="65"/>
        <v>1</v>
      </c>
      <c r="N621" s="23">
        <v>1</v>
      </c>
      <c r="O621" s="12" t="str">
        <f>CONCATENATE(C621,D621,E621)</f>
        <v>36050514558081000010000</v>
      </c>
      <c r="P621" s="42" t="str">
        <f t="shared" si="66"/>
        <v>14558081000010000</v>
      </c>
      <c r="Q621" s="24" t="str">
        <f>IF(AND(D621&lt;&gt;0,E621=0),B621,"")</f>
        <v/>
      </c>
      <c r="R621" s="25" t="str">
        <f>IF(AND(D621=0,E621&lt;&gt;0),B621,"")</f>
        <v/>
      </c>
      <c r="S621" s="26">
        <f t="shared" si="63"/>
        <v>41061</v>
      </c>
      <c r="T621" s="27">
        <f>SUMIFS(S:S,O:O,O621,E:E,"")</f>
        <v>0</v>
      </c>
      <c r="U621" s="27">
        <f>SUMIFS(S:S,O:O,O621,D:D,"")</f>
        <v>0</v>
      </c>
      <c r="V621" s="28" t="str">
        <f t="shared" si="67"/>
        <v>Avant</v>
      </c>
      <c r="W621" s="28" t="str">
        <f t="shared" si="68"/>
        <v>Après</v>
      </c>
      <c r="X621" s="29">
        <f t="shared" si="69"/>
        <v>0</v>
      </c>
      <c r="Y621" s="42">
        <f>IFERROR(P621+D621*0.03,"")</f>
        <v>1.45580810000103E+16</v>
      </c>
    </row>
    <row r="622" spans="1:25">
      <c r="A622" s="13" t="s">
        <v>67</v>
      </c>
      <c r="B622" s="14" t="s">
        <v>13</v>
      </c>
      <c r="C622" s="15">
        <v>3605051456942</v>
      </c>
      <c r="D622" s="16">
        <v>20000</v>
      </c>
      <c r="E622" s="17">
        <v>20000</v>
      </c>
      <c r="F622" s="18">
        <v>1</v>
      </c>
      <c r="G622" s="19">
        <v>1</v>
      </c>
      <c r="H622" s="20">
        <f t="shared" si="64"/>
        <v>2</v>
      </c>
      <c r="I622" s="21">
        <f>SUMIFS(E:E,C:C,C622)</f>
        <v>20000</v>
      </c>
      <c r="J622" s="21">
        <f>SUMIFS(D:D,C:C,C622)</f>
        <v>20000</v>
      </c>
      <c r="K622" s="20" t="str">
        <f>IF(H622=2,"Délais OK &amp; Qté OK",IF(AND(H622=1,E622&lt;&gt;""),"Délais OK &amp; Qté NO",IF(AND(H622=1,E622="",M622&gt;=2),"Délais NO &amp; Qté OK",IF(AND(E622&lt;&gt;"",J622=D622),"Livraison sans demande","Délais NO &amp; Qté NO"))))</f>
        <v>Délais OK &amp; Qté OK</v>
      </c>
      <c r="L622" s="22" t="str">
        <f>IF(AND(K622="Délais NO &amp; Qté OK",X622&gt;30,D622&lt;&gt;""),"Verificar",IF(AND(K622="Délais NO &amp; Qté OK",X622&lt;=30,D622&lt;&gt;""),"Entrée faite "&amp;X622&amp;" jours "&amp;V622,IF(AND(X622&lt;30,K622="Délais NO &amp; Qté NO",D622=""),"Demande faite "&amp;X622&amp;" jours "&amp;W623,"")))</f>
        <v/>
      </c>
      <c r="M622" s="22">
        <f t="shared" si="65"/>
        <v>1</v>
      </c>
      <c r="N622" s="23">
        <v>1</v>
      </c>
      <c r="O622" s="12" t="str">
        <f>CONCATENATE(C622,D622,E622)</f>
        <v>36050514569422000020000</v>
      </c>
      <c r="P622" s="42" t="str">
        <f t="shared" si="66"/>
        <v>14569422000020000</v>
      </c>
      <c r="Q622" s="24" t="str">
        <f>IF(AND(D622&lt;&gt;0,E622=0),B622,"")</f>
        <v/>
      </c>
      <c r="R622" s="25" t="str">
        <f>IF(AND(D622=0,E622&lt;&gt;0),B622,"")</f>
        <v/>
      </c>
      <c r="S622" s="26">
        <f t="shared" si="63"/>
        <v>41061</v>
      </c>
      <c r="T622" s="27">
        <f>SUMIFS(S:S,O:O,O622,E:E,"")</f>
        <v>0</v>
      </c>
      <c r="U622" s="27">
        <f>SUMIFS(S:S,O:O,O622,D:D,"")</f>
        <v>0</v>
      </c>
      <c r="V622" s="28" t="str">
        <f t="shared" si="67"/>
        <v>Avant</v>
      </c>
      <c r="W622" s="28" t="str">
        <f t="shared" si="68"/>
        <v>Après</v>
      </c>
      <c r="X622" s="29">
        <f t="shared" si="69"/>
        <v>0</v>
      </c>
      <c r="Y622" s="42">
        <f>IFERROR(P622+D622*0.03,"")</f>
        <v>1.45694220000206E+16</v>
      </c>
    </row>
    <row r="623" spans="1:25">
      <c r="A623" s="13" t="s">
        <v>67</v>
      </c>
      <c r="B623" s="14" t="s">
        <v>13</v>
      </c>
      <c r="C623" s="15">
        <v>3605051458014</v>
      </c>
      <c r="D623" s="16"/>
      <c r="E623" s="17">
        <v>10000</v>
      </c>
      <c r="F623" s="18"/>
      <c r="G623" s="19"/>
      <c r="H623" s="20">
        <f t="shared" si="64"/>
        <v>0</v>
      </c>
      <c r="I623" s="21">
        <f>SUMIFS(E:E,C:C,C623)</f>
        <v>10000</v>
      </c>
      <c r="J623" s="21">
        <f>SUMIFS(D:D,C:C,C623)</f>
        <v>0</v>
      </c>
      <c r="K623" s="20" t="str">
        <f>IF(H623=2,"Délais OK &amp; Qté OK",IF(AND(H623=1,E623&lt;&gt;""),"Délais OK &amp; Qté NO",IF(AND(H623=1,E623="",M623&gt;=2),"Délais NO &amp; Qté OK",IF(AND(E623&lt;&gt;"",J623=D623),"Livraison sans demande","Délais NO &amp; Qté NO"))))</f>
        <v>Livraison sans demande</v>
      </c>
      <c r="L623" s="22" t="str">
        <f>IF(AND(K623="Délais NO &amp; Qté OK",X623&gt;30,D623&lt;&gt;""),"Verificar",IF(AND(K623="Délais NO &amp; Qté OK",X623&lt;=30,D623&lt;&gt;""),"Entrée faite "&amp;X623&amp;" jours "&amp;V623,IF(AND(X623&lt;30,K623="Délais NO &amp; Qté NO",D623=""),"Demande faite "&amp;X623&amp;" jours "&amp;W624,"")))</f>
        <v/>
      </c>
      <c r="M623" s="22">
        <f t="shared" si="65"/>
        <v>1</v>
      </c>
      <c r="N623" s="23">
        <v>1</v>
      </c>
      <c r="O623" s="12" t="str">
        <f>CONCATENATE(C623,D623,E623)</f>
        <v>360505145801410000</v>
      </c>
      <c r="P623" s="42" t="str">
        <f t="shared" si="66"/>
        <v>145801410000</v>
      </c>
      <c r="Q623" s="24" t="str">
        <f>IF(AND(D623&lt;&gt;0,E623=0),B623,"")</f>
        <v/>
      </c>
      <c r="R623" s="25" t="str">
        <f>IF(AND(D623=0,E623&lt;&gt;0),B623,"")</f>
        <v>01/06/2012</v>
      </c>
      <c r="S623" s="26">
        <f t="shared" si="63"/>
        <v>41061</v>
      </c>
      <c r="T623" s="27">
        <f>SUMIFS(S:S,O:O,O623,E:E,"")</f>
        <v>0</v>
      </c>
      <c r="U623" s="27">
        <f>SUMIFS(S:S,O:O,O623,D:D,"")</f>
        <v>41061</v>
      </c>
      <c r="V623" s="28" t="str">
        <f t="shared" si="67"/>
        <v>Après</v>
      </c>
      <c r="W623" s="28" t="str">
        <f t="shared" si="68"/>
        <v>Avant</v>
      </c>
      <c r="X623" s="29">
        <f t="shared" si="69"/>
        <v>41061</v>
      </c>
      <c r="Y623" s="42">
        <f>IFERROR(P623+D623*0.03,"")</f>
        <v>145801410000</v>
      </c>
    </row>
    <row r="624" spans="1:25">
      <c r="A624" s="13" t="s">
        <v>67</v>
      </c>
      <c r="B624" s="14" t="s">
        <v>13</v>
      </c>
      <c r="C624" s="15">
        <v>3605051458038</v>
      </c>
      <c r="D624" s="16">
        <v>20000</v>
      </c>
      <c r="E624" s="17">
        <v>20000</v>
      </c>
      <c r="F624" s="18">
        <v>1</v>
      </c>
      <c r="G624" s="19">
        <v>1</v>
      </c>
      <c r="H624" s="20">
        <f t="shared" si="64"/>
        <v>2</v>
      </c>
      <c r="I624" s="21">
        <f>SUMIFS(E:E,C:C,C624)</f>
        <v>20000</v>
      </c>
      <c r="J624" s="21">
        <f>SUMIFS(D:D,C:C,C624)</f>
        <v>20000</v>
      </c>
      <c r="K624" s="20" t="str">
        <f>IF(H624=2,"Délais OK &amp; Qté OK",IF(AND(H624=1,E624&lt;&gt;""),"Délais OK &amp; Qté NO",IF(AND(H624=1,E624="",M624&gt;=2),"Délais NO &amp; Qté OK",IF(AND(E624&lt;&gt;"",J624=D624),"Livraison sans demande","Délais NO &amp; Qté NO"))))</f>
        <v>Délais OK &amp; Qté OK</v>
      </c>
      <c r="L624" s="22" t="str">
        <f>IF(AND(K624="Délais NO &amp; Qté OK",X624&gt;30,D624&lt;&gt;""),"Verificar",IF(AND(K624="Délais NO &amp; Qté OK",X624&lt;=30,D624&lt;&gt;""),"Entrée faite "&amp;X624&amp;" jours "&amp;V624,IF(AND(X624&lt;30,K624="Délais NO &amp; Qté NO",D624=""),"Demande faite "&amp;X624&amp;" jours "&amp;W625,"")))</f>
        <v/>
      </c>
      <c r="M624" s="22">
        <f t="shared" si="65"/>
        <v>1</v>
      </c>
      <c r="N624" s="23">
        <v>1</v>
      </c>
      <c r="O624" s="12" t="str">
        <f>CONCATENATE(C624,D624,E624)</f>
        <v>36050514580382000020000</v>
      </c>
      <c r="P624" s="42" t="str">
        <f t="shared" si="66"/>
        <v>14580382000020000</v>
      </c>
      <c r="Q624" s="24" t="str">
        <f>IF(AND(D624&lt;&gt;0,E624=0),B624,"")</f>
        <v/>
      </c>
      <c r="R624" s="25" t="str">
        <f>IF(AND(D624=0,E624&lt;&gt;0),B624,"")</f>
        <v/>
      </c>
      <c r="S624" s="26">
        <f t="shared" si="63"/>
        <v>41061</v>
      </c>
      <c r="T624" s="27">
        <f>SUMIFS(S:S,O:O,O624,E:E,"")</f>
        <v>0</v>
      </c>
      <c r="U624" s="27">
        <f>SUMIFS(S:S,O:O,O624,D:D,"")</f>
        <v>0</v>
      </c>
      <c r="V624" s="28" t="str">
        <f t="shared" si="67"/>
        <v>Avant</v>
      </c>
      <c r="W624" s="28" t="str">
        <f t="shared" si="68"/>
        <v>Après</v>
      </c>
      <c r="X624" s="29">
        <f t="shared" si="69"/>
        <v>0</v>
      </c>
      <c r="Y624" s="42">
        <f>IFERROR(P624+D624*0.03,"")</f>
        <v>1.45803820000206E+16</v>
      </c>
    </row>
    <row r="625" spans="1:25">
      <c r="A625" s="13" t="s">
        <v>67</v>
      </c>
      <c r="B625" s="14" t="s">
        <v>13</v>
      </c>
      <c r="C625" s="15">
        <v>3605051459806</v>
      </c>
      <c r="D625" s="16">
        <v>10000</v>
      </c>
      <c r="E625" s="17">
        <v>10000</v>
      </c>
      <c r="F625" s="18">
        <v>1</v>
      </c>
      <c r="G625" s="19">
        <v>1</v>
      </c>
      <c r="H625" s="20">
        <f t="shared" si="64"/>
        <v>2</v>
      </c>
      <c r="I625" s="21">
        <f>SUMIFS(E:E,C:C,C625)</f>
        <v>10000</v>
      </c>
      <c r="J625" s="21">
        <f>SUMIFS(D:D,C:C,C625)</f>
        <v>10000</v>
      </c>
      <c r="K625" s="20" t="str">
        <f>IF(H625=2,"Délais OK &amp; Qté OK",IF(AND(H625=1,E625&lt;&gt;""),"Délais OK &amp; Qté NO",IF(AND(H625=1,E625="",M625&gt;=2),"Délais NO &amp; Qté OK",IF(AND(E625&lt;&gt;"",J625=D625),"Livraison sans demande","Délais NO &amp; Qté NO"))))</f>
        <v>Délais OK &amp; Qté OK</v>
      </c>
      <c r="L625" s="22" t="str">
        <f>IF(AND(K625="Délais NO &amp; Qté OK",X625&gt;30,D625&lt;&gt;""),"Verificar",IF(AND(K625="Délais NO &amp; Qté OK",X625&lt;=30,D625&lt;&gt;""),"Entrée faite "&amp;X625&amp;" jours "&amp;V625,IF(AND(X625&lt;30,K625="Délais NO &amp; Qté NO",D625=""),"Demande faite "&amp;X625&amp;" jours "&amp;W626,"")))</f>
        <v/>
      </c>
      <c r="M625" s="22">
        <f t="shared" si="65"/>
        <v>1</v>
      </c>
      <c r="N625" s="23">
        <v>1</v>
      </c>
      <c r="O625" s="12" t="str">
        <f>CONCATENATE(C625,D625,E625)</f>
        <v>36050514598061000010000</v>
      </c>
      <c r="P625" s="42" t="str">
        <f t="shared" si="66"/>
        <v>14598061000010000</v>
      </c>
      <c r="Q625" s="24" t="str">
        <f>IF(AND(D625&lt;&gt;0,E625=0),B625,"")</f>
        <v/>
      </c>
      <c r="R625" s="25" t="str">
        <f>IF(AND(D625=0,E625&lt;&gt;0),B625,"")</f>
        <v/>
      </c>
      <c r="S625" s="26">
        <f t="shared" si="63"/>
        <v>41061</v>
      </c>
      <c r="T625" s="27">
        <f>SUMIFS(S:S,O:O,O625,E:E,"")</f>
        <v>0</v>
      </c>
      <c r="U625" s="27">
        <f>SUMIFS(S:S,O:O,O625,D:D,"")</f>
        <v>0</v>
      </c>
      <c r="V625" s="28" t="str">
        <f t="shared" si="67"/>
        <v>Avant</v>
      </c>
      <c r="W625" s="28" t="str">
        <f t="shared" si="68"/>
        <v>Après</v>
      </c>
      <c r="X625" s="29">
        <f t="shared" si="69"/>
        <v>0</v>
      </c>
      <c r="Y625" s="42">
        <f>IFERROR(P625+D625*0.03,"")</f>
        <v>1.45980610000103E+16</v>
      </c>
    </row>
    <row r="626" spans="1:25">
      <c r="A626" s="13" t="s">
        <v>67</v>
      </c>
      <c r="B626" s="14" t="s">
        <v>13</v>
      </c>
      <c r="C626" s="15">
        <v>3605051461236</v>
      </c>
      <c r="D626" s="16">
        <v>50000</v>
      </c>
      <c r="E626" s="17">
        <v>50000</v>
      </c>
      <c r="F626" s="18">
        <v>1</v>
      </c>
      <c r="G626" s="19">
        <v>1</v>
      </c>
      <c r="H626" s="20">
        <f t="shared" si="64"/>
        <v>2</v>
      </c>
      <c r="I626" s="21">
        <f>SUMIFS(E:E,C:C,C626)</f>
        <v>50000</v>
      </c>
      <c r="J626" s="21">
        <f>SUMIFS(D:D,C:C,C626)</f>
        <v>50000</v>
      </c>
      <c r="K626" s="20" t="str">
        <f>IF(H626=2,"Délais OK &amp; Qté OK",IF(AND(H626=1,E626&lt;&gt;""),"Délais OK &amp; Qté NO",IF(AND(H626=1,E626="",M626&gt;=2),"Délais NO &amp; Qté OK",IF(AND(E626&lt;&gt;"",J626=D626),"Livraison sans demande","Délais NO &amp; Qté NO"))))</f>
        <v>Délais OK &amp; Qté OK</v>
      </c>
      <c r="L626" s="22" t="str">
        <f>IF(AND(K626="Délais NO &amp; Qté OK",X626&gt;30,D626&lt;&gt;""),"Verificar",IF(AND(K626="Délais NO &amp; Qté OK",X626&lt;=30,D626&lt;&gt;""),"Entrée faite "&amp;X626&amp;" jours "&amp;V626,IF(AND(X626&lt;30,K626="Délais NO &amp; Qté NO",D626=""),"Demande faite "&amp;X626&amp;" jours "&amp;W627,"")))</f>
        <v/>
      </c>
      <c r="M626" s="22">
        <f t="shared" si="65"/>
        <v>1</v>
      </c>
      <c r="N626" s="23">
        <v>1</v>
      </c>
      <c r="O626" s="12" t="str">
        <f>CONCATENATE(C626,D626,E626)</f>
        <v>36050514612365000050000</v>
      </c>
      <c r="P626" s="42" t="str">
        <f t="shared" si="66"/>
        <v>14612365000050000</v>
      </c>
      <c r="Q626" s="24" t="str">
        <f>IF(AND(D626&lt;&gt;0,E626=0),B626,"")</f>
        <v/>
      </c>
      <c r="R626" s="25" t="str">
        <f>IF(AND(D626=0,E626&lt;&gt;0),B626,"")</f>
        <v/>
      </c>
      <c r="S626" s="26">
        <f t="shared" si="63"/>
        <v>41061</v>
      </c>
      <c r="T626" s="27">
        <f>SUMIFS(S:S,O:O,O626,E:E,"")</f>
        <v>0</v>
      </c>
      <c r="U626" s="27">
        <f>SUMIFS(S:S,O:O,O626,D:D,"")</f>
        <v>0</v>
      </c>
      <c r="V626" s="28" t="str">
        <f t="shared" si="67"/>
        <v>Avant</v>
      </c>
      <c r="W626" s="28" t="str">
        <f t="shared" si="68"/>
        <v>Après</v>
      </c>
      <c r="X626" s="29">
        <f t="shared" si="69"/>
        <v>0</v>
      </c>
      <c r="Y626" s="42">
        <f>IFERROR(P626+D626*0.03,"")</f>
        <v>1.46123650000515E+16</v>
      </c>
    </row>
    <row r="627" spans="1:25">
      <c r="A627" s="13" t="s">
        <v>67</v>
      </c>
      <c r="B627" s="14" t="s">
        <v>13</v>
      </c>
      <c r="C627" s="15">
        <v>3605051853215</v>
      </c>
      <c r="D627" s="16">
        <v>6000</v>
      </c>
      <c r="E627" s="17">
        <v>3000</v>
      </c>
      <c r="F627" s="18"/>
      <c r="G627" s="19">
        <v>1</v>
      </c>
      <c r="H627" s="20">
        <f t="shared" si="64"/>
        <v>1</v>
      </c>
      <c r="I627" s="21">
        <f>SUMIFS(E:E,C:C,C627)</f>
        <v>3000</v>
      </c>
      <c r="J627" s="21">
        <f>SUMIFS(D:D,C:C,C627)</f>
        <v>6000</v>
      </c>
      <c r="K627" s="20" t="str">
        <f>IF(H627=2,"Délais OK &amp; Qté OK",IF(AND(H627=1,E627&lt;&gt;""),"Délais OK &amp; Qté NO",IF(AND(H627=1,E627="",M627&gt;=2),"Délais NO &amp; Qté OK",IF(AND(E627&lt;&gt;"",J627=D627),"Livraison sans demande","Délais NO &amp; Qté NO"))))</f>
        <v>Délais OK &amp; Qté NO</v>
      </c>
      <c r="L627" s="22" t="str">
        <f>IF(AND(K627="Délais NO &amp; Qté OK",X627&gt;30,D627&lt;&gt;""),"Verificar",IF(AND(K627="Délais NO &amp; Qté OK",X627&lt;=30,D627&lt;&gt;""),"Entrée faite "&amp;X627&amp;" jours "&amp;V627,IF(AND(X627&lt;30,K627="Délais NO &amp; Qté NO",D627=""),"Demande faite "&amp;X627&amp;" jours "&amp;W628,"")))</f>
        <v/>
      </c>
      <c r="M627" s="22">
        <f t="shared" si="65"/>
        <v>1</v>
      </c>
      <c r="N627" s="23">
        <v>1</v>
      </c>
      <c r="O627" s="12" t="str">
        <f>CONCATENATE(C627,D627,E627)</f>
        <v>360505185321560003000</v>
      </c>
      <c r="P627" s="42" t="str">
        <f t="shared" si="66"/>
        <v>185321560003000</v>
      </c>
      <c r="Q627" s="24" t="str">
        <f>IF(AND(D627&lt;&gt;0,E627=0),B627,"")</f>
        <v/>
      </c>
      <c r="R627" s="25" t="str">
        <f>IF(AND(D627=0,E627&lt;&gt;0),B627,"")</f>
        <v/>
      </c>
      <c r="S627" s="26">
        <f t="shared" si="63"/>
        <v>41061</v>
      </c>
      <c r="T627" s="27">
        <f>SUMIFS(S:S,O:O,O627,E:E,"")</f>
        <v>0</v>
      </c>
      <c r="U627" s="27">
        <f>SUMIFS(S:S,O:O,O627,D:D,"")</f>
        <v>0</v>
      </c>
      <c r="V627" s="28" t="str">
        <f t="shared" si="67"/>
        <v>Avant</v>
      </c>
      <c r="W627" s="28" t="str">
        <f t="shared" si="68"/>
        <v>Après</v>
      </c>
      <c r="X627" s="29">
        <f t="shared" si="69"/>
        <v>0</v>
      </c>
      <c r="Y627" s="42">
        <f>IFERROR(P627+D627*0.03,"")</f>
        <v>185321560003180</v>
      </c>
    </row>
    <row r="628" spans="1:25">
      <c r="A628" s="13" t="s">
        <v>67</v>
      </c>
      <c r="B628" s="14" t="s">
        <v>13</v>
      </c>
      <c r="C628" s="15">
        <v>3605051878812</v>
      </c>
      <c r="D628" s="16">
        <v>6000</v>
      </c>
      <c r="E628" s="17">
        <v>3000</v>
      </c>
      <c r="F628" s="18"/>
      <c r="G628" s="19">
        <v>1</v>
      </c>
      <c r="H628" s="20">
        <f t="shared" si="64"/>
        <v>1</v>
      </c>
      <c r="I628" s="21">
        <f>SUMIFS(E:E,C:C,C628)</f>
        <v>3000</v>
      </c>
      <c r="J628" s="21">
        <f>SUMIFS(D:D,C:C,C628)</f>
        <v>6000</v>
      </c>
      <c r="K628" s="20" t="str">
        <f>IF(H628=2,"Délais OK &amp; Qté OK",IF(AND(H628=1,E628&lt;&gt;""),"Délais OK &amp; Qté NO",IF(AND(H628=1,E628="",M628&gt;=2),"Délais NO &amp; Qté OK",IF(AND(E628&lt;&gt;"",J628=D628),"Livraison sans demande","Délais NO &amp; Qté NO"))))</f>
        <v>Délais OK &amp; Qté NO</v>
      </c>
      <c r="L628" s="22" t="str">
        <f>IF(AND(K628="Délais NO &amp; Qté OK",X628&gt;30,D628&lt;&gt;""),"Verificar",IF(AND(K628="Délais NO &amp; Qté OK",X628&lt;=30,D628&lt;&gt;""),"Entrée faite "&amp;X628&amp;" jours "&amp;V628,IF(AND(X628&lt;30,K628="Délais NO &amp; Qté NO",D628=""),"Demande faite "&amp;X628&amp;" jours "&amp;W629,"")))</f>
        <v/>
      </c>
      <c r="M628" s="22">
        <f t="shared" si="65"/>
        <v>1</v>
      </c>
      <c r="N628" s="23">
        <v>1</v>
      </c>
      <c r="O628" s="12" t="str">
        <f>CONCATENATE(C628,D628,E628)</f>
        <v>360505187881260003000</v>
      </c>
      <c r="P628" s="42" t="str">
        <f t="shared" si="66"/>
        <v>187881260003000</v>
      </c>
      <c r="Q628" s="24" t="str">
        <f>IF(AND(D628&lt;&gt;0,E628=0),B628,"")</f>
        <v/>
      </c>
      <c r="R628" s="25" t="str">
        <f>IF(AND(D628=0,E628&lt;&gt;0),B628,"")</f>
        <v/>
      </c>
      <c r="S628" s="26">
        <f t="shared" si="63"/>
        <v>41061</v>
      </c>
      <c r="T628" s="27">
        <f>SUMIFS(S:S,O:O,O628,E:E,"")</f>
        <v>0</v>
      </c>
      <c r="U628" s="27">
        <f>SUMIFS(S:S,O:O,O628,D:D,"")</f>
        <v>0</v>
      </c>
      <c r="V628" s="28" t="str">
        <f t="shared" si="67"/>
        <v>Avant</v>
      </c>
      <c r="W628" s="28" t="str">
        <f t="shared" si="68"/>
        <v>Après</v>
      </c>
      <c r="X628" s="29">
        <f t="shared" si="69"/>
        <v>0</v>
      </c>
      <c r="Y628" s="42">
        <f>IFERROR(P628+D628*0.03,"")</f>
        <v>187881260003180</v>
      </c>
    </row>
    <row r="629" spans="1:25">
      <c r="A629" s="13" t="s">
        <v>67</v>
      </c>
      <c r="B629" s="14" t="s">
        <v>13</v>
      </c>
      <c r="C629" s="15">
        <v>3605051885414</v>
      </c>
      <c r="D629" s="16">
        <v>175</v>
      </c>
      <c r="E629" s="17">
        <v>175</v>
      </c>
      <c r="F629" s="18">
        <v>1</v>
      </c>
      <c r="G629" s="19">
        <v>1</v>
      </c>
      <c r="H629" s="20">
        <f t="shared" si="64"/>
        <v>2</v>
      </c>
      <c r="I629" s="21">
        <f>SUMIFS(E:E,C:C,C629)</f>
        <v>2275</v>
      </c>
      <c r="J629" s="21">
        <f>SUMIFS(D:D,C:C,C629)</f>
        <v>2275</v>
      </c>
      <c r="K629" s="20" t="str">
        <f>IF(H629=2,"Délais OK &amp; Qté OK",IF(AND(H629=1,E629&lt;&gt;""),"Délais OK &amp; Qté NO",IF(AND(H629=1,E629="",M629&gt;=2),"Délais NO &amp; Qté OK",IF(AND(E629&lt;&gt;"",J629=D629),"Livraison sans demande","Délais NO &amp; Qté NO"))))</f>
        <v>Délais OK &amp; Qté OK</v>
      </c>
      <c r="L629" s="22" t="str">
        <f>IF(AND(K629="Délais NO &amp; Qté OK",X629&gt;30,D629&lt;&gt;""),"Verificar",IF(AND(K629="Délais NO &amp; Qté OK",X629&lt;=30,D629&lt;&gt;""),"Entrée faite "&amp;X629&amp;" jours "&amp;V629,IF(AND(X629&lt;30,K629="Délais NO &amp; Qté NO",D629=""),"Demande faite "&amp;X629&amp;" jours "&amp;W630,"")))</f>
        <v/>
      </c>
      <c r="M629" s="22">
        <f t="shared" si="65"/>
        <v>1</v>
      </c>
      <c r="N629" s="23">
        <v>1</v>
      </c>
      <c r="O629" s="12" t="str">
        <f>CONCATENATE(C629,D629,E629)</f>
        <v>3605051885414175175</v>
      </c>
      <c r="P629" s="42" t="str">
        <f t="shared" si="66"/>
        <v>1885414175175</v>
      </c>
      <c r="Q629" s="24" t="str">
        <f>IF(AND(D629&lt;&gt;0,E629=0),B629,"")</f>
        <v/>
      </c>
      <c r="R629" s="25" t="str">
        <f>IF(AND(D629=0,E629&lt;&gt;0),B629,"")</f>
        <v/>
      </c>
      <c r="S629" s="26">
        <f t="shared" si="63"/>
        <v>41061</v>
      </c>
      <c r="T629" s="27">
        <f>SUMIFS(S:S,O:O,O629,E:E,"")</f>
        <v>0</v>
      </c>
      <c r="U629" s="27">
        <f>SUMIFS(S:S,O:O,O629,D:D,"")</f>
        <v>0</v>
      </c>
      <c r="V629" s="28" t="str">
        <f t="shared" si="67"/>
        <v>Avant</v>
      </c>
      <c r="W629" s="28" t="str">
        <f t="shared" si="68"/>
        <v>Après</v>
      </c>
      <c r="X629" s="29">
        <f t="shared" si="69"/>
        <v>0</v>
      </c>
      <c r="Y629" s="42">
        <f>IFERROR(P629+D629*0.03,"")</f>
        <v>1885414175180.25</v>
      </c>
    </row>
    <row r="630" spans="1:25">
      <c r="A630" s="13" t="s">
        <v>67</v>
      </c>
      <c r="B630" s="14" t="s">
        <v>13</v>
      </c>
      <c r="C630" s="15">
        <v>3605051891026</v>
      </c>
      <c r="D630" s="16">
        <v>30000</v>
      </c>
      <c r="E630" s="17">
        <v>30000</v>
      </c>
      <c r="F630" s="18">
        <v>1</v>
      </c>
      <c r="G630" s="19">
        <v>1</v>
      </c>
      <c r="H630" s="20">
        <f t="shared" si="64"/>
        <v>2</v>
      </c>
      <c r="I630" s="21">
        <f>SUMIFS(E:E,C:C,C630)</f>
        <v>30000</v>
      </c>
      <c r="J630" s="21">
        <f>SUMIFS(D:D,C:C,C630)</f>
        <v>30000</v>
      </c>
      <c r="K630" s="20" t="str">
        <f>IF(H630=2,"Délais OK &amp; Qté OK",IF(AND(H630=1,E630&lt;&gt;""),"Délais OK &amp; Qté NO",IF(AND(H630=1,E630="",M630&gt;=2),"Délais NO &amp; Qté OK",IF(AND(E630&lt;&gt;"",J630=D630),"Livraison sans demande","Délais NO &amp; Qté NO"))))</f>
        <v>Délais OK &amp; Qté OK</v>
      </c>
      <c r="L630" s="22" t="str">
        <f>IF(AND(K630="Délais NO &amp; Qté OK",X630&gt;30,D630&lt;&gt;""),"Verificar",IF(AND(K630="Délais NO &amp; Qté OK",X630&lt;=30,D630&lt;&gt;""),"Entrée faite "&amp;X630&amp;" jours "&amp;V630,IF(AND(X630&lt;30,K630="Délais NO &amp; Qté NO",D630=""),"Demande faite "&amp;X630&amp;" jours "&amp;W631,"")))</f>
        <v/>
      </c>
      <c r="M630" s="22">
        <f t="shared" si="65"/>
        <v>1</v>
      </c>
      <c r="N630" s="23">
        <v>1</v>
      </c>
      <c r="O630" s="12" t="str">
        <f>CONCATENATE(C630,D630,E630)</f>
        <v>36050518910263000030000</v>
      </c>
      <c r="P630" s="42" t="str">
        <f t="shared" si="66"/>
        <v>18910263000030000</v>
      </c>
      <c r="Q630" s="24" t="str">
        <f>IF(AND(D630&lt;&gt;0,E630=0),B630,"")</f>
        <v/>
      </c>
      <c r="R630" s="25" t="str">
        <f>IF(AND(D630=0,E630&lt;&gt;0),B630,"")</f>
        <v/>
      </c>
      <c r="S630" s="26">
        <f t="shared" si="63"/>
        <v>41061</v>
      </c>
      <c r="T630" s="27">
        <f>SUMIFS(S:S,O:O,O630,E:E,"")</f>
        <v>0</v>
      </c>
      <c r="U630" s="27">
        <f>SUMIFS(S:S,O:O,O630,D:D,"")</f>
        <v>0</v>
      </c>
      <c r="V630" s="28" t="str">
        <f t="shared" si="67"/>
        <v>Avant</v>
      </c>
      <c r="W630" s="28" t="str">
        <f t="shared" si="68"/>
        <v>Après</v>
      </c>
      <c r="X630" s="29">
        <f t="shared" si="69"/>
        <v>0</v>
      </c>
      <c r="Y630" s="42">
        <f>IFERROR(P630+D630*0.03,"")</f>
        <v>1.89102630000309E+16</v>
      </c>
    </row>
    <row r="631" spans="1:25">
      <c r="A631" s="13" t="s">
        <v>67</v>
      </c>
      <c r="B631" s="14" t="s">
        <v>13</v>
      </c>
      <c r="C631" s="15">
        <v>3605051962481</v>
      </c>
      <c r="D631" s="16">
        <v>20000</v>
      </c>
      <c r="E631" s="17">
        <v>20000</v>
      </c>
      <c r="F631" s="18">
        <v>1</v>
      </c>
      <c r="G631" s="19">
        <v>1</v>
      </c>
      <c r="H631" s="20">
        <f t="shared" si="64"/>
        <v>2</v>
      </c>
      <c r="I631" s="21">
        <f>SUMIFS(E:E,C:C,C631)</f>
        <v>60000</v>
      </c>
      <c r="J631" s="21">
        <f>SUMIFS(D:D,C:C,C631)</f>
        <v>60000</v>
      </c>
      <c r="K631" s="20" t="str">
        <f>IF(H631=2,"Délais OK &amp; Qté OK",IF(AND(H631=1,E631&lt;&gt;""),"Délais OK &amp; Qté NO",IF(AND(H631=1,E631="",M631&gt;=2),"Délais NO &amp; Qté OK",IF(AND(E631&lt;&gt;"",J631=D631),"Livraison sans demande","Délais NO &amp; Qté NO"))))</f>
        <v>Délais OK &amp; Qté OK</v>
      </c>
      <c r="L631" s="22" t="str">
        <f>IF(AND(K631="Délais NO &amp; Qté OK",X631&gt;30,D631&lt;&gt;""),"Verificar",IF(AND(K631="Délais NO &amp; Qté OK",X631&lt;=30,D631&lt;&gt;""),"Entrée faite "&amp;X631&amp;" jours "&amp;V631,IF(AND(X631&lt;30,K631="Délais NO &amp; Qté NO",D631=""),"Demande faite "&amp;X631&amp;" jours "&amp;W632,"")))</f>
        <v/>
      </c>
      <c r="M631" s="22">
        <f t="shared" si="65"/>
        <v>2</v>
      </c>
      <c r="N631" s="23">
        <v>1</v>
      </c>
      <c r="O631" s="12" t="str">
        <f>CONCATENATE(C631,D631,E631)</f>
        <v>36050519624812000020000</v>
      </c>
      <c r="P631" s="42" t="str">
        <f t="shared" si="66"/>
        <v>19624812000020000</v>
      </c>
      <c r="Q631" s="24" t="str">
        <f>IF(AND(D631&lt;&gt;0,E631=0),B631,"")</f>
        <v/>
      </c>
      <c r="R631" s="25" t="str">
        <f>IF(AND(D631=0,E631&lt;&gt;0),B631,"")</f>
        <v/>
      </c>
      <c r="S631" s="26">
        <f t="shared" si="63"/>
        <v>41061</v>
      </c>
      <c r="T631" s="27">
        <f>SUMIFS(S:S,O:O,O631,E:E,"")</f>
        <v>0</v>
      </c>
      <c r="U631" s="27">
        <f>SUMIFS(S:S,O:O,O631,D:D,"")</f>
        <v>0</v>
      </c>
      <c r="V631" s="28" t="str">
        <f t="shared" si="67"/>
        <v>Avant</v>
      </c>
      <c r="W631" s="28" t="str">
        <f t="shared" si="68"/>
        <v>Après</v>
      </c>
      <c r="X631" s="29">
        <f t="shared" si="69"/>
        <v>0</v>
      </c>
      <c r="Y631" s="42">
        <f>IFERROR(P631+D631*0.03,"")</f>
        <v>1.96248120000206E+16</v>
      </c>
    </row>
    <row r="632" spans="1:25">
      <c r="A632" s="13" t="s">
        <v>67</v>
      </c>
      <c r="B632" s="14" t="s">
        <v>13</v>
      </c>
      <c r="C632" s="15">
        <v>3605051962603</v>
      </c>
      <c r="D632" s="16"/>
      <c r="E632" s="17">
        <v>3150</v>
      </c>
      <c r="F632" s="18"/>
      <c r="G632" s="19"/>
      <c r="H632" s="20">
        <f t="shared" si="64"/>
        <v>0</v>
      </c>
      <c r="I632" s="21">
        <f>SUMIFS(E:E,C:C,C632)</f>
        <v>23150</v>
      </c>
      <c r="J632" s="21">
        <f>SUMIFS(D:D,C:C,C632)</f>
        <v>33150</v>
      </c>
      <c r="K632" s="20" t="str">
        <f>IF(H632=2,"Délais OK &amp; Qté OK",IF(AND(H632=1,E632&lt;&gt;""),"Délais OK &amp; Qté NO",IF(AND(H632=1,E632="",M632&gt;=2),"Délais NO &amp; Qté OK",IF(AND(E632&lt;&gt;"",J632=D632),"Livraison sans demande","Délais NO &amp; Qté NO"))))</f>
        <v>Délais NO &amp; Qté NO</v>
      </c>
      <c r="L632" s="22" t="str">
        <f>IF(AND(K632="Délais NO &amp; Qté OK",X632&gt;30,D632&lt;&gt;""),"Verificar",IF(AND(K632="Délais NO &amp; Qté OK",X632&lt;=30,D632&lt;&gt;""),"Entrée faite "&amp;X632&amp;" jours "&amp;V632,IF(AND(X632&lt;30,K632="Délais NO &amp; Qté NO",D632=""),"Demande faite "&amp;X632&amp;" jours "&amp;W633,"")))</f>
        <v/>
      </c>
      <c r="M632" s="22">
        <f t="shared" si="65"/>
        <v>1</v>
      </c>
      <c r="N632" s="23">
        <v>1</v>
      </c>
      <c r="O632" s="12" t="str">
        <f>CONCATENATE(C632,D632,E632)</f>
        <v>36050519626033150</v>
      </c>
      <c r="P632" s="42" t="str">
        <f t="shared" si="66"/>
        <v>19626033150</v>
      </c>
      <c r="Q632" s="24" t="str">
        <f>IF(AND(D632&lt;&gt;0,E632=0),B632,"")</f>
        <v/>
      </c>
      <c r="R632" s="25" t="str">
        <f>IF(AND(D632=0,E632&lt;&gt;0),B632,"")</f>
        <v>01/06/2012</v>
      </c>
      <c r="S632" s="26">
        <f t="shared" si="63"/>
        <v>41061</v>
      </c>
      <c r="T632" s="27">
        <f>SUMIFS(S:S,O:O,O632,E:E,"")</f>
        <v>0</v>
      </c>
      <c r="U632" s="27">
        <f>SUMIFS(S:S,O:O,O632,D:D,"")</f>
        <v>41061</v>
      </c>
      <c r="V632" s="28" t="str">
        <f t="shared" si="67"/>
        <v>Après</v>
      </c>
      <c r="W632" s="28" t="str">
        <f t="shared" si="68"/>
        <v>Avant</v>
      </c>
      <c r="X632" s="29">
        <f t="shared" si="69"/>
        <v>41061</v>
      </c>
      <c r="Y632" s="42">
        <f>IFERROR(P632+D632*0.03,"")</f>
        <v>19626033150</v>
      </c>
    </row>
    <row r="633" spans="1:25">
      <c r="A633" s="13" t="s">
        <v>67</v>
      </c>
      <c r="B633" s="14" t="s">
        <v>13</v>
      </c>
      <c r="C633" s="15">
        <v>3605051962610</v>
      </c>
      <c r="D633" s="16">
        <v>20000</v>
      </c>
      <c r="E633" s="17">
        <v>20000</v>
      </c>
      <c r="F633" s="18">
        <v>1</v>
      </c>
      <c r="G633" s="19">
        <v>1</v>
      </c>
      <c r="H633" s="20">
        <f t="shared" si="64"/>
        <v>2</v>
      </c>
      <c r="I633" s="21">
        <f>SUMIFS(E:E,C:C,C633)</f>
        <v>30000</v>
      </c>
      <c r="J633" s="21">
        <f>SUMIFS(D:D,C:C,C633)</f>
        <v>30000</v>
      </c>
      <c r="K633" s="20" t="str">
        <f>IF(H633=2,"Délais OK &amp; Qté OK",IF(AND(H633=1,E633&lt;&gt;""),"Délais OK &amp; Qté NO",IF(AND(H633=1,E633="",M633&gt;=2),"Délais NO &amp; Qté OK",IF(AND(E633&lt;&gt;"",J633=D633),"Livraison sans demande","Délais NO &amp; Qté NO"))))</f>
        <v>Délais OK &amp; Qté OK</v>
      </c>
      <c r="L633" s="22" t="str">
        <f>IF(AND(K633="Délais NO &amp; Qté OK",X633&gt;30,D633&lt;&gt;""),"Verificar",IF(AND(K633="Délais NO &amp; Qté OK",X633&lt;=30,D633&lt;&gt;""),"Entrée faite "&amp;X633&amp;" jours "&amp;V633,IF(AND(X633&lt;30,K633="Délais NO &amp; Qté NO",D633=""),"Demande faite "&amp;X633&amp;" jours "&amp;W634,"")))</f>
        <v/>
      </c>
      <c r="M633" s="22">
        <f t="shared" si="65"/>
        <v>1</v>
      </c>
      <c r="N633" s="23">
        <v>1</v>
      </c>
      <c r="O633" s="12" t="str">
        <f>CONCATENATE(C633,D633,E633)</f>
        <v>36050519626102000020000</v>
      </c>
      <c r="P633" s="42" t="str">
        <f t="shared" si="66"/>
        <v>19626102000020000</v>
      </c>
      <c r="Q633" s="24" t="str">
        <f>IF(AND(D633&lt;&gt;0,E633=0),B633,"")</f>
        <v/>
      </c>
      <c r="R633" s="25" t="str">
        <f>IF(AND(D633=0,E633&lt;&gt;0),B633,"")</f>
        <v/>
      </c>
      <c r="S633" s="26">
        <f t="shared" si="63"/>
        <v>41061</v>
      </c>
      <c r="T633" s="27">
        <f>SUMIFS(S:S,O:O,O633,E:E,"")</f>
        <v>0</v>
      </c>
      <c r="U633" s="27">
        <f>SUMIFS(S:S,O:O,O633,D:D,"")</f>
        <v>0</v>
      </c>
      <c r="V633" s="28" t="str">
        <f t="shared" si="67"/>
        <v>Avant</v>
      </c>
      <c r="W633" s="28" t="str">
        <f t="shared" si="68"/>
        <v>Après</v>
      </c>
      <c r="X633" s="29">
        <f t="shared" si="69"/>
        <v>0</v>
      </c>
      <c r="Y633" s="42">
        <f>IFERROR(P633+D633*0.03,"")</f>
        <v>1.96261020000206E+16</v>
      </c>
    </row>
    <row r="634" spans="1:25">
      <c r="A634" s="13" t="s">
        <v>67</v>
      </c>
      <c r="B634" s="14" t="s">
        <v>13</v>
      </c>
      <c r="C634" s="15">
        <v>3605051962849</v>
      </c>
      <c r="D634" s="16">
        <v>10000</v>
      </c>
      <c r="E634" s="17"/>
      <c r="F634" s="18"/>
      <c r="G634" s="19">
        <v>1</v>
      </c>
      <c r="H634" s="20">
        <f t="shared" si="64"/>
        <v>1</v>
      </c>
      <c r="I634" s="21">
        <f>SUMIFS(E:E,C:C,C634)</f>
        <v>20000</v>
      </c>
      <c r="J634" s="21">
        <f>SUMIFS(D:D,C:C,C634)</f>
        <v>40000</v>
      </c>
      <c r="K634" s="20" t="str">
        <f>IF(H634=2,"Délais OK &amp; Qté OK",IF(AND(H634=1,E634&lt;&gt;""),"Délais OK &amp; Qté NO",IF(AND(H634=1,E634="",M634&gt;=2),"Délais NO &amp; Qté OK",IF(AND(E634&lt;&gt;"",J634=D634),"Livraison sans demande","Délais NO &amp; Qté NO"))))</f>
        <v>Délais NO &amp; Qté OK</v>
      </c>
      <c r="L634" s="22" t="str">
        <f>IF(AND(K634="Délais NO &amp; Qté OK",X634&gt;30,D634&lt;&gt;""),"Verificar",IF(AND(K634="Délais NO &amp; Qté OK",X634&lt;=30,D634&lt;&gt;""),"Entrée faite "&amp;X634&amp;" jours "&amp;V634,IF(AND(X634&lt;30,K634="Délais NO &amp; Qté NO",D634=""),"Demande faite "&amp;X634&amp;" jours "&amp;W635,"")))</f>
        <v>Verificar</v>
      </c>
      <c r="M634" s="22">
        <f t="shared" si="65"/>
        <v>2</v>
      </c>
      <c r="N634" s="23">
        <v>1</v>
      </c>
      <c r="O634" s="12" t="str">
        <f>CONCATENATE(C634,D634,E634)</f>
        <v>360505196284910000</v>
      </c>
      <c r="P634" s="42" t="str">
        <f t="shared" si="66"/>
        <v>196284910000</v>
      </c>
      <c r="Q634" s="24" t="str">
        <f>IF(AND(D634&lt;&gt;0,E634=0),B634,"")</f>
        <v>01/06/2012</v>
      </c>
      <c r="R634" s="25" t="str">
        <f>IF(AND(D634=0,E634&lt;&gt;0),B634,"")</f>
        <v/>
      </c>
      <c r="S634" s="26">
        <f t="shared" si="63"/>
        <v>41061</v>
      </c>
      <c r="T634" s="27">
        <f>SUMIFS(S:S,O:O,O634,E:E,"")</f>
        <v>82139</v>
      </c>
      <c r="U634" s="27">
        <f>SUMIFS(S:S,O:O,O634,D:D,"")</f>
        <v>0</v>
      </c>
      <c r="V634" s="28" t="str">
        <f t="shared" si="67"/>
        <v>Avant</v>
      </c>
      <c r="W634" s="28" t="str">
        <f t="shared" si="68"/>
        <v>Après</v>
      </c>
      <c r="X634" s="29">
        <f t="shared" si="69"/>
        <v>82139</v>
      </c>
      <c r="Y634" s="42">
        <f>IFERROR(P634+D634*0.03,"")</f>
        <v>196284910300</v>
      </c>
    </row>
    <row r="635" spans="1:25">
      <c r="A635" s="13" t="s">
        <v>67</v>
      </c>
      <c r="B635" s="14" t="s">
        <v>13</v>
      </c>
      <c r="C635" s="15">
        <v>3605051978833</v>
      </c>
      <c r="D635" s="16">
        <v>10000</v>
      </c>
      <c r="E635" s="17">
        <v>10000</v>
      </c>
      <c r="F635" s="18">
        <v>1</v>
      </c>
      <c r="G635" s="19">
        <v>1</v>
      </c>
      <c r="H635" s="20">
        <f t="shared" si="64"/>
        <v>2</v>
      </c>
      <c r="I635" s="21">
        <f>SUMIFS(E:E,C:C,C635)</f>
        <v>20000</v>
      </c>
      <c r="J635" s="21">
        <f>SUMIFS(D:D,C:C,C635)</f>
        <v>20000</v>
      </c>
      <c r="K635" s="20" t="str">
        <f>IF(H635=2,"Délais OK &amp; Qté OK",IF(AND(H635=1,E635&lt;&gt;""),"Délais OK &amp; Qté NO",IF(AND(H635=1,E635="",M635&gt;=2),"Délais NO &amp; Qté OK",IF(AND(E635&lt;&gt;"",J635=D635),"Livraison sans demande","Délais NO &amp; Qté NO"))))</f>
        <v>Délais OK &amp; Qté OK</v>
      </c>
      <c r="L635" s="22" t="str">
        <f>IF(AND(K635="Délais NO &amp; Qté OK",X635&gt;30,D635&lt;&gt;""),"Verificar",IF(AND(K635="Délais NO &amp; Qté OK",X635&lt;=30,D635&lt;&gt;""),"Entrée faite "&amp;X635&amp;" jours "&amp;V635,IF(AND(X635&lt;30,K635="Délais NO &amp; Qté NO",D635=""),"Demande faite "&amp;X635&amp;" jours "&amp;W636,"")))</f>
        <v/>
      </c>
      <c r="M635" s="22">
        <f t="shared" si="65"/>
        <v>2</v>
      </c>
      <c r="N635" s="23">
        <v>1</v>
      </c>
      <c r="O635" s="12" t="str">
        <f>CONCATENATE(C635,D635,E635)</f>
        <v>36050519788331000010000</v>
      </c>
      <c r="P635" s="42" t="str">
        <f t="shared" si="66"/>
        <v>19788331000010000</v>
      </c>
      <c r="Q635" s="24" t="str">
        <f>IF(AND(D635&lt;&gt;0,E635=0),B635,"")</f>
        <v/>
      </c>
      <c r="R635" s="25" t="str">
        <f>IF(AND(D635=0,E635&lt;&gt;0),B635,"")</f>
        <v/>
      </c>
      <c r="S635" s="26">
        <f t="shared" si="63"/>
        <v>41061</v>
      </c>
      <c r="T635" s="27">
        <f>SUMIFS(S:S,O:O,O635,E:E,"")</f>
        <v>0</v>
      </c>
      <c r="U635" s="27">
        <f>SUMIFS(S:S,O:O,O635,D:D,"")</f>
        <v>0</v>
      </c>
      <c r="V635" s="28" t="str">
        <f t="shared" si="67"/>
        <v>Avant</v>
      </c>
      <c r="W635" s="28" t="str">
        <f t="shared" si="68"/>
        <v>Après</v>
      </c>
      <c r="X635" s="29">
        <f t="shared" si="69"/>
        <v>0</v>
      </c>
      <c r="Y635" s="42">
        <f>IFERROR(P635+D635*0.03,"")</f>
        <v>1.97883310000103E+16</v>
      </c>
    </row>
    <row r="636" spans="1:25">
      <c r="A636" s="13" t="s">
        <v>67</v>
      </c>
      <c r="B636" s="14" t="s">
        <v>13</v>
      </c>
      <c r="C636" s="15">
        <v>3605051979274</v>
      </c>
      <c r="D636" s="16">
        <v>10000</v>
      </c>
      <c r="E636" s="17"/>
      <c r="F636" s="18"/>
      <c r="G636" s="19">
        <v>1</v>
      </c>
      <c r="H636" s="20">
        <f t="shared" si="64"/>
        <v>1</v>
      </c>
      <c r="I636" s="21">
        <f>SUMIFS(E:E,C:C,C636)</f>
        <v>20000</v>
      </c>
      <c r="J636" s="21">
        <f>SUMIFS(D:D,C:C,C636)</f>
        <v>30000</v>
      </c>
      <c r="K636" s="20" t="str">
        <f>IF(H636=2,"Délais OK &amp; Qté OK",IF(AND(H636=1,E636&lt;&gt;""),"Délais OK &amp; Qté NO",IF(AND(H636=1,E636="",M636&gt;=2),"Délais NO &amp; Qté OK",IF(AND(E636&lt;&gt;"",J636=D636),"Livraison sans demande","Délais NO &amp; Qté NO"))))</f>
        <v>Délais NO &amp; Qté NO</v>
      </c>
      <c r="L636" s="22" t="str">
        <f>IF(AND(K636="Délais NO &amp; Qté OK",X636&gt;30,D636&lt;&gt;""),"Verificar",IF(AND(K636="Délais NO &amp; Qté OK",X636&lt;=30,D636&lt;&gt;""),"Entrée faite "&amp;X636&amp;" jours "&amp;V636,IF(AND(X636&lt;30,K636="Délais NO &amp; Qté NO",D636=""),"Demande faite "&amp;X636&amp;" jours "&amp;W637,"")))</f>
        <v/>
      </c>
      <c r="M636" s="22">
        <f t="shared" si="65"/>
        <v>1</v>
      </c>
      <c r="N636" s="23">
        <v>1</v>
      </c>
      <c r="O636" s="12" t="str">
        <f>CONCATENATE(C636,D636,E636)</f>
        <v>360505197927410000</v>
      </c>
      <c r="P636" s="42" t="str">
        <f t="shared" si="66"/>
        <v>197927410000</v>
      </c>
      <c r="Q636" s="24" t="str">
        <f>IF(AND(D636&lt;&gt;0,E636=0),B636,"")</f>
        <v>01/06/2012</v>
      </c>
      <c r="R636" s="25" t="str">
        <f>IF(AND(D636=0,E636&lt;&gt;0),B636,"")</f>
        <v/>
      </c>
      <c r="S636" s="26">
        <f t="shared" si="63"/>
        <v>41061</v>
      </c>
      <c r="T636" s="27">
        <f>SUMIFS(S:S,O:O,O636,E:E,"")</f>
        <v>41061</v>
      </c>
      <c r="U636" s="27">
        <f>SUMIFS(S:S,O:O,O636,D:D,"")</f>
        <v>0</v>
      </c>
      <c r="V636" s="28" t="str">
        <f t="shared" si="67"/>
        <v>Avant</v>
      </c>
      <c r="W636" s="28" t="str">
        <f t="shared" si="68"/>
        <v>Après</v>
      </c>
      <c r="X636" s="29">
        <f t="shared" si="69"/>
        <v>41061</v>
      </c>
      <c r="Y636" s="42">
        <f>IFERROR(P636+D636*0.03,"")</f>
        <v>197927410300</v>
      </c>
    </row>
    <row r="637" spans="1:25">
      <c r="A637" s="13" t="s">
        <v>67</v>
      </c>
      <c r="B637" s="14" t="s">
        <v>13</v>
      </c>
      <c r="C637" s="15">
        <v>3605051979311</v>
      </c>
      <c r="D637" s="16">
        <v>10000</v>
      </c>
      <c r="E637" s="17"/>
      <c r="F637" s="18"/>
      <c r="G637" s="19">
        <v>1</v>
      </c>
      <c r="H637" s="20">
        <f t="shared" si="64"/>
        <v>1</v>
      </c>
      <c r="I637" s="21">
        <f>SUMIFS(E:E,C:C,C637)</f>
        <v>20000</v>
      </c>
      <c r="J637" s="21">
        <f>SUMIFS(D:D,C:C,C637)</f>
        <v>30000</v>
      </c>
      <c r="K637" s="20" t="str">
        <f>IF(H637=2,"Délais OK &amp; Qté OK",IF(AND(H637=1,E637&lt;&gt;""),"Délais OK &amp; Qté NO",IF(AND(H637=1,E637="",M637&gt;=2),"Délais NO &amp; Qté OK",IF(AND(E637&lt;&gt;"",J637=D637),"Livraison sans demande","Délais NO &amp; Qté NO"))))</f>
        <v>Délais NO &amp; Qté NO</v>
      </c>
      <c r="L637" s="22" t="str">
        <f>IF(AND(K637="Délais NO &amp; Qté OK",X637&gt;30,D637&lt;&gt;""),"Verificar",IF(AND(K637="Délais NO &amp; Qté OK",X637&lt;=30,D637&lt;&gt;""),"Entrée faite "&amp;X637&amp;" jours "&amp;V637,IF(AND(X637&lt;30,K637="Délais NO &amp; Qté NO",D637=""),"Demande faite "&amp;X637&amp;" jours "&amp;W638,"")))</f>
        <v/>
      </c>
      <c r="M637" s="22">
        <f t="shared" si="65"/>
        <v>1</v>
      </c>
      <c r="N637" s="23">
        <v>1</v>
      </c>
      <c r="O637" s="12" t="str">
        <f>CONCATENATE(C637,D637,E637)</f>
        <v>360505197931110000</v>
      </c>
      <c r="P637" s="42" t="str">
        <f t="shared" si="66"/>
        <v>197931110000</v>
      </c>
      <c r="Q637" s="24" t="str">
        <f>IF(AND(D637&lt;&gt;0,E637=0),B637,"")</f>
        <v>01/06/2012</v>
      </c>
      <c r="R637" s="25" t="str">
        <f>IF(AND(D637=0,E637&lt;&gt;0),B637,"")</f>
        <v/>
      </c>
      <c r="S637" s="26">
        <f t="shared" si="63"/>
        <v>41061</v>
      </c>
      <c r="T637" s="27">
        <f>SUMIFS(S:S,O:O,O637,E:E,"")</f>
        <v>41061</v>
      </c>
      <c r="U637" s="27">
        <f>SUMIFS(S:S,O:O,O637,D:D,"")</f>
        <v>0</v>
      </c>
      <c r="V637" s="28" t="str">
        <f t="shared" si="67"/>
        <v>Avant</v>
      </c>
      <c r="W637" s="28" t="str">
        <f t="shared" si="68"/>
        <v>Après</v>
      </c>
      <c r="X637" s="29">
        <f t="shared" si="69"/>
        <v>41061</v>
      </c>
      <c r="Y637" s="42">
        <f>IFERROR(P637+D637*0.03,"")</f>
        <v>197931110300</v>
      </c>
    </row>
    <row r="638" spans="1:25">
      <c r="A638" s="13" t="s">
        <v>67</v>
      </c>
      <c r="B638" s="14" t="s">
        <v>13</v>
      </c>
      <c r="C638" s="15">
        <v>3605052100288</v>
      </c>
      <c r="D638" s="16">
        <v>10000</v>
      </c>
      <c r="E638" s="17"/>
      <c r="F638" s="18"/>
      <c r="G638" s="19">
        <v>1</v>
      </c>
      <c r="H638" s="20">
        <f t="shared" si="64"/>
        <v>1</v>
      </c>
      <c r="I638" s="21">
        <f>SUMIFS(E:E,C:C,C638)</f>
        <v>0</v>
      </c>
      <c r="J638" s="21">
        <f>SUMIFS(D:D,C:C,C638)</f>
        <v>10000</v>
      </c>
      <c r="K638" s="20" t="str">
        <f>IF(H638=2,"Délais OK &amp; Qté OK",IF(AND(H638=1,E638&lt;&gt;""),"Délais OK &amp; Qté NO",IF(AND(H638=1,E638="",M638&gt;=2),"Délais NO &amp; Qté OK",IF(AND(E638&lt;&gt;"",J638=D638),"Livraison sans demande","Délais NO &amp; Qté NO"))))</f>
        <v>Délais NO &amp; Qté NO</v>
      </c>
      <c r="L638" s="22" t="str">
        <f>IF(AND(K638="Délais NO &amp; Qté OK",X638&gt;30,D638&lt;&gt;""),"Verificar",IF(AND(K638="Délais NO &amp; Qté OK",X638&lt;=30,D638&lt;&gt;""),"Entrée faite "&amp;X638&amp;" jours "&amp;V638,IF(AND(X638&lt;30,K638="Délais NO &amp; Qté NO",D638=""),"Demande faite "&amp;X638&amp;" jours "&amp;W639,"")))</f>
        <v/>
      </c>
      <c r="M638" s="22">
        <f t="shared" si="65"/>
        <v>1</v>
      </c>
      <c r="N638" s="23">
        <v>1</v>
      </c>
      <c r="O638" s="12" t="str">
        <f>CONCATENATE(C638,D638,E638)</f>
        <v>360505210028810000</v>
      </c>
      <c r="P638" s="42" t="str">
        <f t="shared" si="66"/>
        <v>210028810000</v>
      </c>
      <c r="Q638" s="24" t="str">
        <f>IF(AND(D638&lt;&gt;0,E638=0),B638,"")</f>
        <v>01/06/2012</v>
      </c>
      <c r="R638" s="25" t="str">
        <f>IF(AND(D638=0,E638&lt;&gt;0),B638,"")</f>
        <v/>
      </c>
      <c r="S638" s="26">
        <f t="shared" si="63"/>
        <v>41061</v>
      </c>
      <c r="T638" s="27">
        <f>SUMIFS(S:S,O:O,O638,E:E,"")</f>
        <v>41061</v>
      </c>
      <c r="U638" s="27">
        <f>SUMIFS(S:S,O:O,O638,D:D,"")</f>
        <v>0</v>
      </c>
      <c r="V638" s="28" t="str">
        <f t="shared" si="67"/>
        <v>Avant</v>
      </c>
      <c r="W638" s="28" t="str">
        <f t="shared" si="68"/>
        <v>Après</v>
      </c>
      <c r="X638" s="29">
        <f t="shared" si="69"/>
        <v>41061</v>
      </c>
      <c r="Y638" s="42">
        <f>IFERROR(P638+D638*0.03,"")</f>
        <v>210028810300</v>
      </c>
    </row>
    <row r="639" spans="1:25">
      <c r="A639" s="13" t="s">
        <v>67</v>
      </c>
      <c r="B639" s="14" t="s">
        <v>13</v>
      </c>
      <c r="C639" s="15">
        <v>3605052125809</v>
      </c>
      <c r="D639" s="16">
        <v>10000</v>
      </c>
      <c r="E639" s="17">
        <v>10000</v>
      </c>
      <c r="F639" s="18">
        <v>1</v>
      </c>
      <c r="G639" s="19">
        <v>1</v>
      </c>
      <c r="H639" s="20">
        <f t="shared" si="64"/>
        <v>2</v>
      </c>
      <c r="I639" s="21">
        <f>SUMIFS(E:E,C:C,C639)</f>
        <v>10000</v>
      </c>
      <c r="J639" s="21">
        <f>SUMIFS(D:D,C:C,C639)</f>
        <v>10000</v>
      </c>
      <c r="K639" s="20" t="str">
        <f>IF(H639=2,"Délais OK &amp; Qté OK",IF(AND(H639=1,E639&lt;&gt;""),"Délais OK &amp; Qté NO",IF(AND(H639=1,E639="",M639&gt;=2),"Délais NO &amp; Qté OK",IF(AND(E639&lt;&gt;"",J639=D639),"Livraison sans demande","Délais NO &amp; Qté NO"))))</f>
        <v>Délais OK &amp; Qté OK</v>
      </c>
      <c r="L639" s="22" t="str">
        <f>IF(AND(K639="Délais NO &amp; Qté OK",X639&gt;30,D639&lt;&gt;""),"Verificar",IF(AND(K639="Délais NO &amp; Qté OK",X639&lt;=30,D639&lt;&gt;""),"Entrée faite "&amp;X639&amp;" jours "&amp;V639,IF(AND(X639&lt;30,K639="Délais NO &amp; Qté NO",D639=""),"Demande faite "&amp;X639&amp;" jours "&amp;W640,"")))</f>
        <v/>
      </c>
      <c r="M639" s="22">
        <f t="shared" si="65"/>
        <v>1</v>
      </c>
      <c r="N639" s="23">
        <v>1</v>
      </c>
      <c r="O639" s="12" t="str">
        <f>CONCATENATE(C639,D639,E639)</f>
        <v>36050521258091000010000</v>
      </c>
      <c r="P639" s="42" t="str">
        <f t="shared" si="66"/>
        <v>21258091000010000</v>
      </c>
      <c r="Q639" s="24" t="str">
        <f>IF(AND(D639&lt;&gt;0,E639=0),B639,"")</f>
        <v/>
      </c>
      <c r="R639" s="25" t="str">
        <f>IF(AND(D639=0,E639&lt;&gt;0),B639,"")</f>
        <v/>
      </c>
      <c r="S639" s="26">
        <f t="shared" si="63"/>
        <v>41061</v>
      </c>
      <c r="T639" s="27">
        <f>SUMIFS(S:S,O:O,O639,E:E,"")</f>
        <v>0</v>
      </c>
      <c r="U639" s="27">
        <f>SUMIFS(S:S,O:O,O639,D:D,"")</f>
        <v>0</v>
      </c>
      <c r="V639" s="28" t="str">
        <f t="shared" si="67"/>
        <v>Avant</v>
      </c>
      <c r="W639" s="28" t="str">
        <f t="shared" si="68"/>
        <v>Après</v>
      </c>
      <c r="X639" s="29">
        <f t="shared" si="69"/>
        <v>0</v>
      </c>
      <c r="Y639" s="42">
        <f>IFERROR(P639+D639*0.03,"")</f>
        <v>2.12580910000103E+16</v>
      </c>
    </row>
    <row r="640" spans="1:25">
      <c r="A640" s="13" t="s">
        <v>67</v>
      </c>
      <c r="B640" s="14" t="s">
        <v>13</v>
      </c>
      <c r="C640" s="15">
        <v>3605052143605</v>
      </c>
      <c r="D640" s="16">
        <v>10000</v>
      </c>
      <c r="E640" s="17"/>
      <c r="F640" s="18"/>
      <c r="G640" s="19">
        <v>1</v>
      </c>
      <c r="H640" s="20">
        <f t="shared" si="64"/>
        <v>1</v>
      </c>
      <c r="I640" s="21">
        <f>SUMIFS(E:E,C:C,C640)</f>
        <v>0</v>
      </c>
      <c r="J640" s="21">
        <f>SUMIFS(D:D,C:C,C640)</f>
        <v>10000</v>
      </c>
      <c r="K640" s="20" t="str">
        <f>IF(H640=2,"Délais OK &amp; Qté OK",IF(AND(H640=1,E640&lt;&gt;""),"Délais OK &amp; Qté NO",IF(AND(H640=1,E640="",M640&gt;=2),"Délais NO &amp; Qté OK",IF(AND(E640&lt;&gt;"",J640=D640),"Livraison sans demande","Délais NO &amp; Qté NO"))))</f>
        <v>Délais NO &amp; Qté NO</v>
      </c>
      <c r="L640" s="22" t="str">
        <f>IF(AND(K640="Délais NO &amp; Qté OK",X640&gt;30,D640&lt;&gt;""),"Verificar",IF(AND(K640="Délais NO &amp; Qté OK",X640&lt;=30,D640&lt;&gt;""),"Entrée faite "&amp;X640&amp;" jours "&amp;V640,IF(AND(X640&lt;30,K640="Délais NO &amp; Qté NO",D640=""),"Demande faite "&amp;X640&amp;" jours "&amp;W641,"")))</f>
        <v/>
      </c>
      <c r="M640" s="22">
        <f t="shared" si="65"/>
        <v>1</v>
      </c>
      <c r="N640" s="23">
        <v>1</v>
      </c>
      <c r="O640" s="12" t="str">
        <f>CONCATENATE(C640,D640,E640)</f>
        <v>360505214360510000</v>
      </c>
      <c r="P640" s="42" t="str">
        <f t="shared" si="66"/>
        <v>214360510000</v>
      </c>
      <c r="Q640" s="24" t="str">
        <f>IF(AND(D640&lt;&gt;0,E640=0),B640,"")</f>
        <v>01/06/2012</v>
      </c>
      <c r="R640" s="25" t="str">
        <f>IF(AND(D640=0,E640&lt;&gt;0),B640,"")</f>
        <v/>
      </c>
      <c r="S640" s="26">
        <f t="shared" si="63"/>
        <v>41061</v>
      </c>
      <c r="T640" s="27">
        <f>SUMIFS(S:S,O:O,O640,E:E,"")</f>
        <v>41061</v>
      </c>
      <c r="U640" s="27">
        <f>SUMIFS(S:S,O:O,O640,D:D,"")</f>
        <v>0</v>
      </c>
      <c r="V640" s="28" t="str">
        <f t="shared" si="67"/>
        <v>Avant</v>
      </c>
      <c r="W640" s="28" t="str">
        <f t="shared" si="68"/>
        <v>Après</v>
      </c>
      <c r="X640" s="29">
        <f t="shared" si="69"/>
        <v>41061</v>
      </c>
      <c r="Y640" s="42">
        <f>IFERROR(P640+D640*0.03,"")</f>
        <v>214360510300</v>
      </c>
    </row>
    <row r="641" spans="1:25">
      <c r="A641" s="13" t="s">
        <v>67</v>
      </c>
      <c r="B641" s="14" t="s">
        <v>13</v>
      </c>
      <c r="C641" s="15">
        <v>3605052184615</v>
      </c>
      <c r="D641" s="16">
        <v>28000</v>
      </c>
      <c r="E641" s="17"/>
      <c r="F641" s="18"/>
      <c r="G641" s="19">
        <v>1</v>
      </c>
      <c r="H641" s="20">
        <f t="shared" si="64"/>
        <v>1</v>
      </c>
      <c r="I641" s="21">
        <f>SUMIFS(E:E,C:C,C641)</f>
        <v>0</v>
      </c>
      <c r="J641" s="21">
        <f>SUMIFS(D:D,C:C,C641)</f>
        <v>28000</v>
      </c>
      <c r="K641" s="20" t="str">
        <f>IF(H641=2,"Délais OK &amp; Qté OK",IF(AND(H641=1,E641&lt;&gt;""),"Délais OK &amp; Qté NO",IF(AND(H641=1,E641="",M641&gt;=2),"Délais NO &amp; Qté OK",IF(AND(E641&lt;&gt;"",J641=D641),"Livraison sans demande","Délais NO &amp; Qté NO"))))</f>
        <v>Délais NO &amp; Qté NO</v>
      </c>
      <c r="L641" s="22" t="str">
        <f>IF(AND(K641="Délais NO &amp; Qté OK",X641&gt;30,D641&lt;&gt;""),"Verificar",IF(AND(K641="Délais NO &amp; Qté OK",X641&lt;=30,D641&lt;&gt;""),"Entrée faite "&amp;X641&amp;" jours "&amp;V641,IF(AND(X641&lt;30,K641="Délais NO &amp; Qté NO",D641=""),"Demande faite "&amp;X641&amp;" jours "&amp;W642,"")))</f>
        <v/>
      </c>
      <c r="M641" s="22">
        <f t="shared" si="65"/>
        <v>1</v>
      </c>
      <c r="N641" s="23">
        <v>1</v>
      </c>
      <c r="O641" s="12" t="str">
        <f>CONCATENATE(C641,D641,E641)</f>
        <v>360505218461528000</v>
      </c>
      <c r="P641" s="42" t="str">
        <f t="shared" si="66"/>
        <v>218461528000</v>
      </c>
      <c r="Q641" s="24" t="str">
        <f>IF(AND(D641&lt;&gt;0,E641=0),B641,"")</f>
        <v>01/06/2012</v>
      </c>
      <c r="R641" s="25" t="str">
        <f>IF(AND(D641=0,E641&lt;&gt;0),B641,"")</f>
        <v/>
      </c>
      <c r="S641" s="26">
        <f t="shared" si="63"/>
        <v>41061</v>
      </c>
      <c r="T641" s="27">
        <f>SUMIFS(S:S,O:O,O641,E:E,"")</f>
        <v>41061</v>
      </c>
      <c r="U641" s="27">
        <f>SUMIFS(S:S,O:O,O641,D:D,"")</f>
        <v>0</v>
      </c>
      <c r="V641" s="28" t="str">
        <f t="shared" si="67"/>
        <v>Avant</v>
      </c>
      <c r="W641" s="28" t="str">
        <f t="shared" si="68"/>
        <v>Après</v>
      </c>
      <c r="X641" s="29">
        <f t="shared" si="69"/>
        <v>41061</v>
      </c>
      <c r="Y641" s="42">
        <f>IFERROR(P641+D641*0.03,"")</f>
        <v>218461528840</v>
      </c>
    </row>
    <row r="642" spans="1:25">
      <c r="A642" s="13" t="s">
        <v>67</v>
      </c>
      <c r="B642" s="14" t="s">
        <v>13</v>
      </c>
      <c r="C642" s="15">
        <v>3605052267974</v>
      </c>
      <c r="D642" s="16">
        <v>76800</v>
      </c>
      <c r="E642" s="17">
        <v>76800</v>
      </c>
      <c r="F642" s="18">
        <v>1</v>
      </c>
      <c r="G642" s="19">
        <v>1</v>
      </c>
      <c r="H642" s="20">
        <f t="shared" si="64"/>
        <v>2</v>
      </c>
      <c r="I642" s="21">
        <f>SUMIFS(E:E,C:C,C642)</f>
        <v>748800</v>
      </c>
      <c r="J642" s="21">
        <f>SUMIFS(D:D,C:C,C642)</f>
        <v>777600</v>
      </c>
      <c r="K642" s="20" t="str">
        <f>IF(H642=2,"Délais OK &amp; Qté OK",IF(AND(H642=1,E642&lt;&gt;""),"Délais OK &amp; Qté NO",IF(AND(H642=1,E642="",M642&gt;=2),"Délais NO &amp; Qté OK",IF(AND(E642&lt;&gt;"",J642=D642),"Livraison sans demande","Délais NO &amp; Qté NO"))))</f>
        <v>Délais OK &amp; Qté OK</v>
      </c>
      <c r="L642" s="22" t="str">
        <f>IF(AND(K642="Délais NO &amp; Qté OK",X642&gt;30,D642&lt;&gt;""),"Verificar",IF(AND(K642="Délais NO &amp; Qté OK",X642&lt;=30,D642&lt;&gt;""),"Entrée faite "&amp;X642&amp;" jours "&amp;V642,IF(AND(X642&lt;30,K642="Délais NO &amp; Qté NO",D642=""),"Demande faite "&amp;X642&amp;" jours "&amp;W643,"")))</f>
        <v/>
      </c>
      <c r="M642" s="22">
        <f t="shared" si="65"/>
        <v>3</v>
      </c>
      <c r="N642" s="23">
        <v>1</v>
      </c>
      <c r="O642" s="12" t="str">
        <f>CONCATENATE(C642,D642,E642)</f>
        <v>36050522679747680076800</v>
      </c>
      <c r="P642" s="42" t="str">
        <f t="shared" si="66"/>
        <v>22679747680076800</v>
      </c>
      <c r="Q642" s="24" t="str">
        <f>IF(AND(D642&lt;&gt;0,E642=0),B642,"")</f>
        <v/>
      </c>
      <c r="R642" s="25" t="str">
        <f>IF(AND(D642=0,E642&lt;&gt;0),B642,"")</f>
        <v/>
      </c>
      <c r="S642" s="26">
        <f t="shared" ref="S642:S705" si="70">B642*1</f>
        <v>41061</v>
      </c>
      <c r="T642" s="27">
        <f>SUMIFS(S:S,O:O,O642,E:E,"")</f>
        <v>0</v>
      </c>
      <c r="U642" s="27">
        <f>SUMIFS(S:S,O:O,O642,D:D,"")</f>
        <v>0</v>
      </c>
      <c r="V642" s="28" t="str">
        <f t="shared" si="67"/>
        <v>Avant</v>
      </c>
      <c r="W642" s="28" t="str">
        <f t="shared" si="68"/>
        <v>Après</v>
      </c>
      <c r="X642" s="29">
        <f t="shared" si="69"/>
        <v>0</v>
      </c>
      <c r="Y642" s="42">
        <f>IFERROR(P642+D642*0.03,"")</f>
        <v>2.2679747680079104E+16</v>
      </c>
    </row>
    <row r="643" spans="1:25">
      <c r="A643" s="13" t="s">
        <v>67</v>
      </c>
      <c r="B643" s="14" t="s">
        <v>13</v>
      </c>
      <c r="C643" s="15">
        <v>3605052267981</v>
      </c>
      <c r="D643" s="16">
        <v>144000</v>
      </c>
      <c r="E643" s="17">
        <v>115200</v>
      </c>
      <c r="F643" s="18"/>
      <c r="G643" s="19">
        <v>1</v>
      </c>
      <c r="H643" s="20">
        <f t="shared" ref="H643:H706" si="71">SUM(F643:G643)</f>
        <v>1</v>
      </c>
      <c r="I643" s="21">
        <f>SUMIFS(E:E,C:C,C643)</f>
        <v>787200</v>
      </c>
      <c r="J643" s="21">
        <f>SUMIFS(D:D,C:C,C643)</f>
        <v>796800</v>
      </c>
      <c r="K643" s="20" t="str">
        <f>IF(H643=2,"Délais OK &amp; Qté OK",IF(AND(H643=1,E643&lt;&gt;""),"Délais OK &amp; Qté NO",IF(AND(H643=1,E643="",M643&gt;=2),"Délais NO &amp; Qté OK",IF(AND(E643&lt;&gt;"",J643=D643),"Livraison sans demande","Délais NO &amp; Qté NO"))))</f>
        <v>Délais OK &amp; Qté NO</v>
      </c>
      <c r="L643" s="22" t="str">
        <f>IF(AND(K643="Délais NO &amp; Qté OK",X643&gt;30,D643&lt;&gt;""),"Verificar",IF(AND(K643="Délais NO &amp; Qté OK",X643&lt;=30,D643&lt;&gt;""),"Entrée faite "&amp;X643&amp;" jours "&amp;V643,IF(AND(X643&lt;30,K643="Délais NO &amp; Qté NO",D643=""),"Demande faite "&amp;X643&amp;" jours "&amp;W644,"")))</f>
        <v/>
      </c>
      <c r="M643" s="22">
        <f t="shared" ref="M643:M706" si="72">SUMIFS(N:N,O:O,O643)</f>
        <v>1</v>
      </c>
      <c r="N643" s="23">
        <v>1</v>
      </c>
      <c r="O643" s="12" t="str">
        <f>CONCATENATE(C643,D643,E643)</f>
        <v>3605052267981144000115200</v>
      </c>
      <c r="P643" s="42" t="str">
        <f t="shared" ref="P643:P706" si="73">RIGHT(O643,LEN(O643)-6)</f>
        <v>2267981144000115200</v>
      </c>
      <c r="Q643" s="24" t="str">
        <f>IF(AND(D643&lt;&gt;0,E643=0),B643,"")</f>
        <v/>
      </c>
      <c r="R643" s="25" t="str">
        <f>IF(AND(D643=0,E643&lt;&gt;0),B643,"")</f>
        <v/>
      </c>
      <c r="S643" s="26">
        <f t="shared" si="70"/>
        <v>41061</v>
      </c>
      <c r="T643" s="27">
        <f>SUMIFS(S:S,O:O,O643,E:E,"")</f>
        <v>0</v>
      </c>
      <c r="U643" s="27">
        <f>SUMIFS(S:S,O:O,O643,D:D,"")</f>
        <v>0</v>
      </c>
      <c r="V643" s="28" t="str">
        <f t="shared" ref="V643:V706" si="74">IF(T643&lt;U643,"Après","Avant")</f>
        <v>Avant</v>
      </c>
      <c r="W643" s="28" t="str">
        <f t="shared" ref="W643:W706" si="75">IF(V643="Après","Avant","Après")</f>
        <v>Après</v>
      </c>
      <c r="X643" s="29">
        <f t="shared" ref="X643:X706" si="76">ABS(T643-U643)</f>
        <v>0</v>
      </c>
      <c r="Y643" s="42">
        <f>IFERROR(P643+D643*0.03,"")</f>
        <v>2.2679811440001144E+18</v>
      </c>
    </row>
    <row r="644" spans="1:25">
      <c r="A644" s="13" t="s">
        <v>67</v>
      </c>
      <c r="B644" s="14" t="s">
        <v>13</v>
      </c>
      <c r="C644" s="15">
        <v>3605052267998</v>
      </c>
      <c r="D644" s="16">
        <v>86400</v>
      </c>
      <c r="E644" s="17">
        <v>86400</v>
      </c>
      <c r="F644" s="18">
        <v>1</v>
      </c>
      <c r="G644" s="19">
        <v>1</v>
      </c>
      <c r="H644" s="20">
        <f t="shared" si="71"/>
        <v>2</v>
      </c>
      <c r="I644" s="21">
        <f>SUMIFS(E:E,C:C,C644)</f>
        <v>1075200</v>
      </c>
      <c r="J644" s="21">
        <f>SUMIFS(D:D,C:C,C644)</f>
        <v>1132800</v>
      </c>
      <c r="K644" s="20" t="str">
        <f>IF(H644=2,"Délais OK &amp; Qté OK",IF(AND(H644=1,E644&lt;&gt;""),"Délais OK &amp; Qté NO",IF(AND(H644=1,E644="",M644&gt;=2),"Délais NO &amp; Qté OK",IF(AND(E644&lt;&gt;"",J644=D644),"Livraison sans demande","Délais NO &amp; Qté NO"))))</f>
        <v>Délais OK &amp; Qté OK</v>
      </c>
      <c r="L644" s="22" t="str">
        <f>IF(AND(K644="Délais NO &amp; Qté OK",X644&gt;30,D644&lt;&gt;""),"Verificar",IF(AND(K644="Délais NO &amp; Qté OK",X644&lt;=30,D644&lt;&gt;""),"Entrée faite "&amp;X644&amp;" jours "&amp;V644,IF(AND(X644&lt;30,K644="Délais NO &amp; Qté NO",D644=""),"Demande faite "&amp;X644&amp;" jours "&amp;W645,"")))</f>
        <v/>
      </c>
      <c r="M644" s="22">
        <f t="shared" si="72"/>
        <v>1</v>
      </c>
      <c r="N644" s="23">
        <v>1</v>
      </c>
      <c r="O644" s="12" t="str">
        <f>CONCATENATE(C644,D644,E644)</f>
        <v>36050522679988640086400</v>
      </c>
      <c r="P644" s="42" t="str">
        <f t="shared" si="73"/>
        <v>22679988640086400</v>
      </c>
      <c r="Q644" s="24" t="str">
        <f>IF(AND(D644&lt;&gt;0,E644=0),B644,"")</f>
        <v/>
      </c>
      <c r="R644" s="25" t="str">
        <f>IF(AND(D644=0,E644&lt;&gt;0),B644,"")</f>
        <v/>
      </c>
      <c r="S644" s="26">
        <f t="shared" si="70"/>
        <v>41061</v>
      </c>
      <c r="T644" s="27">
        <f>SUMIFS(S:S,O:O,O644,E:E,"")</f>
        <v>0</v>
      </c>
      <c r="U644" s="27">
        <f>SUMIFS(S:S,O:O,O644,D:D,"")</f>
        <v>0</v>
      </c>
      <c r="V644" s="28" t="str">
        <f t="shared" si="74"/>
        <v>Avant</v>
      </c>
      <c r="W644" s="28" t="str">
        <f t="shared" si="75"/>
        <v>Après</v>
      </c>
      <c r="X644" s="29">
        <f t="shared" si="76"/>
        <v>0</v>
      </c>
      <c r="Y644" s="42">
        <f>IFERROR(P644+D644*0.03,"")</f>
        <v>2.2679988640088992E+16</v>
      </c>
    </row>
    <row r="645" spans="1:25">
      <c r="A645" s="13" t="s">
        <v>67</v>
      </c>
      <c r="B645" s="14" t="s">
        <v>13</v>
      </c>
      <c r="C645" s="15">
        <v>3605052327418</v>
      </c>
      <c r="D645" s="16">
        <v>24000</v>
      </c>
      <c r="E645" s="17">
        <v>12000</v>
      </c>
      <c r="F645" s="18"/>
      <c r="G645" s="19">
        <v>1</v>
      </c>
      <c r="H645" s="20">
        <f t="shared" si="71"/>
        <v>1</v>
      </c>
      <c r="I645" s="21">
        <f>SUMIFS(E:E,C:C,C645)</f>
        <v>12000</v>
      </c>
      <c r="J645" s="21">
        <f>SUMIFS(D:D,C:C,C645)</f>
        <v>24000</v>
      </c>
      <c r="K645" s="20" t="str">
        <f>IF(H645=2,"Délais OK &amp; Qté OK",IF(AND(H645=1,E645&lt;&gt;""),"Délais OK &amp; Qté NO",IF(AND(H645=1,E645="",M645&gt;=2),"Délais NO &amp; Qté OK",IF(AND(E645&lt;&gt;"",J645=D645),"Livraison sans demande","Délais NO &amp; Qté NO"))))</f>
        <v>Délais OK &amp; Qté NO</v>
      </c>
      <c r="L645" s="22" t="str">
        <f>IF(AND(K645="Délais NO &amp; Qté OK",X645&gt;30,D645&lt;&gt;""),"Verificar",IF(AND(K645="Délais NO &amp; Qté OK",X645&lt;=30,D645&lt;&gt;""),"Entrée faite "&amp;X645&amp;" jours "&amp;V645,IF(AND(X645&lt;30,K645="Délais NO &amp; Qté NO",D645=""),"Demande faite "&amp;X645&amp;" jours "&amp;W646,"")))</f>
        <v/>
      </c>
      <c r="M645" s="22">
        <f t="shared" si="72"/>
        <v>1</v>
      </c>
      <c r="N645" s="23">
        <v>1</v>
      </c>
      <c r="O645" s="12" t="str">
        <f>CONCATENATE(C645,D645,E645)</f>
        <v>36050523274182400012000</v>
      </c>
      <c r="P645" s="42" t="str">
        <f t="shared" si="73"/>
        <v>23274182400012000</v>
      </c>
      <c r="Q645" s="24" t="str">
        <f>IF(AND(D645&lt;&gt;0,E645=0),B645,"")</f>
        <v/>
      </c>
      <c r="R645" s="25" t="str">
        <f>IF(AND(D645=0,E645&lt;&gt;0),B645,"")</f>
        <v/>
      </c>
      <c r="S645" s="26">
        <f t="shared" si="70"/>
        <v>41061</v>
      </c>
      <c r="T645" s="27">
        <f>SUMIFS(S:S,O:O,O645,E:E,"")</f>
        <v>0</v>
      </c>
      <c r="U645" s="27">
        <f>SUMIFS(S:S,O:O,O645,D:D,"")</f>
        <v>0</v>
      </c>
      <c r="V645" s="28" t="str">
        <f t="shared" si="74"/>
        <v>Avant</v>
      </c>
      <c r="W645" s="28" t="str">
        <f t="shared" si="75"/>
        <v>Après</v>
      </c>
      <c r="X645" s="29">
        <f t="shared" si="76"/>
        <v>0</v>
      </c>
      <c r="Y645" s="42">
        <f>IFERROR(P645+D645*0.03,"")</f>
        <v>2.327418240001272E+16</v>
      </c>
    </row>
    <row r="646" spans="1:25">
      <c r="A646" s="13" t="s">
        <v>67</v>
      </c>
      <c r="B646" s="14" t="s">
        <v>13</v>
      </c>
      <c r="C646" s="15">
        <v>3605052339114</v>
      </c>
      <c r="D646" s="16">
        <v>9600</v>
      </c>
      <c r="E646" s="17">
        <v>9600</v>
      </c>
      <c r="F646" s="18">
        <v>1</v>
      </c>
      <c r="G646" s="19">
        <v>1</v>
      </c>
      <c r="H646" s="20">
        <f t="shared" si="71"/>
        <v>2</v>
      </c>
      <c r="I646" s="21">
        <f>SUMIFS(E:E,C:C,C646)</f>
        <v>9600</v>
      </c>
      <c r="J646" s="21">
        <f>SUMIFS(D:D,C:C,C646)</f>
        <v>9600</v>
      </c>
      <c r="K646" s="20" t="str">
        <f>IF(H646=2,"Délais OK &amp; Qté OK",IF(AND(H646=1,E646&lt;&gt;""),"Délais OK &amp; Qté NO",IF(AND(H646=1,E646="",M646&gt;=2),"Délais NO &amp; Qté OK",IF(AND(E646&lt;&gt;"",J646=D646),"Livraison sans demande","Délais NO &amp; Qté NO"))))</f>
        <v>Délais OK &amp; Qté OK</v>
      </c>
      <c r="L646" s="22" t="str">
        <f>IF(AND(K646="Délais NO &amp; Qté OK",X646&gt;30,D646&lt;&gt;""),"Verificar",IF(AND(K646="Délais NO &amp; Qté OK",X646&lt;=30,D646&lt;&gt;""),"Entrée faite "&amp;X646&amp;" jours "&amp;V646,IF(AND(X646&lt;30,K646="Délais NO &amp; Qté NO",D646=""),"Demande faite "&amp;X646&amp;" jours "&amp;W647,"")))</f>
        <v/>
      </c>
      <c r="M646" s="22">
        <f t="shared" si="72"/>
        <v>1</v>
      </c>
      <c r="N646" s="23">
        <v>1</v>
      </c>
      <c r="O646" s="12" t="str">
        <f>CONCATENATE(C646,D646,E646)</f>
        <v>360505233911496009600</v>
      </c>
      <c r="P646" s="42" t="str">
        <f t="shared" si="73"/>
        <v>233911496009600</v>
      </c>
      <c r="Q646" s="24" t="str">
        <f>IF(AND(D646&lt;&gt;0,E646=0),B646,"")</f>
        <v/>
      </c>
      <c r="R646" s="25" t="str">
        <f>IF(AND(D646=0,E646&lt;&gt;0),B646,"")</f>
        <v/>
      </c>
      <c r="S646" s="26">
        <f t="shared" si="70"/>
        <v>41061</v>
      </c>
      <c r="T646" s="27">
        <f>SUMIFS(S:S,O:O,O646,E:E,"")</f>
        <v>0</v>
      </c>
      <c r="U646" s="27">
        <f>SUMIFS(S:S,O:O,O646,D:D,"")</f>
        <v>0</v>
      </c>
      <c r="V646" s="28" t="str">
        <f t="shared" si="74"/>
        <v>Avant</v>
      </c>
      <c r="W646" s="28" t="str">
        <f t="shared" si="75"/>
        <v>Après</v>
      </c>
      <c r="X646" s="29">
        <f t="shared" si="76"/>
        <v>0</v>
      </c>
      <c r="Y646" s="42">
        <f>IFERROR(P646+D646*0.03,"")</f>
        <v>233911496009888</v>
      </c>
    </row>
    <row r="647" spans="1:25">
      <c r="A647" s="13" t="s">
        <v>67</v>
      </c>
      <c r="B647" s="14" t="s">
        <v>13</v>
      </c>
      <c r="C647" s="15">
        <v>3605052339121</v>
      </c>
      <c r="D647" s="16">
        <v>19200</v>
      </c>
      <c r="E647" s="17">
        <v>19200</v>
      </c>
      <c r="F647" s="18">
        <v>1</v>
      </c>
      <c r="G647" s="19">
        <v>1</v>
      </c>
      <c r="H647" s="20">
        <f t="shared" si="71"/>
        <v>2</v>
      </c>
      <c r="I647" s="21">
        <f>SUMIFS(E:E,C:C,C647)</f>
        <v>78250</v>
      </c>
      <c r="J647" s="21">
        <f>SUMIFS(D:D,C:C,C647)</f>
        <v>87850</v>
      </c>
      <c r="K647" s="20" t="str">
        <f>IF(H647=2,"Délais OK &amp; Qté OK",IF(AND(H647=1,E647&lt;&gt;""),"Délais OK &amp; Qté NO",IF(AND(H647=1,E647="",M647&gt;=2),"Délais NO &amp; Qté OK",IF(AND(E647&lt;&gt;"",J647=D647),"Livraison sans demande","Délais NO &amp; Qté NO"))))</f>
        <v>Délais OK &amp; Qté OK</v>
      </c>
      <c r="L647" s="22" t="str">
        <f>IF(AND(K647="Délais NO &amp; Qté OK",X647&gt;30,D647&lt;&gt;""),"Verificar",IF(AND(K647="Délais NO &amp; Qté OK",X647&lt;=30,D647&lt;&gt;""),"Entrée faite "&amp;X647&amp;" jours "&amp;V647,IF(AND(X647&lt;30,K647="Délais NO &amp; Qté NO",D647=""),"Demande faite "&amp;X647&amp;" jours "&amp;W648,"")))</f>
        <v/>
      </c>
      <c r="M647" s="22">
        <f t="shared" si="72"/>
        <v>1</v>
      </c>
      <c r="N647" s="23">
        <v>1</v>
      </c>
      <c r="O647" s="12" t="str">
        <f>CONCATENATE(C647,D647,E647)</f>
        <v>36050523391211920019200</v>
      </c>
      <c r="P647" s="42" t="str">
        <f t="shared" si="73"/>
        <v>23391211920019200</v>
      </c>
      <c r="Q647" s="24" t="str">
        <f>IF(AND(D647&lt;&gt;0,E647=0),B647,"")</f>
        <v/>
      </c>
      <c r="R647" s="25" t="str">
        <f>IF(AND(D647=0,E647&lt;&gt;0),B647,"")</f>
        <v/>
      </c>
      <c r="S647" s="26">
        <f t="shared" si="70"/>
        <v>41061</v>
      </c>
      <c r="T647" s="27">
        <f>SUMIFS(S:S,O:O,O647,E:E,"")</f>
        <v>0</v>
      </c>
      <c r="U647" s="27">
        <f>SUMIFS(S:S,O:O,O647,D:D,"")</f>
        <v>0</v>
      </c>
      <c r="V647" s="28" t="str">
        <f t="shared" si="74"/>
        <v>Avant</v>
      </c>
      <c r="W647" s="28" t="str">
        <f t="shared" si="75"/>
        <v>Après</v>
      </c>
      <c r="X647" s="29">
        <f t="shared" si="76"/>
        <v>0</v>
      </c>
      <c r="Y647" s="42">
        <f>IFERROR(P647+D647*0.03,"")</f>
        <v>2.3391211920019776E+16</v>
      </c>
    </row>
    <row r="648" spans="1:25">
      <c r="A648" s="13" t="s">
        <v>67</v>
      </c>
      <c r="B648" s="14" t="s">
        <v>13</v>
      </c>
      <c r="C648" s="15">
        <v>3605052339138</v>
      </c>
      <c r="D648" s="16">
        <v>9600</v>
      </c>
      <c r="E648" s="17">
        <v>9600</v>
      </c>
      <c r="F648" s="18">
        <v>1</v>
      </c>
      <c r="G648" s="19">
        <v>1</v>
      </c>
      <c r="H648" s="20">
        <f t="shared" si="71"/>
        <v>2</v>
      </c>
      <c r="I648" s="21">
        <f>SUMIFS(E:E,C:C,C648)</f>
        <v>19200</v>
      </c>
      <c r="J648" s="21">
        <f>SUMIFS(D:D,C:C,C648)</f>
        <v>28800</v>
      </c>
      <c r="K648" s="20" t="str">
        <f>IF(H648=2,"Délais OK &amp; Qté OK",IF(AND(H648=1,E648&lt;&gt;""),"Délais OK &amp; Qté NO",IF(AND(H648=1,E648="",M648&gt;=2),"Délais NO &amp; Qté OK",IF(AND(E648&lt;&gt;"",J648=D648),"Livraison sans demande","Délais NO &amp; Qté NO"))))</f>
        <v>Délais OK &amp; Qté OK</v>
      </c>
      <c r="L648" s="22" t="str">
        <f>IF(AND(K648="Délais NO &amp; Qté OK",X648&gt;30,D648&lt;&gt;""),"Verificar",IF(AND(K648="Délais NO &amp; Qté OK",X648&lt;=30,D648&lt;&gt;""),"Entrée faite "&amp;X648&amp;" jours "&amp;V648,IF(AND(X648&lt;30,K648="Délais NO &amp; Qté NO",D648=""),"Demande faite "&amp;X648&amp;" jours "&amp;W649,"")))</f>
        <v/>
      </c>
      <c r="M648" s="22">
        <f t="shared" si="72"/>
        <v>2</v>
      </c>
      <c r="N648" s="23">
        <v>1</v>
      </c>
      <c r="O648" s="12" t="str">
        <f>CONCATENATE(C648,D648,E648)</f>
        <v>360505233913896009600</v>
      </c>
      <c r="P648" s="42" t="str">
        <f t="shared" si="73"/>
        <v>233913896009600</v>
      </c>
      <c r="Q648" s="24" t="str">
        <f>IF(AND(D648&lt;&gt;0,E648=0),B648,"")</f>
        <v/>
      </c>
      <c r="R648" s="25" t="str">
        <f>IF(AND(D648=0,E648&lt;&gt;0),B648,"")</f>
        <v/>
      </c>
      <c r="S648" s="26">
        <f t="shared" si="70"/>
        <v>41061</v>
      </c>
      <c r="T648" s="27">
        <f>SUMIFS(S:S,O:O,O648,E:E,"")</f>
        <v>0</v>
      </c>
      <c r="U648" s="27">
        <f>SUMIFS(S:S,O:O,O648,D:D,"")</f>
        <v>0</v>
      </c>
      <c r="V648" s="28" t="str">
        <f t="shared" si="74"/>
        <v>Avant</v>
      </c>
      <c r="W648" s="28" t="str">
        <f t="shared" si="75"/>
        <v>Après</v>
      </c>
      <c r="X648" s="29">
        <f t="shared" si="76"/>
        <v>0</v>
      </c>
      <c r="Y648" s="42">
        <f>IFERROR(P648+D648*0.03,"")</f>
        <v>233913896009888</v>
      </c>
    </row>
    <row r="649" spans="1:25">
      <c r="A649" s="13" t="s">
        <v>67</v>
      </c>
      <c r="B649" s="14" t="s">
        <v>13</v>
      </c>
      <c r="C649" s="15">
        <v>3605052362211</v>
      </c>
      <c r="D649" s="16">
        <v>20000</v>
      </c>
      <c r="E649" s="17">
        <v>10000</v>
      </c>
      <c r="F649" s="18"/>
      <c r="G649" s="19">
        <v>1</v>
      </c>
      <c r="H649" s="20">
        <f t="shared" si="71"/>
        <v>1</v>
      </c>
      <c r="I649" s="21">
        <f>SUMIFS(E:E,C:C,C649)</f>
        <v>10000</v>
      </c>
      <c r="J649" s="21">
        <f>SUMIFS(D:D,C:C,C649)</f>
        <v>20000</v>
      </c>
      <c r="K649" s="20" t="str">
        <f>IF(H649=2,"Délais OK &amp; Qté OK",IF(AND(H649=1,E649&lt;&gt;""),"Délais OK &amp; Qté NO",IF(AND(H649=1,E649="",M649&gt;=2),"Délais NO &amp; Qté OK",IF(AND(E649&lt;&gt;"",J649=D649),"Livraison sans demande","Délais NO &amp; Qté NO"))))</f>
        <v>Délais OK &amp; Qté NO</v>
      </c>
      <c r="L649" s="22" t="str">
        <f>IF(AND(K649="Délais NO &amp; Qté OK",X649&gt;30,D649&lt;&gt;""),"Verificar",IF(AND(K649="Délais NO &amp; Qté OK",X649&lt;=30,D649&lt;&gt;""),"Entrée faite "&amp;X649&amp;" jours "&amp;V649,IF(AND(X649&lt;30,K649="Délais NO &amp; Qté NO",D649=""),"Demande faite "&amp;X649&amp;" jours "&amp;W650,"")))</f>
        <v/>
      </c>
      <c r="M649" s="22">
        <f t="shared" si="72"/>
        <v>1</v>
      </c>
      <c r="N649" s="23">
        <v>1</v>
      </c>
      <c r="O649" s="12" t="str">
        <f>CONCATENATE(C649,D649,E649)</f>
        <v>36050523622112000010000</v>
      </c>
      <c r="P649" s="42" t="str">
        <f t="shared" si="73"/>
        <v>23622112000010000</v>
      </c>
      <c r="Q649" s="24" t="str">
        <f>IF(AND(D649&lt;&gt;0,E649=0),B649,"")</f>
        <v/>
      </c>
      <c r="R649" s="25" t="str">
        <f>IF(AND(D649=0,E649&lt;&gt;0),B649,"")</f>
        <v/>
      </c>
      <c r="S649" s="26">
        <f t="shared" si="70"/>
        <v>41061</v>
      </c>
      <c r="T649" s="27">
        <f>SUMIFS(S:S,O:O,O649,E:E,"")</f>
        <v>0</v>
      </c>
      <c r="U649" s="27">
        <f>SUMIFS(S:S,O:O,O649,D:D,"")</f>
        <v>0</v>
      </c>
      <c r="V649" s="28" t="str">
        <f t="shared" si="74"/>
        <v>Avant</v>
      </c>
      <c r="W649" s="28" t="str">
        <f t="shared" si="75"/>
        <v>Après</v>
      </c>
      <c r="X649" s="29">
        <f t="shared" si="76"/>
        <v>0</v>
      </c>
      <c r="Y649" s="42">
        <f>IFERROR(P649+D649*0.03,"")</f>
        <v>2.36221120000106E+16</v>
      </c>
    </row>
    <row r="650" spans="1:25">
      <c r="A650" s="13" t="s">
        <v>67</v>
      </c>
      <c r="B650" s="14" t="s">
        <v>13</v>
      </c>
      <c r="C650" s="15">
        <v>3605052362228</v>
      </c>
      <c r="D650" s="16">
        <v>40000</v>
      </c>
      <c r="E650" s="17">
        <v>20000</v>
      </c>
      <c r="F650" s="18"/>
      <c r="G650" s="19">
        <v>1</v>
      </c>
      <c r="H650" s="20">
        <f t="shared" si="71"/>
        <v>1</v>
      </c>
      <c r="I650" s="21">
        <f>SUMIFS(E:E,C:C,C650)</f>
        <v>30000</v>
      </c>
      <c r="J650" s="21">
        <f>SUMIFS(D:D,C:C,C650)</f>
        <v>50000</v>
      </c>
      <c r="K650" s="20" t="str">
        <f>IF(H650=2,"Délais OK &amp; Qté OK",IF(AND(H650=1,E650&lt;&gt;""),"Délais OK &amp; Qté NO",IF(AND(H650=1,E650="",M650&gt;=2),"Délais NO &amp; Qté OK",IF(AND(E650&lt;&gt;"",J650=D650),"Livraison sans demande","Délais NO &amp; Qté NO"))))</f>
        <v>Délais OK &amp; Qté NO</v>
      </c>
      <c r="L650" s="22" t="str">
        <f>IF(AND(K650="Délais NO &amp; Qté OK",X650&gt;30,D650&lt;&gt;""),"Verificar",IF(AND(K650="Délais NO &amp; Qté OK",X650&lt;=30,D650&lt;&gt;""),"Entrée faite "&amp;X650&amp;" jours "&amp;V650,IF(AND(X650&lt;30,K650="Délais NO &amp; Qté NO",D650=""),"Demande faite "&amp;X650&amp;" jours "&amp;W651,"")))</f>
        <v/>
      </c>
      <c r="M650" s="22">
        <f t="shared" si="72"/>
        <v>1</v>
      </c>
      <c r="N650" s="23">
        <v>1</v>
      </c>
      <c r="O650" s="12" t="str">
        <f>CONCATENATE(C650,D650,E650)</f>
        <v>36050523622284000020000</v>
      </c>
      <c r="P650" s="42" t="str">
        <f t="shared" si="73"/>
        <v>23622284000020000</v>
      </c>
      <c r="Q650" s="24" t="str">
        <f>IF(AND(D650&lt;&gt;0,E650=0),B650,"")</f>
        <v/>
      </c>
      <c r="R650" s="25" t="str">
        <f>IF(AND(D650=0,E650&lt;&gt;0),B650,"")</f>
        <v/>
      </c>
      <c r="S650" s="26">
        <f t="shared" si="70"/>
        <v>41061</v>
      </c>
      <c r="T650" s="27">
        <f>SUMIFS(S:S,O:O,O650,E:E,"")</f>
        <v>0</v>
      </c>
      <c r="U650" s="27">
        <f>SUMIFS(S:S,O:O,O650,D:D,"")</f>
        <v>0</v>
      </c>
      <c r="V650" s="28" t="str">
        <f t="shared" si="74"/>
        <v>Avant</v>
      </c>
      <c r="W650" s="28" t="str">
        <f t="shared" si="75"/>
        <v>Après</v>
      </c>
      <c r="X650" s="29">
        <f t="shared" si="76"/>
        <v>0</v>
      </c>
      <c r="Y650" s="42">
        <f>IFERROR(P650+D650*0.03,"")</f>
        <v>2.36222840000212E+16</v>
      </c>
    </row>
    <row r="651" spans="1:25">
      <c r="A651" s="13" t="s">
        <v>67</v>
      </c>
      <c r="B651" s="14" t="s">
        <v>13</v>
      </c>
      <c r="C651" s="15">
        <v>3605052370377</v>
      </c>
      <c r="D651" s="16">
        <v>20000</v>
      </c>
      <c r="E651" s="17">
        <v>10000</v>
      </c>
      <c r="F651" s="18"/>
      <c r="G651" s="19">
        <v>1</v>
      </c>
      <c r="H651" s="20">
        <f t="shared" si="71"/>
        <v>1</v>
      </c>
      <c r="I651" s="21">
        <f>SUMIFS(E:E,C:C,C651)</f>
        <v>10000</v>
      </c>
      <c r="J651" s="21">
        <f>SUMIFS(D:D,C:C,C651)</f>
        <v>20000</v>
      </c>
      <c r="K651" s="20" t="str">
        <f>IF(H651=2,"Délais OK &amp; Qté OK",IF(AND(H651=1,E651&lt;&gt;""),"Délais OK &amp; Qté NO",IF(AND(H651=1,E651="",M651&gt;=2),"Délais NO &amp; Qté OK",IF(AND(E651&lt;&gt;"",J651=D651),"Livraison sans demande","Délais NO &amp; Qté NO"))))</f>
        <v>Délais OK &amp; Qté NO</v>
      </c>
      <c r="L651" s="22" t="str">
        <f>IF(AND(K651="Délais NO &amp; Qté OK",X651&gt;30,D651&lt;&gt;""),"Verificar",IF(AND(K651="Délais NO &amp; Qté OK",X651&lt;=30,D651&lt;&gt;""),"Entrée faite "&amp;X651&amp;" jours "&amp;V651,IF(AND(X651&lt;30,K651="Délais NO &amp; Qté NO",D651=""),"Demande faite "&amp;X651&amp;" jours "&amp;W652,"")))</f>
        <v/>
      </c>
      <c r="M651" s="22">
        <f t="shared" si="72"/>
        <v>1</v>
      </c>
      <c r="N651" s="23">
        <v>1</v>
      </c>
      <c r="O651" s="12" t="str">
        <f>CONCATENATE(C651,D651,E651)</f>
        <v>36050523703772000010000</v>
      </c>
      <c r="P651" s="42" t="str">
        <f t="shared" si="73"/>
        <v>23703772000010000</v>
      </c>
      <c r="Q651" s="24" t="str">
        <f>IF(AND(D651&lt;&gt;0,E651=0),B651,"")</f>
        <v/>
      </c>
      <c r="R651" s="25" t="str">
        <f>IF(AND(D651=0,E651&lt;&gt;0),B651,"")</f>
        <v/>
      </c>
      <c r="S651" s="26">
        <f t="shared" si="70"/>
        <v>41061</v>
      </c>
      <c r="T651" s="27">
        <f>SUMIFS(S:S,O:O,O651,E:E,"")</f>
        <v>0</v>
      </c>
      <c r="U651" s="27">
        <f>SUMIFS(S:S,O:O,O651,D:D,"")</f>
        <v>0</v>
      </c>
      <c r="V651" s="28" t="str">
        <f t="shared" si="74"/>
        <v>Avant</v>
      </c>
      <c r="W651" s="28" t="str">
        <f t="shared" si="75"/>
        <v>Après</v>
      </c>
      <c r="X651" s="29">
        <f t="shared" si="76"/>
        <v>0</v>
      </c>
      <c r="Y651" s="42">
        <f>IFERROR(P651+D651*0.03,"")</f>
        <v>2.37037720000106E+16</v>
      </c>
    </row>
    <row r="652" spans="1:25">
      <c r="A652" s="13" t="s">
        <v>67</v>
      </c>
      <c r="B652" s="14" t="s">
        <v>13</v>
      </c>
      <c r="C652" s="15">
        <v>3605052370810</v>
      </c>
      <c r="D652" s="16">
        <v>20000</v>
      </c>
      <c r="E652" s="17">
        <v>10000</v>
      </c>
      <c r="F652" s="18"/>
      <c r="G652" s="19">
        <v>1</v>
      </c>
      <c r="H652" s="20">
        <f t="shared" si="71"/>
        <v>1</v>
      </c>
      <c r="I652" s="21">
        <f>SUMIFS(E:E,C:C,C652)</f>
        <v>10000</v>
      </c>
      <c r="J652" s="21">
        <f>SUMIFS(D:D,C:C,C652)</f>
        <v>20000</v>
      </c>
      <c r="K652" s="20" t="str">
        <f>IF(H652=2,"Délais OK &amp; Qté OK",IF(AND(H652=1,E652&lt;&gt;""),"Délais OK &amp; Qté NO",IF(AND(H652=1,E652="",M652&gt;=2),"Délais NO &amp; Qté OK",IF(AND(E652&lt;&gt;"",J652=D652),"Livraison sans demande","Délais NO &amp; Qté NO"))))</f>
        <v>Délais OK &amp; Qté NO</v>
      </c>
      <c r="L652" s="22" t="str">
        <f>IF(AND(K652="Délais NO &amp; Qté OK",X652&gt;30,D652&lt;&gt;""),"Verificar",IF(AND(K652="Délais NO &amp; Qté OK",X652&lt;=30,D652&lt;&gt;""),"Entrée faite "&amp;X652&amp;" jours "&amp;V652,IF(AND(X652&lt;30,K652="Délais NO &amp; Qté NO",D652=""),"Demande faite "&amp;X652&amp;" jours "&amp;W653,"")))</f>
        <v/>
      </c>
      <c r="M652" s="22">
        <f t="shared" si="72"/>
        <v>1</v>
      </c>
      <c r="N652" s="23">
        <v>1</v>
      </c>
      <c r="O652" s="12" t="str">
        <f>CONCATENATE(C652,D652,E652)</f>
        <v>36050523708102000010000</v>
      </c>
      <c r="P652" s="42" t="str">
        <f t="shared" si="73"/>
        <v>23708102000010000</v>
      </c>
      <c r="Q652" s="24" t="str">
        <f>IF(AND(D652&lt;&gt;0,E652=0),B652,"")</f>
        <v/>
      </c>
      <c r="R652" s="25" t="str">
        <f>IF(AND(D652=0,E652&lt;&gt;0),B652,"")</f>
        <v/>
      </c>
      <c r="S652" s="26">
        <f t="shared" si="70"/>
        <v>41061</v>
      </c>
      <c r="T652" s="27">
        <f>SUMIFS(S:S,O:O,O652,E:E,"")</f>
        <v>0</v>
      </c>
      <c r="U652" s="27">
        <f>SUMIFS(S:S,O:O,O652,D:D,"")</f>
        <v>0</v>
      </c>
      <c r="V652" s="28" t="str">
        <f t="shared" si="74"/>
        <v>Avant</v>
      </c>
      <c r="W652" s="28" t="str">
        <f t="shared" si="75"/>
        <v>Après</v>
      </c>
      <c r="X652" s="29">
        <f t="shared" si="76"/>
        <v>0</v>
      </c>
      <c r="Y652" s="42">
        <f>IFERROR(P652+D652*0.03,"")</f>
        <v>2.37081020000106E+16</v>
      </c>
    </row>
    <row r="653" spans="1:25">
      <c r="A653" s="13" t="s">
        <v>67</v>
      </c>
      <c r="B653" s="14" t="s">
        <v>13</v>
      </c>
      <c r="C653" s="15">
        <v>3605052370858</v>
      </c>
      <c r="D653" s="16">
        <v>20000</v>
      </c>
      <c r="E653" s="17">
        <v>10000</v>
      </c>
      <c r="F653" s="18"/>
      <c r="G653" s="19">
        <v>1</v>
      </c>
      <c r="H653" s="20">
        <f t="shared" si="71"/>
        <v>1</v>
      </c>
      <c r="I653" s="21">
        <f>SUMIFS(E:E,C:C,C653)</f>
        <v>10000</v>
      </c>
      <c r="J653" s="21">
        <f>SUMIFS(D:D,C:C,C653)</f>
        <v>20000</v>
      </c>
      <c r="K653" s="20" t="str">
        <f>IF(H653=2,"Délais OK &amp; Qté OK",IF(AND(H653=1,E653&lt;&gt;""),"Délais OK &amp; Qté NO",IF(AND(H653=1,E653="",M653&gt;=2),"Délais NO &amp; Qté OK",IF(AND(E653&lt;&gt;"",J653=D653),"Livraison sans demande","Délais NO &amp; Qté NO"))))</f>
        <v>Délais OK &amp; Qté NO</v>
      </c>
      <c r="L653" s="22" t="str">
        <f>IF(AND(K653="Délais NO &amp; Qté OK",X653&gt;30,D653&lt;&gt;""),"Verificar",IF(AND(K653="Délais NO &amp; Qté OK",X653&lt;=30,D653&lt;&gt;""),"Entrée faite "&amp;X653&amp;" jours "&amp;V653,IF(AND(X653&lt;30,K653="Délais NO &amp; Qté NO",D653=""),"Demande faite "&amp;X653&amp;" jours "&amp;W654,"")))</f>
        <v/>
      </c>
      <c r="M653" s="22">
        <f t="shared" si="72"/>
        <v>1</v>
      </c>
      <c r="N653" s="23">
        <v>1</v>
      </c>
      <c r="O653" s="12" t="str">
        <f>CONCATENATE(C653,D653,E653)</f>
        <v>36050523708582000010000</v>
      </c>
      <c r="P653" s="42" t="str">
        <f t="shared" si="73"/>
        <v>23708582000010000</v>
      </c>
      <c r="Q653" s="24" t="str">
        <f>IF(AND(D653&lt;&gt;0,E653=0),B653,"")</f>
        <v/>
      </c>
      <c r="R653" s="25" t="str">
        <f>IF(AND(D653=0,E653&lt;&gt;0),B653,"")</f>
        <v/>
      </c>
      <c r="S653" s="26">
        <f t="shared" si="70"/>
        <v>41061</v>
      </c>
      <c r="T653" s="27">
        <f>SUMIFS(S:S,O:O,O653,E:E,"")</f>
        <v>0</v>
      </c>
      <c r="U653" s="27">
        <f>SUMIFS(S:S,O:O,O653,D:D,"")</f>
        <v>0</v>
      </c>
      <c r="V653" s="28" t="str">
        <f t="shared" si="74"/>
        <v>Avant</v>
      </c>
      <c r="W653" s="28" t="str">
        <f t="shared" si="75"/>
        <v>Après</v>
      </c>
      <c r="X653" s="29">
        <f t="shared" si="76"/>
        <v>0</v>
      </c>
      <c r="Y653" s="42">
        <f>IFERROR(P653+D653*0.03,"")</f>
        <v>2.37085820000106E+16</v>
      </c>
    </row>
    <row r="654" spans="1:25">
      <c r="A654" s="13" t="s">
        <v>67</v>
      </c>
      <c r="B654" s="14" t="s">
        <v>13</v>
      </c>
      <c r="C654" s="15">
        <v>3605052374788</v>
      </c>
      <c r="D654" s="16">
        <v>20000</v>
      </c>
      <c r="E654" s="17">
        <v>10000</v>
      </c>
      <c r="F654" s="18"/>
      <c r="G654" s="19">
        <v>1</v>
      </c>
      <c r="H654" s="20">
        <f t="shared" si="71"/>
        <v>1</v>
      </c>
      <c r="I654" s="21">
        <f>SUMIFS(E:E,C:C,C654)</f>
        <v>10000</v>
      </c>
      <c r="J654" s="21">
        <f>SUMIFS(D:D,C:C,C654)</f>
        <v>20000</v>
      </c>
      <c r="K654" s="20" t="str">
        <f>IF(H654=2,"Délais OK &amp; Qté OK",IF(AND(H654=1,E654&lt;&gt;""),"Délais OK &amp; Qté NO",IF(AND(H654=1,E654="",M654&gt;=2),"Délais NO &amp; Qté OK",IF(AND(E654&lt;&gt;"",J654=D654),"Livraison sans demande","Délais NO &amp; Qté NO"))))</f>
        <v>Délais OK &amp; Qté NO</v>
      </c>
      <c r="L654" s="22" t="str">
        <f>IF(AND(K654="Délais NO &amp; Qté OK",X654&gt;30,D654&lt;&gt;""),"Verificar",IF(AND(K654="Délais NO &amp; Qté OK",X654&lt;=30,D654&lt;&gt;""),"Entrée faite "&amp;X654&amp;" jours "&amp;V654,IF(AND(X654&lt;30,K654="Délais NO &amp; Qté NO",D654=""),"Demande faite "&amp;X654&amp;" jours "&amp;W655,"")))</f>
        <v/>
      </c>
      <c r="M654" s="22">
        <f t="shared" si="72"/>
        <v>1</v>
      </c>
      <c r="N654" s="23">
        <v>1</v>
      </c>
      <c r="O654" s="12" t="str">
        <f>CONCATENATE(C654,D654,E654)</f>
        <v>36050523747882000010000</v>
      </c>
      <c r="P654" s="42" t="str">
        <f t="shared" si="73"/>
        <v>23747882000010000</v>
      </c>
      <c r="Q654" s="24" t="str">
        <f>IF(AND(D654&lt;&gt;0,E654=0),B654,"")</f>
        <v/>
      </c>
      <c r="R654" s="25" t="str">
        <f>IF(AND(D654=0,E654&lt;&gt;0),B654,"")</f>
        <v/>
      </c>
      <c r="S654" s="26">
        <f t="shared" si="70"/>
        <v>41061</v>
      </c>
      <c r="T654" s="27">
        <f>SUMIFS(S:S,O:O,O654,E:E,"")</f>
        <v>0</v>
      </c>
      <c r="U654" s="27">
        <f>SUMIFS(S:S,O:O,O654,D:D,"")</f>
        <v>0</v>
      </c>
      <c r="V654" s="28" t="str">
        <f t="shared" si="74"/>
        <v>Avant</v>
      </c>
      <c r="W654" s="28" t="str">
        <f t="shared" si="75"/>
        <v>Après</v>
      </c>
      <c r="X654" s="29">
        <f t="shared" si="76"/>
        <v>0</v>
      </c>
      <c r="Y654" s="42">
        <f>IFERROR(P654+D654*0.03,"")</f>
        <v>2.37478820000106E+16</v>
      </c>
    </row>
    <row r="655" spans="1:25">
      <c r="A655" s="13" t="s">
        <v>67</v>
      </c>
      <c r="B655" s="14" t="s">
        <v>13</v>
      </c>
      <c r="C655" s="15">
        <v>3605052374924</v>
      </c>
      <c r="D655" s="16">
        <v>10000</v>
      </c>
      <c r="E655" s="17">
        <v>10000</v>
      </c>
      <c r="F655" s="18">
        <v>1</v>
      </c>
      <c r="G655" s="19">
        <v>1</v>
      </c>
      <c r="H655" s="20">
        <f t="shared" si="71"/>
        <v>2</v>
      </c>
      <c r="I655" s="21">
        <f>SUMIFS(E:E,C:C,C655)</f>
        <v>10000</v>
      </c>
      <c r="J655" s="21">
        <f>SUMIFS(D:D,C:C,C655)</f>
        <v>10000</v>
      </c>
      <c r="K655" s="20" t="str">
        <f>IF(H655=2,"Délais OK &amp; Qté OK",IF(AND(H655=1,E655&lt;&gt;""),"Délais OK &amp; Qté NO",IF(AND(H655=1,E655="",M655&gt;=2),"Délais NO &amp; Qté OK",IF(AND(E655&lt;&gt;"",J655=D655),"Livraison sans demande","Délais NO &amp; Qté NO"))))</f>
        <v>Délais OK &amp; Qté OK</v>
      </c>
      <c r="L655" s="22" t="str">
        <f>IF(AND(K655="Délais NO &amp; Qté OK",X655&gt;30,D655&lt;&gt;""),"Verificar",IF(AND(K655="Délais NO &amp; Qté OK",X655&lt;=30,D655&lt;&gt;""),"Entrée faite "&amp;X655&amp;" jours "&amp;V655,IF(AND(X655&lt;30,K655="Délais NO &amp; Qté NO",D655=""),"Demande faite "&amp;X655&amp;" jours "&amp;W656,"")))</f>
        <v/>
      </c>
      <c r="M655" s="22">
        <f t="shared" si="72"/>
        <v>1</v>
      </c>
      <c r="N655" s="23">
        <v>1</v>
      </c>
      <c r="O655" s="12" t="str">
        <f>CONCATENATE(C655,D655,E655)</f>
        <v>36050523749241000010000</v>
      </c>
      <c r="P655" s="42" t="str">
        <f t="shared" si="73"/>
        <v>23749241000010000</v>
      </c>
      <c r="Q655" s="24" t="str">
        <f>IF(AND(D655&lt;&gt;0,E655=0),B655,"")</f>
        <v/>
      </c>
      <c r="R655" s="25" t="str">
        <f>IF(AND(D655=0,E655&lt;&gt;0),B655,"")</f>
        <v/>
      </c>
      <c r="S655" s="26">
        <f t="shared" si="70"/>
        <v>41061</v>
      </c>
      <c r="T655" s="27">
        <f>SUMIFS(S:S,O:O,O655,E:E,"")</f>
        <v>0</v>
      </c>
      <c r="U655" s="27">
        <f>SUMIFS(S:S,O:O,O655,D:D,"")</f>
        <v>0</v>
      </c>
      <c r="V655" s="28" t="str">
        <f t="shared" si="74"/>
        <v>Avant</v>
      </c>
      <c r="W655" s="28" t="str">
        <f t="shared" si="75"/>
        <v>Après</v>
      </c>
      <c r="X655" s="29">
        <f t="shared" si="76"/>
        <v>0</v>
      </c>
      <c r="Y655" s="42">
        <f>IFERROR(P655+D655*0.03,"")</f>
        <v>2.37492410000103E+16</v>
      </c>
    </row>
    <row r="656" spans="1:25">
      <c r="A656" s="13" t="s">
        <v>67</v>
      </c>
      <c r="B656" s="14" t="s">
        <v>13</v>
      </c>
      <c r="C656" s="15">
        <v>3605052383773</v>
      </c>
      <c r="D656" s="16">
        <v>10000</v>
      </c>
      <c r="E656" s="17">
        <v>10000</v>
      </c>
      <c r="F656" s="18">
        <v>1</v>
      </c>
      <c r="G656" s="19">
        <v>1</v>
      </c>
      <c r="H656" s="20">
        <f t="shared" si="71"/>
        <v>2</v>
      </c>
      <c r="I656" s="21">
        <f>SUMIFS(E:E,C:C,C656)</f>
        <v>10000</v>
      </c>
      <c r="J656" s="21">
        <f>SUMIFS(D:D,C:C,C656)</f>
        <v>10000</v>
      </c>
      <c r="K656" s="20" t="str">
        <f>IF(H656=2,"Délais OK &amp; Qté OK",IF(AND(H656=1,E656&lt;&gt;""),"Délais OK &amp; Qté NO",IF(AND(H656=1,E656="",M656&gt;=2),"Délais NO &amp; Qté OK",IF(AND(E656&lt;&gt;"",J656=D656),"Livraison sans demande","Délais NO &amp; Qté NO"))))</f>
        <v>Délais OK &amp; Qté OK</v>
      </c>
      <c r="L656" s="22" t="str">
        <f>IF(AND(K656="Délais NO &amp; Qté OK",X656&gt;30,D656&lt;&gt;""),"Verificar",IF(AND(K656="Délais NO &amp; Qté OK",X656&lt;=30,D656&lt;&gt;""),"Entrée faite "&amp;X656&amp;" jours "&amp;V656,IF(AND(X656&lt;30,K656="Délais NO &amp; Qté NO",D656=""),"Demande faite "&amp;X656&amp;" jours "&amp;W657,"")))</f>
        <v/>
      </c>
      <c r="M656" s="22">
        <f t="shared" si="72"/>
        <v>1</v>
      </c>
      <c r="N656" s="23">
        <v>1</v>
      </c>
      <c r="O656" s="12" t="str">
        <f>CONCATENATE(C656,D656,E656)</f>
        <v>36050523837731000010000</v>
      </c>
      <c r="P656" s="42" t="str">
        <f t="shared" si="73"/>
        <v>23837731000010000</v>
      </c>
      <c r="Q656" s="24" t="str">
        <f>IF(AND(D656&lt;&gt;0,E656=0),B656,"")</f>
        <v/>
      </c>
      <c r="R656" s="25" t="str">
        <f>IF(AND(D656=0,E656&lt;&gt;0),B656,"")</f>
        <v/>
      </c>
      <c r="S656" s="26">
        <f t="shared" si="70"/>
        <v>41061</v>
      </c>
      <c r="T656" s="27">
        <f>SUMIFS(S:S,O:O,O656,E:E,"")</f>
        <v>0</v>
      </c>
      <c r="U656" s="27">
        <f>SUMIFS(S:S,O:O,O656,D:D,"")</f>
        <v>0</v>
      </c>
      <c r="V656" s="28" t="str">
        <f t="shared" si="74"/>
        <v>Avant</v>
      </c>
      <c r="W656" s="28" t="str">
        <f t="shared" si="75"/>
        <v>Après</v>
      </c>
      <c r="X656" s="29">
        <f t="shared" si="76"/>
        <v>0</v>
      </c>
      <c r="Y656" s="42">
        <f>IFERROR(P656+D656*0.03,"")</f>
        <v>2.38377310000103E+16</v>
      </c>
    </row>
    <row r="657" spans="1:25">
      <c r="A657" s="13" t="s">
        <v>67</v>
      </c>
      <c r="B657" s="14" t="s">
        <v>13</v>
      </c>
      <c r="C657" s="15">
        <v>3605052383872</v>
      </c>
      <c r="D657" s="16">
        <v>10000</v>
      </c>
      <c r="E657" s="17">
        <v>10000</v>
      </c>
      <c r="F657" s="18">
        <v>1</v>
      </c>
      <c r="G657" s="19">
        <v>1</v>
      </c>
      <c r="H657" s="20">
        <f t="shared" si="71"/>
        <v>2</v>
      </c>
      <c r="I657" s="21">
        <f>SUMIFS(E:E,C:C,C657)</f>
        <v>10000</v>
      </c>
      <c r="J657" s="21">
        <f>SUMIFS(D:D,C:C,C657)</f>
        <v>10000</v>
      </c>
      <c r="K657" s="20" t="str">
        <f>IF(H657=2,"Délais OK &amp; Qté OK",IF(AND(H657=1,E657&lt;&gt;""),"Délais OK &amp; Qté NO",IF(AND(H657=1,E657="",M657&gt;=2),"Délais NO &amp; Qté OK",IF(AND(E657&lt;&gt;"",J657=D657),"Livraison sans demande","Délais NO &amp; Qté NO"))))</f>
        <v>Délais OK &amp; Qté OK</v>
      </c>
      <c r="L657" s="22" t="str">
        <f>IF(AND(K657="Délais NO &amp; Qté OK",X657&gt;30,D657&lt;&gt;""),"Verificar",IF(AND(K657="Délais NO &amp; Qté OK",X657&lt;=30,D657&lt;&gt;""),"Entrée faite "&amp;X657&amp;" jours "&amp;V657,IF(AND(X657&lt;30,K657="Délais NO &amp; Qté NO",D657=""),"Demande faite "&amp;X657&amp;" jours "&amp;W658,"")))</f>
        <v/>
      </c>
      <c r="M657" s="22">
        <f t="shared" si="72"/>
        <v>1</v>
      </c>
      <c r="N657" s="23">
        <v>1</v>
      </c>
      <c r="O657" s="12" t="str">
        <f>CONCATENATE(C657,D657,E657)</f>
        <v>36050523838721000010000</v>
      </c>
      <c r="P657" s="42" t="str">
        <f t="shared" si="73"/>
        <v>23838721000010000</v>
      </c>
      <c r="Q657" s="24" t="str">
        <f>IF(AND(D657&lt;&gt;0,E657=0),B657,"")</f>
        <v/>
      </c>
      <c r="R657" s="25" t="str">
        <f>IF(AND(D657=0,E657&lt;&gt;0),B657,"")</f>
        <v/>
      </c>
      <c r="S657" s="26">
        <f t="shared" si="70"/>
        <v>41061</v>
      </c>
      <c r="T657" s="27">
        <f>SUMIFS(S:S,O:O,O657,E:E,"")</f>
        <v>0</v>
      </c>
      <c r="U657" s="27">
        <f>SUMIFS(S:S,O:O,O657,D:D,"")</f>
        <v>0</v>
      </c>
      <c r="V657" s="28" t="str">
        <f t="shared" si="74"/>
        <v>Avant</v>
      </c>
      <c r="W657" s="28" t="str">
        <f t="shared" si="75"/>
        <v>Après</v>
      </c>
      <c r="X657" s="29">
        <f t="shared" si="76"/>
        <v>0</v>
      </c>
      <c r="Y657" s="42">
        <f>IFERROR(P657+D657*0.03,"")</f>
        <v>2.38387210000103E+16</v>
      </c>
    </row>
    <row r="658" spans="1:25">
      <c r="A658" s="13" t="s">
        <v>67</v>
      </c>
      <c r="B658" s="14" t="s">
        <v>13</v>
      </c>
      <c r="C658" s="15">
        <v>3605052422595</v>
      </c>
      <c r="D658" s="16">
        <v>20000</v>
      </c>
      <c r="E658" s="17">
        <v>10000</v>
      </c>
      <c r="F658" s="18"/>
      <c r="G658" s="19">
        <v>1</v>
      </c>
      <c r="H658" s="20">
        <f t="shared" si="71"/>
        <v>1</v>
      </c>
      <c r="I658" s="21">
        <f>SUMIFS(E:E,C:C,C658)</f>
        <v>10000</v>
      </c>
      <c r="J658" s="21">
        <f>SUMIFS(D:D,C:C,C658)</f>
        <v>20000</v>
      </c>
      <c r="K658" s="20" t="str">
        <f>IF(H658=2,"Délais OK &amp; Qté OK",IF(AND(H658=1,E658&lt;&gt;""),"Délais OK &amp; Qté NO",IF(AND(H658=1,E658="",M658&gt;=2),"Délais NO &amp; Qté OK",IF(AND(E658&lt;&gt;"",J658=D658),"Livraison sans demande","Délais NO &amp; Qté NO"))))</f>
        <v>Délais OK &amp; Qté NO</v>
      </c>
      <c r="L658" s="22" t="str">
        <f>IF(AND(K658="Délais NO &amp; Qté OK",X658&gt;30,D658&lt;&gt;""),"Verificar",IF(AND(K658="Délais NO &amp; Qté OK",X658&lt;=30,D658&lt;&gt;""),"Entrée faite "&amp;X658&amp;" jours "&amp;V658,IF(AND(X658&lt;30,K658="Délais NO &amp; Qté NO",D658=""),"Demande faite "&amp;X658&amp;" jours "&amp;W659,"")))</f>
        <v/>
      </c>
      <c r="M658" s="22">
        <f t="shared" si="72"/>
        <v>1</v>
      </c>
      <c r="N658" s="23">
        <v>1</v>
      </c>
      <c r="O658" s="12" t="str">
        <f>CONCATENATE(C658,D658,E658)</f>
        <v>36050524225952000010000</v>
      </c>
      <c r="P658" s="42" t="str">
        <f t="shared" si="73"/>
        <v>24225952000010000</v>
      </c>
      <c r="Q658" s="24" t="str">
        <f>IF(AND(D658&lt;&gt;0,E658=0),B658,"")</f>
        <v/>
      </c>
      <c r="R658" s="25" t="str">
        <f>IF(AND(D658=0,E658&lt;&gt;0),B658,"")</f>
        <v/>
      </c>
      <c r="S658" s="26">
        <f t="shared" si="70"/>
        <v>41061</v>
      </c>
      <c r="T658" s="27">
        <f>SUMIFS(S:S,O:O,O658,E:E,"")</f>
        <v>0</v>
      </c>
      <c r="U658" s="27">
        <f>SUMIFS(S:S,O:O,O658,D:D,"")</f>
        <v>0</v>
      </c>
      <c r="V658" s="28" t="str">
        <f t="shared" si="74"/>
        <v>Avant</v>
      </c>
      <c r="W658" s="28" t="str">
        <f t="shared" si="75"/>
        <v>Après</v>
      </c>
      <c r="X658" s="29">
        <f t="shared" si="76"/>
        <v>0</v>
      </c>
      <c r="Y658" s="42">
        <f>IFERROR(P658+D658*0.03,"")</f>
        <v>2.42259520000106E+16</v>
      </c>
    </row>
    <row r="659" spans="1:25">
      <c r="A659" s="13" t="s">
        <v>67</v>
      </c>
      <c r="B659" s="14" t="s">
        <v>13</v>
      </c>
      <c r="C659" s="15">
        <v>3605052423004</v>
      </c>
      <c r="D659" s="16">
        <v>20000</v>
      </c>
      <c r="E659" s="17"/>
      <c r="F659" s="18"/>
      <c r="G659" s="19">
        <v>1</v>
      </c>
      <c r="H659" s="20">
        <f t="shared" si="71"/>
        <v>1</v>
      </c>
      <c r="I659" s="21">
        <f>SUMIFS(E:E,C:C,C659)</f>
        <v>10000</v>
      </c>
      <c r="J659" s="21">
        <f>SUMIFS(D:D,C:C,C659)</f>
        <v>20000</v>
      </c>
      <c r="K659" s="20" t="str">
        <f>IF(H659=2,"Délais OK &amp; Qté OK",IF(AND(H659=1,E659&lt;&gt;""),"Délais OK &amp; Qté NO",IF(AND(H659=1,E659="",M659&gt;=2),"Délais NO &amp; Qté OK",IF(AND(E659&lt;&gt;"",J659=D659),"Livraison sans demande","Délais NO &amp; Qté NO"))))</f>
        <v>Délais NO &amp; Qté NO</v>
      </c>
      <c r="L659" s="22" t="str">
        <f>IF(AND(K659="Délais NO &amp; Qté OK",X659&gt;30,D659&lt;&gt;""),"Verificar",IF(AND(K659="Délais NO &amp; Qté OK",X659&lt;=30,D659&lt;&gt;""),"Entrée faite "&amp;X659&amp;" jours "&amp;V659,IF(AND(X659&lt;30,K659="Délais NO &amp; Qté NO",D659=""),"Demande faite "&amp;X659&amp;" jours "&amp;W660,"")))</f>
        <v/>
      </c>
      <c r="M659" s="22">
        <f t="shared" si="72"/>
        <v>1</v>
      </c>
      <c r="N659" s="23">
        <v>1</v>
      </c>
      <c r="O659" s="12" t="str">
        <f>CONCATENATE(C659,D659,E659)</f>
        <v>360505242300420000</v>
      </c>
      <c r="P659" s="42" t="str">
        <f t="shared" si="73"/>
        <v>242300420000</v>
      </c>
      <c r="Q659" s="24" t="str">
        <f>IF(AND(D659&lt;&gt;0,E659=0),B659,"")</f>
        <v>01/06/2012</v>
      </c>
      <c r="R659" s="25" t="str">
        <f>IF(AND(D659=0,E659&lt;&gt;0),B659,"")</f>
        <v/>
      </c>
      <c r="S659" s="26">
        <f t="shared" si="70"/>
        <v>41061</v>
      </c>
      <c r="T659" s="27">
        <f>SUMIFS(S:S,O:O,O659,E:E,"")</f>
        <v>41061</v>
      </c>
      <c r="U659" s="27">
        <f>SUMIFS(S:S,O:O,O659,D:D,"")</f>
        <v>0</v>
      </c>
      <c r="V659" s="28" t="str">
        <f t="shared" si="74"/>
        <v>Avant</v>
      </c>
      <c r="W659" s="28" t="str">
        <f t="shared" si="75"/>
        <v>Après</v>
      </c>
      <c r="X659" s="29">
        <f t="shared" si="76"/>
        <v>41061</v>
      </c>
      <c r="Y659" s="42">
        <f>IFERROR(P659+D659*0.03,"")</f>
        <v>242300420600</v>
      </c>
    </row>
    <row r="660" spans="1:25">
      <c r="A660" s="13" t="s">
        <v>67</v>
      </c>
      <c r="B660" s="14" t="s">
        <v>13</v>
      </c>
      <c r="C660" s="15">
        <v>3605052453155</v>
      </c>
      <c r="D660" s="16">
        <v>14000</v>
      </c>
      <c r="E660" s="17">
        <v>14000</v>
      </c>
      <c r="F660" s="18">
        <v>1</v>
      </c>
      <c r="G660" s="19">
        <v>1</v>
      </c>
      <c r="H660" s="20">
        <f t="shared" si="71"/>
        <v>2</v>
      </c>
      <c r="I660" s="21">
        <f>SUMIFS(E:E,C:C,C660)</f>
        <v>28000</v>
      </c>
      <c r="J660" s="21">
        <f>SUMIFS(D:D,C:C,C660)</f>
        <v>28000</v>
      </c>
      <c r="K660" s="20" t="str">
        <f>IF(H660=2,"Délais OK &amp; Qté OK",IF(AND(H660=1,E660&lt;&gt;""),"Délais OK &amp; Qté NO",IF(AND(H660=1,E660="",M660&gt;=2),"Délais NO &amp; Qté OK",IF(AND(E660&lt;&gt;"",J660=D660),"Livraison sans demande","Délais NO &amp; Qté NO"))))</f>
        <v>Délais OK &amp; Qté OK</v>
      </c>
      <c r="L660" s="22" t="str">
        <f>IF(AND(K660="Délais NO &amp; Qté OK",X660&gt;30,D660&lt;&gt;""),"Verificar",IF(AND(K660="Délais NO &amp; Qté OK",X660&lt;=30,D660&lt;&gt;""),"Entrée faite "&amp;X660&amp;" jours "&amp;V660,IF(AND(X660&lt;30,K660="Délais NO &amp; Qté NO",D660=""),"Demande faite "&amp;X660&amp;" jours "&amp;W661,"")))</f>
        <v/>
      </c>
      <c r="M660" s="22">
        <f t="shared" si="72"/>
        <v>2</v>
      </c>
      <c r="N660" s="23">
        <v>1</v>
      </c>
      <c r="O660" s="12" t="str">
        <f>CONCATENATE(C660,D660,E660)</f>
        <v>36050524531551400014000</v>
      </c>
      <c r="P660" s="42" t="str">
        <f t="shared" si="73"/>
        <v>24531551400014000</v>
      </c>
      <c r="Q660" s="24" t="str">
        <f>IF(AND(D660&lt;&gt;0,E660=0),B660,"")</f>
        <v/>
      </c>
      <c r="R660" s="25" t="str">
        <f>IF(AND(D660=0,E660&lt;&gt;0),B660,"")</f>
        <v/>
      </c>
      <c r="S660" s="26">
        <f t="shared" si="70"/>
        <v>41061</v>
      </c>
      <c r="T660" s="27">
        <f>SUMIFS(S:S,O:O,O660,E:E,"")</f>
        <v>0</v>
      </c>
      <c r="U660" s="27">
        <f>SUMIFS(S:S,O:O,O660,D:D,"")</f>
        <v>0</v>
      </c>
      <c r="V660" s="28" t="str">
        <f t="shared" si="74"/>
        <v>Avant</v>
      </c>
      <c r="W660" s="28" t="str">
        <f t="shared" si="75"/>
        <v>Après</v>
      </c>
      <c r="X660" s="29">
        <f t="shared" si="76"/>
        <v>0</v>
      </c>
      <c r="Y660" s="42">
        <f>IFERROR(P660+D660*0.03,"")</f>
        <v>2.453155140001442E+16</v>
      </c>
    </row>
    <row r="661" spans="1:25">
      <c r="A661" s="13" t="s">
        <v>67</v>
      </c>
      <c r="B661" s="14" t="s">
        <v>13</v>
      </c>
      <c r="C661" s="15">
        <v>3605052453162</v>
      </c>
      <c r="D661" s="16">
        <v>14000</v>
      </c>
      <c r="E661" s="17">
        <v>14000</v>
      </c>
      <c r="F661" s="18">
        <v>1</v>
      </c>
      <c r="G661" s="19">
        <v>1</v>
      </c>
      <c r="H661" s="20">
        <f t="shared" si="71"/>
        <v>2</v>
      </c>
      <c r="I661" s="21">
        <f>SUMIFS(E:E,C:C,C661)</f>
        <v>14000</v>
      </c>
      <c r="J661" s="21">
        <f>SUMIFS(D:D,C:C,C661)</f>
        <v>14000</v>
      </c>
      <c r="K661" s="20" t="str">
        <f>IF(H661=2,"Délais OK &amp; Qté OK",IF(AND(H661=1,E661&lt;&gt;""),"Délais OK &amp; Qté NO",IF(AND(H661=1,E661="",M661&gt;=2),"Délais NO &amp; Qté OK",IF(AND(E661&lt;&gt;"",J661=D661),"Livraison sans demande","Délais NO &amp; Qté NO"))))</f>
        <v>Délais OK &amp; Qté OK</v>
      </c>
      <c r="L661" s="22" t="str">
        <f>IF(AND(K661="Délais NO &amp; Qté OK",X661&gt;30,D661&lt;&gt;""),"Verificar",IF(AND(K661="Délais NO &amp; Qté OK",X661&lt;=30,D661&lt;&gt;""),"Entrée faite "&amp;X661&amp;" jours "&amp;V661,IF(AND(X661&lt;30,K661="Délais NO &amp; Qté NO",D661=""),"Demande faite "&amp;X661&amp;" jours "&amp;W662,"")))</f>
        <v/>
      </c>
      <c r="M661" s="22">
        <f t="shared" si="72"/>
        <v>1</v>
      </c>
      <c r="N661" s="23">
        <v>1</v>
      </c>
      <c r="O661" s="12" t="str">
        <f>CONCATENATE(C661,D661,E661)</f>
        <v>36050524531621400014000</v>
      </c>
      <c r="P661" s="42" t="str">
        <f t="shared" si="73"/>
        <v>24531621400014000</v>
      </c>
      <c r="Q661" s="24" t="str">
        <f>IF(AND(D661&lt;&gt;0,E661=0),B661,"")</f>
        <v/>
      </c>
      <c r="R661" s="25" t="str">
        <f>IF(AND(D661=0,E661&lt;&gt;0),B661,"")</f>
        <v/>
      </c>
      <c r="S661" s="26">
        <f t="shared" si="70"/>
        <v>41061</v>
      </c>
      <c r="T661" s="27">
        <f>SUMIFS(S:S,O:O,O661,E:E,"")</f>
        <v>0</v>
      </c>
      <c r="U661" s="27">
        <f>SUMIFS(S:S,O:O,O661,D:D,"")</f>
        <v>0</v>
      </c>
      <c r="V661" s="28" t="str">
        <f t="shared" si="74"/>
        <v>Avant</v>
      </c>
      <c r="W661" s="28" t="str">
        <f t="shared" si="75"/>
        <v>Après</v>
      </c>
      <c r="X661" s="29">
        <f t="shared" si="76"/>
        <v>0</v>
      </c>
      <c r="Y661" s="42">
        <f>IFERROR(P661+D661*0.03,"")</f>
        <v>2.453162140001442E+16</v>
      </c>
    </row>
    <row r="662" spans="1:25">
      <c r="A662" s="13" t="s">
        <v>67</v>
      </c>
      <c r="B662" s="14" t="s">
        <v>13</v>
      </c>
      <c r="C662" s="15">
        <v>3605052453896</v>
      </c>
      <c r="D662" s="16">
        <v>40000</v>
      </c>
      <c r="E662" s="17">
        <v>20000</v>
      </c>
      <c r="F662" s="18"/>
      <c r="G662" s="19">
        <v>1</v>
      </c>
      <c r="H662" s="20">
        <f t="shared" si="71"/>
        <v>1</v>
      </c>
      <c r="I662" s="21">
        <f>SUMIFS(E:E,C:C,C662)</f>
        <v>20000</v>
      </c>
      <c r="J662" s="21">
        <f>SUMIFS(D:D,C:C,C662)</f>
        <v>40000</v>
      </c>
      <c r="K662" s="20" t="str">
        <f>IF(H662=2,"Délais OK &amp; Qté OK",IF(AND(H662=1,E662&lt;&gt;""),"Délais OK &amp; Qté NO",IF(AND(H662=1,E662="",M662&gt;=2),"Délais NO &amp; Qté OK",IF(AND(E662&lt;&gt;"",J662=D662),"Livraison sans demande","Délais NO &amp; Qté NO"))))</f>
        <v>Délais OK &amp; Qté NO</v>
      </c>
      <c r="L662" s="22" t="str">
        <f>IF(AND(K662="Délais NO &amp; Qté OK",X662&gt;30,D662&lt;&gt;""),"Verificar",IF(AND(K662="Délais NO &amp; Qté OK",X662&lt;=30,D662&lt;&gt;""),"Entrée faite "&amp;X662&amp;" jours "&amp;V662,IF(AND(X662&lt;30,K662="Délais NO &amp; Qté NO",D662=""),"Demande faite "&amp;X662&amp;" jours "&amp;W663,"")))</f>
        <v/>
      </c>
      <c r="M662" s="22">
        <f t="shared" si="72"/>
        <v>1</v>
      </c>
      <c r="N662" s="23">
        <v>1</v>
      </c>
      <c r="O662" s="12" t="str">
        <f>CONCATENATE(C662,D662,E662)</f>
        <v>36050524538964000020000</v>
      </c>
      <c r="P662" s="42" t="str">
        <f t="shared" si="73"/>
        <v>24538964000020000</v>
      </c>
      <c r="Q662" s="24" t="str">
        <f>IF(AND(D662&lt;&gt;0,E662=0),B662,"")</f>
        <v/>
      </c>
      <c r="R662" s="25" t="str">
        <f>IF(AND(D662=0,E662&lt;&gt;0),B662,"")</f>
        <v/>
      </c>
      <c r="S662" s="26">
        <f t="shared" si="70"/>
        <v>41061</v>
      </c>
      <c r="T662" s="27">
        <f>SUMIFS(S:S,O:O,O662,E:E,"")</f>
        <v>0</v>
      </c>
      <c r="U662" s="27">
        <f>SUMIFS(S:S,O:O,O662,D:D,"")</f>
        <v>0</v>
      </c>
      <c r="V662" s="28" t="str">
        <f t="shared" si="74"/>
        <v>Avant</v>
      </c>
      <c r="W662" s="28" t="str">
        <f t="shared" si="75"/>
        <v>Après</v>
      </c>
      <c r="X662" s="29">
        <f t="shared" si="76"/>
        <v>0</v>
      </c>
      <c r="Y662" s="42">
        <f>IFERROR(P662+D662*0.03,"")</f>
        <v>2.45389640000212E+16</v>
      </c>
    </row>
    <row r="663" spans="1:25">
      <c r="A663" s="13" t="s">
        <v>67</v>
      </c>
      <c r="B663" s="14" t="s">
        <v>13</v>
      </c>
      <c r="C663" s="15">
        <v>3605052519141</v>
      </c>
      <c r="D663" s="16">
        <v>20000</v>
      </c>
      <c r="E663" s="17">
        <v>10000</v>
      </c>
      <c r="F663" s="18"/>
      <c r="G663" s="19">
        <v>1</v>
      </c>
      <c r="H663" s="20">
        <f t="shared" si="71"/>
        <v>1</v>
      </c>
      <c r="I663" s="21">
        <f>SUMIFS(E:E,C:C,C663)</f>
        <v>10000</v>
      </c>
      <c r="J663" s="21">
        <f>SUMIFS(D:D,C:C,C663)</f>
        <v>20000</v>
      </c>
      <c r="K663" s="20" t="str">
        <f>IF(H663=2,"Délais OK &amp; Qté OK",IF(AND(H663=1,E663&lt;&gt;""),"Délais OK &amp; Qté NO",IF(AND(H663=1,E663="",M663&gt;=2),"Délais NO &amp; Qté OK",IF(AND(E663&lt;&gt;"",J663=D663),"Livraison sans demande","Délais NO &amp; Qté NO"))))</f>
        <v>Délais OK &amp; Qté NO</v>
      </c>
      <c r="L663" s="22" t="str">
        <f>IF(AND(K663="Délais NO &amp; Qté OK",X663&gt;30,D663&lt;&gt;""),"Verificar",IF(AND(K663="Délais NO &amp; Qté OK",X663&lt;=30,D663&lt;&gt;""),"Entrée faite "&amp;X663&amp;" jours "&amp;V663,IF(AND(X663&lt;30,K663="Délais NO &amp; Qté NO",D663=""),"Demande faite "&amp;X663&amp;" jours "&amp;W664,"")))</f>
        <v/>
      </c>
      <c r="M663" s="22">
        <f t="shared" si="72"/>
        <v>1</v>
      </c>
      <c r="N663" s="23">
        <v>1</v>
      </c>
      <c r="O663" s="12" t="str">
        <f>CONCATENATE(C663,D663,E663)</f>
        <v>36050525191412000010000</v>
      </c>
      <c r="P663" s="42" t="str">
        <f t="shared" si="73"/>
        <v>25191412000010000</v>
      </c>
      <c r="Q663" s="24" t="str">
        <f>IF(AND(D663&lt;&gt;0,E663=0),B663,"")</f>
        <v/>
      </c>
      <c r="R663" s="25" t="str">
        <f>IF(AND(D663=0,E663&lt;&gt;0),B663,"")</f>
        <v/>
      </c>
      <c r="S663" s="26">
        <f t="shared" si="70"/>
        <v>41061</v>
      </c>
      <c r="T663" s="27">
        <f>SUMIFS(S:S,O:O,O663,E:E,"")</f>
        <v>0</v>
      </c>
      <c r="U663" s="27">
        <f>SUMIFS(S:S,O:O,O663,D:D,"")</f>
        <v>0</v>
      </c>
      <c r="V663" s="28" t="str">
        <f t="shared" si="74"/>
        <v>Avant</v>
      </c>
      <c r="W663" s="28" t="str">
        <f t="shared" si="75"/>
        <v>Après</v>
      </c>
      <c r="X663" s="29">
        <f t="shared" si="76"/>
        <v>0</v>
      </c>
      <c r="Y663" s="42">
        <f>IFERROR(P663+D663*0.03,"")</f>
        <v>2.51914120000106E+16</v>
      </c>
    </row>
    <row r="664" spans="1:25">
      <c r="A664" s="13" t="s">
        <v>67</v>
      </c>
      <c r="B664" s="14" t="s">
        <v>13</v>
      </c>
      <c r="C664" s="15">
        <v>3605052519165</v>
      </c>
      <c r="D664" s="16">
        <v>20000</v>
      </c>
      <c r="E664" s="17">
        <v>10000</v>
      </c>
      <c r="F664" s="18"/>
      <c r="G664" s="19">
        <v>1</v>
      </c>
      <c r="H664" s="20">
        <f t="shared" si="71"/>
        <v>1</v>
      </c>
      <c r="I664" s="21">
        <f>SUMIFS(E:E,C:C,C664)</f>
        <v>10000</v>
      </c>
      <c r="J664" s="21">
        <f>SUMIFS(D:D,C:C,C664)</f>
        <v>20000</v>
      </c>
      <c r="K664" s="20" t="str">
        <f>IF(H664=2,"Délais OK &amp; Qté OK",IF(AND(H664=1,E664&lt;&gt;""),"Délais OK &amp; Qté NO",IF(AND(H664=1,E664="",M664&gt;=2),"Délais NO &amp; Qté OK",IF(AND(E664&lt;&gt;"",J664=D664),"Livraison sans demande","Délais NO &amp; Qté NO"))))</f>
        <v>Délais OK &amp; Qté NO</v>
      </c>
      <c r="L664" s="22" t="str">
        <f>IF(AND(K664="Délais NO &amp; Qté OK",X664&gt;30,D664&lt;&gt;""),"Verificar",IF(AND(K664="Délais NO &amp; Qté OK",X664&lt;=30,D664&lt;&gt;""),"Entrée faite "&amp;X664&amp;" jours "&amp;V664,IF(AND(X664&lt;30,K664="Délais NO &amp; Qté NO",D664=""),"Demande faite "&amp;X664&amp;" jours "&amp;W665,"")))</f>
        <v/>
      </c>
      <c r="M664" s="22">
        <f t="shared" si="72"/>
        <v>1</v>
      </c>
      <c r="N664" s="23">
        <v>1</v>
      </c>
      <c r="O664" s="12" t="str">
        <f>CONCATENATE(C664,D664,E664)</f>
        <v>36050525191652000010000</v>
      </c>
      <c r="P664" s="42" t="str">
        <f t="shared" si="73"/>
        <v>25191652000010000</v>
      </c>
      <c r="Q664" s="24" t="str">
        <f>IF(AND(D664&lt;&gt;0,E664=0),B664,"")</f>
        <v/>
      </c>
      <c r="R664" s="25" t="str">
        <f>IF(AND(D664=0,E664&lt;&gt;0),B664,"")</f>
        <v/>
      </c>
      <c r="S664" s="26">
        <f t="shared" si="70"/>
        <v>41061</v>
      </c>
      <c r="T664" s="27">
        <f>SUMIFS(S:S,O:O,O664,E:E,"")</f>
        <v>0</v>
      </c>
      <c r="U664" s="27">
        <f>SUMIFS(S:S,O:O,O664,D:D,"")</f>
        <v>0</v>
      </c>
      <c r="V664" s="28" t="str">
        <f t="shared" si="74"/>
        <v>Avant</v>
      </c>
      <c r="W664" s="28" t="str">
        <f t="shared" si="75"/>
        <v>Après</v>
      </c>
      <c r="X664" s="29">
        <f t="shared" si="76"/>
        <v>0</v>
      </c>
      <c r="Y664" s="42">
        <f>IFERROR(P664+D664*0.03,"")</f>
        <v>2.51916520000106E+16</v>
      </c>
    </row>
    <row r="665" spans="1:25">
      <c r="A665" s="13" t="s">
        <v>67</v>
      </c>
      <c r="B665" s="14" t="s">
        <v>13</v>
      </c>
      <c r="C665" s="15">
        <v>3605052522080</v>
      </c>
      <c r="D665" s="16">
        <v>10000</v>
      </c>
      <c r="E665" s="17">
        <v>10000</v>
      </c>
      <c r="F665" s="18">
        <v>1</v>
      </c>
      <c r="G665" s="19">
        <v>1</v>
      </c>
      <c r="H665" s="20">
        <f t="shared" si="71"/>
        <v>2</v>
      </c>
      <c r="I665" s="21">
        <f>SUMIFS(E:E,C:C,C665)</f>
        <v>20000</v>
      </c>
      <c r="J665" s="21">
        <f>SUMIFS(D:D,C:C,C665)</f>
        <v>20000</v>
      </c>
      <c r="K665" s="20" t="str">
        <f>IF(H665=2,"Délais OK &amp; Qté OK",IF(AND(H665=1,E665&lt;&gt;""),"Délais OK &amp; Qté NO",IF(AND(H665=1,E665="",M665&gt;=2),"Délais NO &amp; Qté OK",IF(AND(E665&lt;&gt;"",J665=D665),"Livraison sans demande","Délais NO &amp; Qté NO"))))</f>
        <v>Délais OK &amp; Qté OK</v>
      </c>
      <c r="L665" s="22" t="str">
        <f>IF(AND(K665="Délais NO &amp; Qté OK",X665&gt;30,D665&lt;&gt;""),"Verificar",IF(AND(K665="Délais NO &amp; Qté OK",X665&lt;=30,D665&lt;&gt;""),"Entrée faite "&amp;X665&amp;" jours "&amp;V665,IF(AND(X665&lt;30,K665="Délais NO &amp; Qté NO",D665=""),"Demande faite "&amp;X665&amp;" jours "&amp;W666,"")))</f>
        <v/>
      </c>
      <c r="M665" s="22">
        <f t="shared" si="72"/>
        <v>2</v>
      </c>
      <c r="N665" s="23">
        <v>1</v>
      </c>
      <c r="O665" s="12" t="str">
        <f>CONCATENATE(C665,D665,E665)</f>
        <v>36050525220801000010000</v>
      </c>
      <c r="P665" s="42" t="str">
        <f t="shared" si="73"/>
        <v>25220801000010000</v>
      </c>
      <c r="Q665" s="24" t="str">
        <f>IF(AND(D665&lt;&gt;0,E665=0),B665,"")</f>
        <v/>
      </c>
      <c r="R665" s="25" t="str">
        <f>IF(AND(D665=0,E665&lt;&gt;0),B665,"")</f>
        <v/>
      </c>
      <c r="S665" s="26">
        <f t="shared" si="70"/>
        <v>41061</v>
      </c>
      <c r="T665" s="27">
        <f>SUMIFS(S:S,O:O,O665,E:E,"")</f>
        <v>0</v>
      </c>
      <c r="U665" s="27">
        <f>SUMIFS(S:S,O:O,O665,D:D,"")</f>
        <v>0</v>
      </c>
      <c r="V665" s="28" t="str">
        <f t="shared" si="74"/>
        <v>Avant</v>
      </c>
      <c r="W665" s="28" t="str">
        <f t="shared" si="75"/>
        <v>Après</v>
      </c>
      <c r="X665" s="29">
        <f t="shared" si="76"/>
        <v>0</v>
      </c>
      <c r="Y665" s="42">
        <f>IFERROR(P665+D665*0.03,"")</f>
        <v>2.52208010000103E+16</v>
      </c>
    </row>
    <row r="666" spans="1:25">
      <c r="A666" s="13" t="s">
        <v>67</v>
      </c>
      <c r="B666" s="14" t="s">
        <v>13</v>
      </c>
      <c r="C666" s="15">
        <v>3605052522103</v>
      </c>
      <c r="D666" s="16">
        <v>10000</v>
      </c>
      <c r="E666" s="17">
        <v>10000</v>
      </c>
      <c r="F666" s="18">
        <v>1</v>
      </c>
      <c r="G666" s="19">
        <v>1</v>
      </c>
      <c r="H666" s="20">
        <f t="shared" si="71"/>
        <v>2</v>
      </c>
      <c r="I666" s="21">
        <f>SUMIFS(E:E,C:C,C666)</f>
        <v>10000</v>
      </c>
      <c r="J666" s="21">
        <f>SUMIFS(D:D,C:C,C666)</f>
        <v>10000</v>
      </c>
      <c r="K666" s="20" t="str">
        <f>IF(H666=2,"Délais OK &amp; Qté OK",IF(AND(H666=1,E666&lt;&gt;""),"Délais OK &amp; Qté NO",IF(AND(H666=1,E666="",M666&gt;=2),"Délais NO &amp; Qté OK",IF(AND(E666&lt;&gt;"",J666=D666),"Livraison sans demande","Délais NO &amp; Qté NO"))))</f>
        <v>Délais OK &amp; Qté OK</v>
      </c>
      <c r="L666" s="22" t="str">
        <f>IF(AND(K666="Délais NO &amp; Qté OK",X666&gt;30,D666&lt;&gt;""),"Verificar",IF(AND(K666="Délais NO &amp; Qté OK",X666&lt;=30,D666&lt;&gt;""),"Entrée faite "&amp;X666&amp;" jours "&amp;V666,IF(AND(X666&lt;30,K666="Délais NO &amp; Qté NO",D666=""),"Demande faite "&amp;X666&amp;" jours "&amp;W667,"")))</f>
        <v/>
      </c>
      <c r="M666" s="22">
        <f t="shared" si="72"/>
        <v>1</v>
      </c>
      <c r="N666" s="23">
        <v>1</v>
      </c>
      <c r="O666" s="12" t="str">
        <f>CONCATENATE(C666,D666,E666)</f>
        <v>36050525221031000010000</v>
      </c>
      <c r="P666" s="42" t="str">
        <f t="shared" si="73"/>
        <v>25221031000010000</v>
      </c>
      <c r="Q666" s="24" t="str">
        <f>IF(AND(D666&lt;&gt;0,E666=0),B666,"")</f>
        <v/>
      </c>
      <c r="R666" s="25" t="str">
        <f>IF(AND(D666=0,E666&lt;&gt;0),B666,"")</f>
        <v/>
      </c>
      <c r="S666" s="26">
        <f t="shared" si="70"/>
        <v>41061</v>
      </c>
      <c r="T666" s="27">
        <f>SUMIFS(S:S,O:O,O666,E:E,"")</f>
        <v>0</v>
      </c>
      <c r="U666" s="27">
        <f>SUMIFS(S:S,O:O,O666,D:D,"")</f>
        <v>0</v>
      </c>
      <c r="V666" s="28" t="str">
        <f t="shared" si="74"/>
        <v>Avant</v>
      </c>
      <c r="W666" s="28" t="str">
        <f t="shared" si="75"/>
        <v>Après</v>
      </c>
      <c r="X666" s="29">
        <f t="shared" si="76"/>
        <v>0</v>
      </c>
      <c r="Y666" s="42">
        <f>IFERROR(P666+D666*0.03,"")</f>
        <v>2.52210310000103E+16</v>
      </c>
    </row>
    <row r="667" spans="1:25">
      <c r="A667" s="13" t="s">
        <v>67</v>
      </c>
      <c r="B667" s="14" t="s">
        <v>13</v>
      </c>
      <c r="C667" s="15">
        <v>3605052522110</v>
      </c>
      <c r="D667" s="16">
        <v>10000</v>
      </c>
      <c r="E667" s="17">
        <v>10000</v>
      </c>
      <c r="F667" s="18">
        <v>1</v>
      </c>
      <c r="G667" s="19">
        <v>1</v>
      </c>
      <c r="H667" s="20">
        <f t="shared" si="71"/>
        <v>2</v>
      </c>
      <c r="I667" s="21">
        <f>SUMIFS(E:E,C:C,C667)</f>
        <v>20000</v>
      </c>
      <c r="J667" s="21">
        <f>SUMIFS(D:D,C:C,C667)</f>
        <v>20000</v>
      </c>
      <c r="K667" s="20" t="str">
        <f>IF(H667=2,"Délais OK &amp; Qté OK",IF(AND(H667=1,E667&lt;&gt;""),"Délais OK &amp; Qté NO",IF(AND(H667=1,E667="",M667&gt;=2),"Délais NO &amp; Qté OK",IF(AND(E667&lt;&gt;"",J667=D667),"Livraison sans demande","Délais NO &amp; Qté NO"))))</f>
        <v>Délais OK &amp; Qté OK</v>
      </c>
      <c r="L667" s="22" t="str">
        <f>IF(AND(K667="Délais NO &amp; Qté OK",X667&gt;30,D667&lt;&gt;""),"Verificar",IF(AND(K667="Délais NO &amp; Qté OK",X667&lt;=30,D667&lt;&gt;""),"Entrée faite "&amp;X667&amp;" jours "&amp;V667,IF(AND(X667&lt;30,K667="Délais NO &amp; Qté NO",D667=""),"Demande faite "&amp;X667&amp;" jours "&amp;W668,"")))</f>
        <v/>
      </c>
      <c r="M667" s="22">
        <f t="shared" si="72"/>
        <v>2</v>
      </c>
      <c r="N667" s="23">
        <v>1</v>
      </c>
      <c r="O667" s="12" t="str">
        <f>CONCATENATE(C667,D667,E667)</f>
        <v>36050525221101000010000</v>
      </c>
      <c r="P667" s="42" t="str">
        <f t="shared" si="73"/>
        <v>25221101000010000</v>
      </c>
      <c r="Q667" s="24" t="str">
        <f>IF(AND(D667&lt;&gt;0,E667=0),B667,"")</f>
        <v/>
      </c>
      <c r="R667" s="25" t="str">
        <f>IF(AND(D667=0,E667&lt;&gt;0),B667,"")</f>
        <v/>
      </c>
      <c r="S667" s="26">
        <f t="shared" si="70"/>
        <v>41061</v>
      </c>
      <c r="T667" s="27">
        <f>SUMIFS(S:S,O:O,O667,E:E,"")</f>
        <v>0</v>
      </c>
      <c r="U667" s="27">
        <f>SUMIFS(S:S,O:O,O667,D:D,"")</f>
        <v>0</v>
      </c>
      <c r="V667" s="28" t="str">
        <f t="shared" si="74"/>
        <v>Avant</v>
      </c>
      <c r="W667" s="28" t="str">
        <f t="shared" si="75"/>
        <v>Après</v>
      </c>
      <c r="X667" s="29">
        <f t="shared" si="76"/>
        <v>0</v>
      </c>
      <c r="Y667" s="42">
        <f>IFERROR(P667+D667*0.03,"")</f>
        <v>2.52211010000103E+16</v>
      </c>
    </row>
    <row r="668" spans="1:25">
      <c r="A668" s="13" t="s">
        <v>67</v>
      </c>
      <c r="B668" s="14" t="s">
        <v>13</v>
      </c>
      <c r="C668" s="15">
        <v>3605052526231</v>
      </c>
      <c r="D668" s="16">
        <v>10000</v>
      </c>
      <c r="E668" s="17"/>
      <c r="F668" s="18"/>
      <c r="G668" s="19">
        <v>1</v>
      </c>
      <c r="H668" s="20">
        <f t="shared" si="71"/>
        <v>1</v>
      </c>
      <c r="I668" s="21">
        <f>SUMIFS(E:E,C:C,C668)</f>
        <v>10000</v>
      </c>
      <c r="J668" s="21">
        <f>SUMIFS(D:D,C:C,C668)</f>
        <v>10000</v>
      </c>
      <c r="K668" s="20" t="str">
        <f>IF(H668=2,"Délais OK &amp; Qté OK",IF(AND(H668=1,E668&lt;&gt;""),"Délais OK &amp; Qté NO",IF(AND(H668=1,E668="",M668&gt;=2),"Délais NO &amp; Qté OK",IF(AND(E668&lt;&gt;"",J668=D668),"Livraison sans demande","Délais NO &amp; Qté NO"))))</f>
        <v>Délais NO &amp; Qté OK</v>
      </c>
      <c r="L668" s="22" t="str">
        <f>IF(AND(K668="Délais NO &amp; Qté OK",X668&gt;30,D668&lt;&gt;""),"Verificar",IF(AND(K668="Délais NO &amp; Qté OK",X668&lt;=30,D668&lt;&gt;""),"Entrée faite "&amp;X668&amp;" jours "&amp;V668,IF(AND(X668&lt;30,K668="Délais NO &amp; Qté NO",D668=""),"Demande faite "&amp;X668&amp;" jours "&amp;W669,"")))</f>
        <v>Entrée faite 6 jours Après</v>
      </c>
      <c r="M668" s="22">
        <f t="shared" si="72"/>
        <v>2</v>
      </c>
      <c r="N668" s="23">
        <v>1</v>
      </c>
      <c r="O668" s="12" t="str">
        <f>CONCATENATE(C668,D668,E668)</f>
        <v>360505252623110000</v>
      </c>
      <c r="P668" s="42" t="str">
        <f t="shared" si="73"/>
        <v>252623110000</v>
      </c>
      <c r="Q668" s="24" t="str">
        <f>IF(AND(D668&lt;&gt;0,E668=0),B668,"")</f>
        <v>01/06/2012</v>
      </c>
      <c r="R668" s="25" t="str">
        <f>IF(AND(D668=0,E668&lt;&gt;0),B668,"")</f>
        <v/>
      </c>
      <c r="S668" s="26">
        <f t="shared" si="70"/>
        <v>41061</v>
      </c>
      <c r="T668" s="27">
        <f>SUMIFS(S:S,O:O,O668,E:E,"")</f>
        <v>41061</v>
      </c>
      <c r="U668" s="27">
        <f>SUMIFS(S:S,O:O,O668,D:D,"")</f>
        <v>41067</v>
      </c>
      <c r="V668" s="28" t="str">
        <f t="shared" si="74"/>
        <v>Après</v>
      </c>
      <c r="W668" s="28" t="str">
        <f t="shared" si="75"/>
        <v>Avant</v>
      </c>
      <c r="X668" s="29">
        <f t="shared" si="76"/>
        <v>6</v>
      </c>
      <c r="Y668" s="42">
        <f>IFERROR(P668+D668*0.03,"")</f>
        <v>252623110300</v>
      </c>
    </row>
    <row r="669" spans="1:25">
      <c r="A669" s="13" t="s">
        <v>67</v>
      </c>
      <c r="B669" s="14" t="s">
        <v>13</v>
      </c>
      <c r="C669" s="15">
        <v>3605052546741</v>
      </c>
      <c r="D669" s="16">
        <v>10000</v>
      </c>
      <c r="E669" s="17">
        <v>10000</v>
      </c>
      <c r="F669" s="18">
        <v>1</v>
      </c>
      <c r="G669" s="19">
        <v>1</v>
      </c>
      <c r="H669" s="20">
        <f t="shared" si="71"/>
        <v>2</v>
      </c>
      <c r="I669" s="21">
        <f>SUMIFS(E:E,C:C,C669)</f>
        <v>20000</v>
      </c>
      <c r="J669" s="21">
        <f>SUMIFS(D:D,C:C,C669)</f>
        <v>20000</v>
      </c>
      <c r="K669" s="20" t="str">
        <f>IF(H669=2,"Délais OK &amp; Qté OK",IF(AND(H669=1,E669&lt;&gt;""),"Délais OK &amp; Qté NO",IF(AND(H669=1,E669="",M669&gt;=2),"Délais NO &amp; Qté OK",IF(AND(E669&lt;&gt;"",J669=D669),"Livraison sans demande","Délais NO &amp; Qté NO"))))</f>
        <v>Délais OK &amp; Qté OK</v>
      </c>
      <c r="L669" s="22" t="str">
        <f>IF(AND(K669="Délais NO &amp; Qté OK",X669&gt;30,D669&lt;&gt;""),"Verificar",IF(AND(K669="Délais NO &amp; Qté OK",X669&lt;=30,D669&lt;&gt;""),"Entrée faite "&amp;X669&amp;" jours "&amp;V669,IF(AND(X669&lt;30,K669="Délais NO &amp; Qté NO",D669=""),"Demande faite "&amp;X669&amp;" jours "&amp;W670,"")))</f>
        <v/>
      </c>
      <c r="M669" s="22">
        <f t="shared" si="72"/>
        <v>2</v>
      </c>
      <c r="N669" s="23">
        <v>1</v>
      </c>
      <c r="O669" s="12" t="str">
        <f>CONCATENATE(C669,D669,E669)</f>
        <v>36050525467411000010000</v>
      </c>
      <c r="P669" s="42" t="str">
        <f t="shared" si="73"/>
        <v>25467411000010000</v>
      </c>
      <c r="Q669" s="24" t="str">
        <f>IF(AND(D669&lt;&gt;0,E669=0),B669,"")</f>
        <v/>
      </c>
      <c r="R669" s="25" t="str">
        <f>IF(AND(D669=0,E669&lt;&gt;0),B669,"")</f>
        <v/>
      </c>
      <c r="S669" s="26">
        <f t="shared" si="70"/>
        <v>41061</v>
      </c>
      <c r="T669" s="27">
        <f>SUMIFS(S:S,O:O,O669,E:E,"")</f>
        <v>0</v>
      </c>
      <c r="U669" s="27">
        <f>SUMIFS(S:S,O:O,O669,D:D,"")</f>
        <v>0</v>
      </c>
      <c r="V669" s="28" t="str">
        <f t="shared" si="74"/>
        <v>Avant</v>
      </c>
      <c r="W669" s="28" t="str">
        <f t="shared" si="75"/>
        <v>Après</v>
      </c>
      <c r="X669" s="29">
        <f t="shared" si="76"/>
        <v>0</v>
      </c>
      <c r="Y669" s="42">
        <f>IFERROR(P669+D669*0.03,"")</f>
        <v>2.54674110000103E+16</v>
      </c>
    </row>
    <row r="670" spans="1:25">
      <c r="A670" s="13" t="s">
        <v>67</v>
      </c>
      <c r="B670" s="14" t="s">
        <v>13</v>
      </c>
      <c r="C670" s="15">
        <v>3605052546758</v>
      </c>
      <c r="D670" s="16">
        <v>10000</v>
      </c>
      <c r="E670" s="17">
        <v>10000</v>
      </c>
      <c r="F670" s="18">
        <v>1</v>
      </c>
      <c r="G670" s="19">
        <v>1</v>
      </c>
      <c r="H670" s="20">
        <f t="shared" si="71"/>
        <v>2</v>
      </c>
      <c r="I670" s="21">
        <f>SUMIFS(E:E,C:C,C670)</f>
        <v>10000</v>
      </c>
      <c r="J670" s="21">
        <f>SUMIFS(D:D,C:C,C670)</f>
        <v>10000</v>
      </c>
      <c r="K670" s="20" t="str">
        <f>IF(H670=2,"Délais OK &amp; Qté OK",IF(AND(H670=1,E670&lt;&gt;""),"Délais OK &amp; Qté NO",IF(AND(H670=1,E670="",M670&gt;=2),"Délais NO &amp; Qté OK",IF(AND(E670&lt;&gt;"",J670=D670),"Livraison sans demande","Délais NO &amp; Qté NO"))))</f>
        <v>Délais OK &amp; Qté OK</v>
      </c>
      <c r="L670" s="22" t="str">
        <f>IF(AND(K670="Délais NO &amp; Qté OK",X670&gt;30,D670&lt;&gt;""),"Verificar",IF(AND(K670="Délais NO &amp; Qté OK",X670&lt;=30,D670&lt;&gt;""),"Entrée faite "&amp;X670&amp;" jours "&amp;V670,IF(AND(X670&lt;30,K670="Délais NO &amp; Qté NO",D670=""),"Demande faite "&amp;X670&amp;" jours "&amp;W671,"")))</f>
        <v/>
      </c>
      <c r="M670" s="22">
        <f t="shared" si="72"/>
        <v>1</v>
      </c>
      <c r="N670" s="23">
        <v>1</v>
      </c>
      <c r="O670" s="12" t="str">
        <f>CONCATENATE(C670,D670,E670)</f>
        <v>36050525467581000010000</v>
      </c>
      <c r="P670" s="42" t="str">
        <f t="shared" si="73"/>
        <v>25467581000010000</v>
      </c>
      <c r="Q670" s="24" t="str">
        <f>IF(AND(D670&lt;&gt;0,E670=0),B670,"")</f>
        <v/>
      </c>
      <c r="R670" s="25" t="str">
        <f>IF(AND(D670=0,E670&lt;&gt;0),B670,"")</f>
        <v/>
      </c>
      <c r="S670" s="26">
        <f t="shared" si="70"/>
        <v>41061</v>
      </c>
      <c r="T670" s="27">
        <f>SUMIFS(S:S,O:O,O670,E:E,"")</f>
        <v>0</v>
      </c>
      <c r="U670" s="27">
        <f>SUMIFS(S:S,O:O,O670,D:D,"")</f>
        <v>0</v>
      </c>
      <c r="V670" s="28" t="str">
        <f t="shared" si="74"/>
        <v>Avant</v>
      </c>
      <c r="W670" s="28" t="str">
        <f t="shared" si="75"/>
        <v>Après</v>
      </c>
      <c r="X670" s="29">
        <f t="shared" si="76"/>
        <v>0</v>
      </c>
      <c r="Y670" s="42">
        <f>IFERROR(P670+D670*0.03,"")</f>
        <v>2.54675810000103E+16</v>
      </c>
    </row>
    <row r="671" spans="1:25">
      <c r="A671" s="13" t="s">
        <v>67</v>
      </c>
      <c r="B671" s="14" t="s">
        <v>13</v>
      </c>
      <c r="C671" s="15">
        <v>3605052546765</v>
      </c>
      <c r="D671" s="16">
        <v>10000</v>
      </c>
      <c r="E671" s="17">
        <v>10000</v>
      </c>
      <c r="F671" s="18">
        <v>1</v>
      </c>
      <c r="G671" s="19">
        <v>1</v>
      </c>
      <c r="H671" s="20">
        <f t="shared" si="71"/>
        <v>2</v>
      </c>
      <c r="I671" s="21">
        <f>SUMIFS(E:E,C:C,C671)</f>
        <v>10000</v>
      </c>
      <c r="J671" s="21">
        <f>SUMIFS(D:D,C:C,C671)</f>
        <v>10000</v>
      </c>
      <c r="K671" s="20" t="str">
        <f>IF(H671=2,"Délais OK &amp; Qté OK",IF(AND(H671=1,E671&lt;&gt;""),"Délais OK &amp; Qté NO",IF(AND(H671=1,E671="",M671&gt;=2),"Délais NO &amp; Qté OK",IF(AND(E671&lt;&gt;"",J671=D671),"Livraison sans demande","Délais NO &amp; Qté NO"))))</f>
        <v>Délais OK &amp; Qté OK</v>
      </c>
      <c r="L671" s="22" t="str">
        <f>IF(AND(K671="Délais NO &amp; Qté OK",X671&gt;30,D671&lt;&gt;""),"Verificar",IF(AND(K671="Délais NO &amp; Qté OK",X671&lt;=30,D671&lt;&gt;""),"Entrée faite "&amp;X671&amp;" jours "&amp;V671,IF(AND(X671&lt;30,K671="Délais NO &amp; Qté NO",D671=""),"Demande faite "&amp;X671&amp;" jours "&amp;W672,"")))</f>
        <v/>
      </c>
      <c r="M671" s="22">
        <f t="shared" si="72"/>
        <v>1</v>
      </c>
      <c r="N671" s="23">
        <v>1</v>
      </c>
      <c r="O671" s="12" t="str">
        <f>CONCATENATE(C671,D671,E671)</f>
        <v>36050525467651000010000</v>
      </c>
      <c r="P671" s="42" t="str">
        <f t="shared" si="73"/>
        <v>25467651000010000</v>
      </c>
      <c r="Q671" s="24" t="str">
        <f>IF(AND(D671&lt;&gt;0,E671=0),B671,"")</f>
        <v/>
      </c>
      <c r="R671" s="25" t="str">
        <f>IF(AND(D671=0,E671&lt;&gt;0),B671,"")</f>
        <v/>
      </c>
      <c r="S671" s="26">
        <f t="shared" si="70"/>
        <v>41061</v>
      </c>
      <c r="T671" s="27">
        <f>SUMIFS(S:S,O:O,O671,E:E,"")</f>
        <v>0</v>
      </c>
      <c r="U671" s="27">
        <f>SUMIFS(S:S,O:O,O671,D:D,"")</f>
        <v>0</v>
      </c>
      <c r="V671" s="28" t="str">
        <f t="shared" si="74"/>
        <v>Avant</v>
      </c>
      <c r="W671" s="28" t="str">
        <f t="shared" si="75"/>
        <v>Après</v>
      </c>
      <c r="X671" s="29">
        <f t="shared" si="76"/>
        <v>0</v>
      </c>
      <c r="Y671" s="42">
        <f>IFERROR(P671+D671*0.03,"")</f>
        <v>2.54676510000103E+16</v>
      </c>
    </row>
    <row r="672" spans="1:25">
      <c r="A672" s="13" t="s">
        <v>67</v>
      </c>
      <c r="B672" s="14" t="s">
        <v>13</v>
      </c>
      <c r="C672" s="15">
        <v>3605052546789</v>
      </c>
      <c r="D672" s="16">
        <v>10000</v>
      </c>
      <c r="E672" s="17">
        <v>10000</v>
      </c>
      <c r="F672" s="18">
        <v>1</v>
      </c>
      <c r="G672" s="19">
        <v>1</v>
      </c>
      <c r="H672" s="20">
        <f t="shared" si="71"/>
        <v>2</v>
      </c>
      <c r="I672" s="21">
        <f>SUMIFS(E:E,C:C,C672)</f>
        <v>20000</v>
      </c>
      <c r="J672" s="21">
        <f>SUMIFS(D:D,C:C,C672)</f>
        <v>30000</v>
      </c>
      <c r="K672" s="20" t="str">
        <f>IF(H672=2,"Délais OK &amp; Qté OK",IF(AND(H672=1,E672&lt;&gt;""),"Délais OK &amp; Qté NO",IF(AND(H672=1,E672="",M672&gt;=2),"Délais NO &amp; Qté OK",IF(AND(E672&lt;&gt;"",J672=D672),"Livraison sans demande","Délais NO &amp; Qté NO"))))</f>
        <v>Délais OK &amp; Qté OK</v>
      </c>
      <c r="L672" s="22" t="str">
        <f>IF(AND(K672="Délais NO &amp; Qté OK",X672&gt;30,D672&lt;&gt;""),"Verificar",IF(AND(K672="Délais NO &amp; Qté OK",X672&lt;=30,D672&lt;&gt;""),"Entrée faite "&amp;X672&amp;" jours "&amp;V672,IF(AND(X672&lt;30,K672="Délais NO &amp; Qté NO",D672=""),"Demande faite "&amp;X672&amp;" jours "&amp;W673,"")))</f>
        <v/>
      </c>
      <c r="M672" s="22">
        <f t="shared" si="72"/>
        <v>1</v>
      </c>
      <c r="N672" s="23">
        <v>1</v>
      </c>
      <c r="O672" s="12" t="str">
        <f>CONCATENATE(C672,D672,E672)</f>
        <v>36050525467891000010000</v>
      </c>
      <c r="P672" s="42" t="str">
        <f t="shared" si="73"/>
        <v>25467891000010000</v>
      </c>
      <c r="Q672" s="24" t="str">
        <f>IF(AND(D672&lt;&gt;0,E672=0),B672,"")</f>
        <v/>
      </c>
      <c r="R672" s="25" t="str">
        <f>IF(AND(D672=0,E672&lt;&gt;0),B672,"")</f>
        <v/>
      </c>
      <c r="S672" s="26">
        <f t="shared" si="70"/>
        <v>41061</v>
      </c>
      <c r="T672" s="27">
        <f>SUMIFS(S:S,O:O,O672,E:E,"")</f>
        <v>0</v>
      </c>
      <c r="U672" s="27">
        <f>SUMIFS(S:S,O:O,O672,D:D,"")</f>
        <v>0</v>
      </c>
      <c r="V672" s="28" t="str">
        <f t="shared" si="74"/>
        <v>Avant</v>
      </c>
      <c r="W672" s="28" t="str">
        <f t="shared" si="75"/>
        <v>Après</v>
      </c>
      <c r="X672" s="29">
        <f t="shared" si="76"/>
        <v>0</v>
      </c>
      <c r="Y672" s="42">
        <f>IFERROR(P672+D672*0.03,"")</f>
        <v>2.54678910000103E+16</v>
      </c>
    </row>
    <row r="673" spans="1:25">
      <c r="A673" s="13" t="s">
        <v>67</v>
      </c>
      <c r="B673" s="14" t="s">
        <v>13</v>
      </c>
      <c r="C673" s="15">
        <v>3605052546802</v>
      </c>
      <c r="D673" s="16">
        <v>10000</v>
      </c>
      <c r="E673" s="17">
        <v>10000</v>
      </c>
      <c r="F673" s="18">
        <v>1</v>
      </c>
      <c r="G673" s="19">
        <v>1</v>
      </c>
      <c r="H673" s="20">
        <f t="shared" si="71"/>
        <v>2</v>
      </c>
      <c r="I673" s="21">
        <f>SUMIFS(E:E,C:C,C673)</f>
        <v>20000</v>
      </c>
      <c r="J673" s="21">
        <f>SUMIFS(D:D,C:C,C673)</f>
        <v>30000</v>
      </c>
      <c r="K673" s="20" t="str">
        <f>IF(H673=2,"Délais OK &amp; Qté OK",IF(AND(H673=1,E673&lt;&gt;""),"Délais OK &amp; Qté NO",IF(AND(H673=1,E673="",M673&gt;=2),"Délais NO &amp; Qté OK",IF(AND(E673&lt;&gt;"",J673=D673),"Livraison sans demande","Délais NO &amp; Qté NO"))))</f>
        <v>Délais OK &amp; Qté OK</v>
      </c>
      <c r="L673" s="22" t="str">
        <f>IF(AND(K673="Délais NO &amp; Qté OK",X673&gt;30,D673&lt;&gt;""),"Verificar",IF(AND(K673="Délais NO &amp; Qté OK",X673&lt;=30,D673&lt;&gt;""),"Entrée faite "&amp;X673&amp;" jours "&amp;V673,IF(AND(X673&lt;30,K673="Délais NO &amp; Qté NO",D673=""),"Demande faite "&amp;X673&amp;" jours "&amp;W674,"")))</f>
        <v/>
      </c>
      <c r="M673" s="22">
        <f t="shared" si="72"/>
        <v>1</v>
      </c>
      <c r="N673" s="23">
        <v>1</v>
      </c>
      <c r="O673" s="12" t="str">
        <f>CONCATENATE(C673,D673,E673)</f>
        <v>36050525468021000010000</v>
      </c>
      <c r="P673" s="42" t="str">
        <f t="shared" si="73"/>
        <v>25468021000010000</v>
      </c>
      <c r="Q673" s="24" t="str">
        <f>IF(AND(D673&lt;&gt;0,E673=0),B673,"")</f>
        <v/>
      </c>
      <c r="R673" s="25" t="str">
        <f>IF(AND(D673=0,E673&lt;&gt;0),B673,"")</f>
        <v/>
      </c>
      <c r="S673" s="26">
        <f t="shared" si="70"/>
        <v>41061</v>
      </c>
      <c r="T673" s="27">
        <f>SUMIFS(S:S,O:O,O673,E:E,"")</f>
        <v>0</v>
      </c>
      <c r="U673" s="27">
        <f>SUMIFS(S:S,O:O,O673,D:D,"")</f>
        <v>0</v>
      </c>
      <c r="V673" s="28" t="str">
        <f t="shared" si="74"/>
        <v>Avant</v>
      </c>
      <c r="W673" s="28" t="str">
        <f t="shared" si="75"/>
        <v>Après</v>
      </c>
      <c r="X673" s="29">
        <f t="shared" si="76"/>
        <v>0</v>
      </c>
      <c r="Y673" s="42">
        <f>IFERROR(P673+D673*0.03,"")</f>
        <v>2.54680210000103E+16</v>
      </c>
    </row>
    <row r="674" spans="1:25">
      <c r="A674" s="13" t="s">
        <v>67</v>
      </c>
      <c r="B674" s="14" t="s">
        <v>13</v>
      </c>
      <c r="C674" s="15">
        <v>3605052546826</v>
      </c>
      <c r="D674" s="16">
        <v>10000</v>
      </c>
      <c r="E674" s="17">
        <v>10000</v>
      </c>
      <c r="F674" s="18">
        <v>1</v>
      </c>
      <c r="G674" s="19">
        <v>1</v>
      </c>
      <c r="H674" s="20">
        <f t="shared" si="71"/>
        <v>2</v>
      </c>
      <c r="I674" s="21">
        <f>SUMIFS(E:E,C:C,C674)</f>
        <v>20000</v>
      </c>
      <c r="J674" s="21">
        <f>SUMIFS(D:D,C:C,C674)</f>
        <v>20000</v>
      </c>
      <c r="K674" s="20" t="str">
        <f>IF(H674=2,"Délais OK &amp; Qté OK",IF(AND(H674=1,E674&lt;&gt;""),"Délais OK &amp; Qté NO",IF(AND(H674=1,E674="",M674&gt;=2),"Délais NO &amp; Qté OK",IF(AND(E674&lt;&gt;"",J674=D674),"Livraison sans demande","Délais NO &amp; Qté NO"))))</f>
        <v>Délais OK &amp; Qté OK</v>
      </c>
      <c r="L674" s="22" t="str">
        <f>IF(AND(K674="Délais NO &amp; Qté OK",X674&gt;30,D674&lt;&gt;""),"Verificar",IF(AND(K674="Délais NO &amp; Qté OK",X674&lt;=30,D674&lt;&gt;""),"Entrée faite "&amp;X674&amp;" jours "&amp;V674,IF(AND(X674&lt;30,K674="Délais NO &amp; Qté NO",D674=""),"Demande faite "&amp;X674&amp;" jours "&amp;W675,"")))</f>
        <v/>
      </c>
      <c r="M674" s="22">
        <f t="shared" si="72"/>
        <v>2</v>
      </c>
      <c r="N674" s="23">
        <v>1</v>
      </c>
      <c r="O674" s="12" t="str">
        <f>CONCATENATE(C674,D674,E674)</f>
        <v>36050525468261000010000</v>
      </c>
      <c r="P674" s="42" t="str">
        <f t="shared" si="73"/>
        <v>25468261000010000</v>
      </c>
      <c r="Q674" s="24" t="str">
        <f>IF(AND(D674&lt;&gt;0,E674=0),B674,"")</f>
        <v/>
      </c>
      <c r="R674" s="25" t="str">
        <f>IF(AND(D674=0,E674&lt;&gt;0),B674,"")</f>
        <v/>
      </c>
      <c r="S674" s="26">
        <f t="shared" si="70"/>
        <v>41061</v>
      </c>
      <c r="T674" s="27">
        <f>SUMIFS(S:S,O:O,O674,E:E,"")</f>
        <v>0</v>
      </c>
      <c r="U674" s="27">
        <f>SUMIFS(S:S,O:O,O674,D:D,"")</f>
        <v>0</v>
      </c>
      <c r="V674" s="28" t="str">
        <f t="shared" si="74"/>
        <v>Avant</v>
      </c>
      <c r="W674" s="28" t="str">
        <f t="shared" si="75"/>
        <v>Après</v>
      </c>
      <c r="X674" s="29">
        <f t="shared" si="76"/>
        <v>0</v>
      </c>
      <c r="Y674" s="42">
        <f>IFERROR(P674+D674*0.03,"")</f>
        <v>2.54682610000103E+16</v>
      </c>
    </row>
    <row r="675" spans="1:25">
      <c r="A675" s="13" t="s">
        <v>67</v>
      </c>
      <c r="B675" s="14" t="s">
        <v>13</v>
      </c>
      <c r="C675" s="15">
        <v>3605052546833</v>
      </c>
      <c r="D675" s="16">
        <v>10000</v>
      </c>
      <c r="E675" s="17">
        <v>10000</v>
      </c>
      <c r="F675" s="18">
        <v>1</v>
      </c>
      <c r="G675" s="19">
        <v>1</v>
      </c>
      <c r="H675" s="20">
        <f t="shared" si="71"/>
        <v>2</v>
      </c>
      <c r="I675" s="21">
        <f>SUMIFS(E:E,C:C,C675)</f>
        <v>20000</v>
      </c>
      <c r="J675" s="21">
        <f>SUMIFS(D:D,C:C,C675)</f>
        <v>20000</v>
      </c>
      <c r="K675" s="20" t="str">
        <f>IF(H675=2,"Délais OK &amp; Qté OK",IF(AND(H675=1,E675&lt;&gt;""),"Délais OK &amp; Qté NO",IF(AND(H675=1,E675="",M675&gt;=2),"Délais NO &amp; Qté OK",IF(AND(E675&lt;&gt;"",J675=D675),"Livraison sans demande","Délais NO &amp; Qté NO"))))</f>
        <v>Délais OK &amp; Qté OK</v>
      </c>
      <c r="L675" s="22" t="str">
        <f>IF(AND(K675="Délais NO &amp; Qté OK",X675&gt;30,D675&lt;&gt;""),"Verificar",IF(AND(K675="Délais NO &amp; Qté OK",X675&lt;=30,D675&lt;&gt;""),"Entrée faite "&amp;X675&amp;" jours "&amp;V675,IF(AND(X675&lt;30,K675="Délais NO &amp; Qté NO",D675=""),"Demande faite "&amp;X675&amp;" jours "&amp;W676,"")))</f>
        <v/>
      </c>
      <c r="M675" s="22">
        <f t="shared" si="72"/>
        <v>2</v>
      </c>
      <c r="N675" s="23">
        <v>1</v>
      </c>
      <c r="O675" s="12" t="str">
        <f>CONCATENATE(C675,D675,E675)</f>
        <v>36050525468331000010000</v>
      </c>
      <c r="P675" s="42" t="str">
        <f t="shared" si="73"/>
        <v>25468331000010000</v>
      </c>
      <c r="Q675" s="24" t="str">
        <f>IF(AND(D675&lt;&gt;0,E675=0),B675,"")</f>
        <v/>
      </c>
      <c r="R675" s="25" t="str">
        <f>IF(AND(D675=0,E675&lt;&gt;0),B675,"")</f>
        <v/>
      </c>
      <c r="S675" s="26">
        <f t="shared" si="70"/>
        <v>41061</v>
      </c>
      <c r="T675" s="27">
        <f>SUMIFS(S:S,O:O,O675,E:E,"")</f>
        <v>0</v>
      </c>
      <c r="U675" s="27">
        <f>SUMIFS(S:S,O:O,O675,D:D,"")</f>
        <v>0</v>
      </c>
      <c r="V675" s="28" t="str">
        <f t="shared" si="74"/>
        <v>Avant</v>
      </c>
      <c r="W675" s="28" t="str">
        <f t="shared" si="75"/>
        <v>Après</v>
      </c>
      <c r="X675" s="29">
        <f t="shared" si="76"/>
        <v>0</v>
      </c>
      <c r="Y675" s="42">
        <f>IFERROR(P675+D675*0.03,"")</f>
        <v>2.54683310000103E+16</v>
      </c>
    </row>
    <row r="676" spans="1:25">
      <c r="A676" s="13" t="s">
        <v>67</v>
      </c>
      <c r="B676" s="14" t="s">
        <v>13</v>
      </c>
      <c r="C676" s="15">
        <v>3605052546857</v>
      </c>
      <c r="D676" s="16">
        <v>20000</v>
      </c>
      <c r="E676" s="17">
        <v>20000</v>
      </c>
      <c r="F676" s="18">
        <v>1</v>
      </c>
      <c r="G676" s="19">
        <v>1</v>
      </c>
      <c r="H676" s="20">
        <f t="shared" si="71"/>
        <v>2</v>
      </c>
      <c r="I676" s="21">
        <f>SUMIFS(E:E,C:C,C676)</f>
        <v>50000</v>
      </c>
      <c r="J676" s="21">
        <f>SUMIFS(D:D,C:C,C676)</f>
        <v>50000</v>
      </c>
      <c r="K676" s="20" t="str">
        <f>IF(H676=2,"Délais OK &amp; Qté OK",IF(AND(H676=1,E676&lt;&gt;""),"Délais OK &amp; Qté NO",IF(AND(H676=1,E676="",M676&gt;=2),"Délais NO &amp; Qté OK",IF(AND(E676&lt;&gt;"",J676=D676),"Livraison sans demande","Délais NO &amp; Qté NO"))))</f>
        <v>Délais OK &amp; Qté OK</v>
      </c>
      <c r="L676" s="22" t="str">
        <f>IF(AND(K676="Délais NO &amp; Qté OK",X676&gt;30,D676&lt;&gt;""),"Verificar",IF(AND(K676="Délais NO &amp; Qté OK",X676&lt;=30,D676&lt;&gt;""),"Entrée faite "&amp;X676&amp;" jours "&amp;V676,IF(AND(X676&lt;30,K676="Délais NO &amp; Qté NO",D676=""),"Demande faite "&amp;X676&amp;" jours "&amp;W677,"")))</f>
        <v/>
      </c>
      <c r="M676" s="22">
        <f t="shared" si="72"/>
        <v>2</v>
      </c>
      <c r="N676" s="23">
        <v>1</v>
      </c>
      <c r="O676" s="12" t="str">
        <f>CONCATENATE(C676,D676,E676)</f>
        <v>36050525468572000020000</v>
      </c>
      <c r="P676" s="42" t="str">
        <f t="shared" si="73"/>
        <v>25468572000020000</v>
      </c>
      <c r="Q676" s="24" t="str">
        <f>IF(AND(D676&lt;&gt;0,E676=0),B676,"")</f>
        <v/>
      </c>
      <c r="R676" s="25" t="str">
        <f>IF(AND(D676=0,E676&lt;&gt;0),B676,"")</f>
        <v/>
      </c>
      <c r="S676" s="26">
        <f t="shared" si="70"/>
        <v>41061</v>
      </c>
      <c r="T676" s="27">
        <f>SUMIFS(S:S,O:O,O676,E:E,"")</f>
        <v>0</v>
      </c>
      <c r="U676" s="27">
        <f>SUMIFS(S:S,O:O,O676,D:D,"")</f>
        <v>0</v>
      </c>
      <c r="V676" s="28" t="str">
        <f t="shared" si="74"/>
        <v>Avant</v>
      </c>
      <c r="W676" s="28" t="str">
        <f t="shared" si="75"/>
        <v>Après</v>
      </c>
      <c r="X676" s="29">
        <f t="shared" si="76"/>
        <v>0</v>
      </c>
      <c r="Y676" s="42">
        <f>IFERROR(P676+D676*0.03,"")</f>
        <v>2.54685720000206E+16</v>
      </c>
    </row>
    <row r="677" spans="1:25">
      <c r="A677" s="13" t="s">
        <v>67</v>
      </c>
      <c r="B677" s="14" t="s">
        <v>13</v>
      </c>
      <c r="C677" s="15">
        <v>3605052546895</v>
      </c>
      <c r="D677" s="16">
        <v>10000</v>
      </c>
      <c r="E677" s="17">
        <v>10000</v>
      </c>
      <c r="F677" s="18">
        <v>1</v>
      </c>
      <c r="G677" s="19">
        <v>1</v>
      </c>
      <c r="H677" s="20">
        <f t="shared" si="71"/>
        <v>2</v>
      </c>
      <c r="I677" s="21">
        <f>SUMIFS(E:E,C:C,C677)</f>
        <v>30000</v>
      </c>
      <c r="J677" s="21">
        <f>SUMIFS(D:D,C:C,C677)</f>
        <v>20000</v>
      </c>
      <c r="K677" s="20" t="str">
        <f>IF(H677=2,"Délais OK &amp; Qté OK",IF(AND(H677=1,E677&lt;&gt;""),"Délais OK &amp; Qté NO",IF(AND(H677=1,E677="",M677&gt;=2),"Délais NO &amp; Qté OK",IF(AND(E677&lt;&gt;"",J677=D677),"Livraison sans demande","Délais NO &amp; Qté NO"))))</f>
        <v>Délais OK &amp; Qté OK</v>
      </c>
      <c r="L677" s="22" t="str">
        <f>IF(AND(K677="Délais NO &amp; Qté OK",X677&gt;30,D677&lt;&gt;""),"Verificar",IF(AND(K677="Délais NO &amp; Qté OK",X677&lt;=30,D677&lt;&gt;""),"Entrée faite "&amp;X677&amp;" jours "&amp;V677,IF(AND(X677&lt;30,K677="Délais NO &amp; Qté NO",D677=""),"Demande faite "&amp;X677&amp;" jours "&amp;W678,"")))</f>
        <v/>
      </c>
      <c r="M677" s="22">
        <f t="shared" si="72"/>
        <v>2</v>
      </c>
      <c r="N677" s="23">
        <v>1</v>
      </c>
      <c r="O677" s="12" t="str">
        <f>CONCATENATE(C677,D677,E677)</f>
        <v>36050525468951000010000</v>
      </c>
      <c r="P677" s="42" t="str">
        <f t="shared" si="73"/>
        <v>25468951000010000</v>
      </c>
      <c r="Q677" s="24" t="str">
        <f>IF(AND(D677&lt;&gt;0,E677=0),B677,"")</f>
        <v/>
      </c>
      <c r="R677" s="25" t="str">
        <f>IF(AND(D677=0,E677&lt;&gt;0),B677,"")</f>
        <v/>
      </c>
      <c r="S677" s="26">
        <f t="shared" si="70"/>
        <v>41061</v>
      </c>
      <c r="T677" s="27">
        <f>SUMIFS(S:S,O:O,O677,E:E,"")</f>
        <v>0</v>
      </c>
      <c r="U677" s="27">
        <f>SUMIFS(S:S,O:O,O677,D:D,"")</f>
        <v>0</v>
      </c>
      <c r="V677" s="28" t="str">
        <f t="shared" si="74"/>
        <v>Avant</v>
      </c>
      <c r="W677" s="28" t="str">
        <f t="shared" si="75"/>
        <v>Après</v>
      </c>
      <c r="X677" s="29">
        <f t="shared" si="76"/>
        <v>0</v>
      </c>
      <c r="Y677" s="42">
        <f>IFERROR(P677+D677*0.03,"")</f>
        <v>2.54689510000103E+16</v>
      </c>
    </row>
    <row r="678" spans="1:25">
      <c r="A678" s="13" t="s">
        <v>67</v>
      </c>
      <c r="B678" s="14" t="s">
        <v>13</v>
      </c>
      <c r="C678" s="15">
        <v>3605052554524</v>
      </c>
      <c r="D678" s="16">
        <v>20000</v>
      </c>
      <c r="E678" s="17">
        <v>10000</v>
      </c>
      <c r="F678" s="18"/>
      <c r="G678" s="19">
        <v>1</v>
      </c>
      <c r="H678" s="20">
        <f t="shared" si="71"/>
        <v>1</v>
      </c>
      <c r="I678" s="21">
        <f>SUMIFS(E:E,C:C,C678)</f>
        <v>10000</v>
      </c>
      <c r="J678" s="21">
        <f>SUMIFS(D:D,C:C,C678)</f>
        <v>20000</v>
      </c>
      <c r="K678" s="20" t="str">
        <f>IF(H678=2,"Délais OK &amp; Qté OK",IF(AND(H678=1,E678&lt;&gt;""),"Délais OK &amp; Qté NO",IF(AND(H678=1,E678="",M678&gt;=2),"Délais NO &amp; Qté OK",IF(AND(E678&lt;&gt;"",J678=D678),"Livraison sans demande","Délais NO &amp; Qté NO"))))</f>
        <v>Délais OK &amp; Qté NO</v>
      </c>
      <c r="L678" s="22" t="str">
        <f>IF(AND(K678="Délais NO &amp; Qté OK",X678&gt;30,D678&lt;&gt;""),"Verificar",IF(AND(K678="Délais NO &amp; Qté OK",X678&lt;=30,D678&lt;&gt;""),"Entrée faite "&amp;X678&amp;" jours "&amp;V678,IF(AND(X678&lt;30,K678="Délais NO &amp; Qté NO",D678=""),"Demande faite "&amp;X678&amp;" jours "&amp;W679,"")))</f>
        <v/>
      </c>
      <c r="M678" s="22">
        <f t="shared" si="72"/>
        <v>1</v>
      </c>
      <c r="N678" s="23">
        <v>1</v>
      </c>
      <c r="O678" s="12" t="str">
        <f>CONCATENATE(C678,D678,E678)</f>
        <v>36050525545242000010000</v>
      </c>
      <c r="P678" s="42" t="str">
        <f t="shared" si="73"/>
        <v>25545242000010000</v>
      </c>
      <c r="Q678" s="24" t="str">
        <f>IF(AND(D678&lt;&gt;0,E678=0),B678,"")</f>
        <v/>
      </c>
      <c r="R678" s="25" t="str">
        <f>IF(AND(D678=0,E678&lt;&gt;0),B678,"")</f>
        <v/>
      </c>
      <c r="S678" s="26">
        <f t="shared" si="70"/>
        <v>41061</v>
      </c>
      <c r="T678" s="27">
        <f>SUMIFS(S:S,O:O,O678,E:E,"")</f>
        <v>0</v>
      </c>
      <c r="U678" s="27">
        <f>SUMIFS(S:S,O:O,O678,D:D,"")</f>
        <v>0</v>
      </c>
      <c r="V678" s="28" t="str">
        <f t="shared" si="74"/>
        <v>Avant</v>
      </c>
      <c r="W678" s="28" t="str">
        <f t="shared" si="75"/>
        <v>Après</v>
      </c>
      <c r="X678" s="29">
        <f t="shared" si="76"/>
        <v>0</v>
      </c>
      <c r="Y678" s="42">
        <f>IFERROR(P678+D678*0.03,"")</f>
        <v>2.55452420000106E+16</v>
      </c>
    </row>
    <row r="679" spans="1:25">
      <c r="A679" s="13" t="s">
        <v>67</v>
      </c>
      <c r="B679" s="14" t="s">
        <v>13</v>
      </c>
      <c r="C679" s="15">
        <v>3605052554555</v>
      </c>
      <c r="D679" s="16">
        <v>20000</v>
      </c>
      <c r="E679" s="17">
        <v>10000</v>
      </c>
      <c r="F679" s="18"/>
      <c r="G679" s="19">
        <v>1</v>
      </c>
      <c r="H679" s="20">
        <f t="shared" si="71"/>
        <v>1</v>
      </c>
      <c r="I679" s="21">
        <f>SUMIFS(E:E,C:C,C679)</f>
        <v>10000</v>
      </c>
      <c r="J679" s="21">
        <f>SUMIFS(D:D,C:C,C679)</f>
        <v>20000</v>
      </c>
      <c r="K679" s="20" t="str">
        <f>IF(H679=2,"Délais OK &amp; Qté OK",IF(AND(H679=1,E679&lt;&gt;""),"Délais OK &amp; Qté NO",IF(AND(H679=1,E679="",M679&gt;=2),"Délais NO &amp; Qté OK",IF(AND(E679&lt;&gt;"",J679=D679),"Livraison sans demande","Délais NO &amp; Qté NO"))))</f>
        <v>Délais OK &amp; Qté NO</v>
      </c>
      <c r="L679" s="22" t="str">
        <f>IF(AND(K679="Délais NO &amp; Qté OK",X679&gt;30,D679&lt;&gt;""),"Verificar",IF(AND(K679="Délais NO &amp; Qté OK",X679&lt;=30,D679&lt;&gt;""),"Entrée faite "&amp;X679&amp;" jours "&amp;V679,IF(AND(X679&lt;30,K679="Délais NO &amp; Qté NO",D679=""),"Demande faite "&amp;X679&amp;" jours "&amp;W680,"")))</f>
        <v/>
      </c>
      <c r="M679" s="22">
        <f t="shared" si="72"/>
        <v>1</v>
      </c>
      <c r="N679" s="23">
        <v>1</v>
      </c>
      <c r="O679" s="12" t="str">
        <f>CONCATENATE(C679,D679,E679)</f>
        <v>36050525545552000010000</v>
      </c>
      <c r="P679" s="42" t="str">
        <f t="shared" si="73"/>
        <v>25545552000010000</v>
      </c>
      <c r="Q679" s="24" t="str">
        <f>IF(AND(D679&lt;&gt;0,E679=0),B679,"")</f>
        <v/>
      </c>
      <c r="R679" s="25" t="str">
        <f>IF(AND(D679=0,E679&lt;&gt;0),B679,"")</f>
        <v/>
      </c>
      <c r="S679" s="26">
        <f t="shared" si="70"/>
        <v>41061</v>
      </c>
      <c r="T679" s="27">
        <f>SUMIFS(S:S,O:O,O679,E:E,"")</f>
        <v>0</v>
      </c>
      <c r="U679" s="27">
        <f>SUMIFS(S:S,O:O,O679,D:D,"")</f>
        <v>0</v>
      </c>
      <c r="V679" s="28" t="str">
        <f t="shared" si="74"/>
        <v>Avant</v>
      </c>
      <c r="W679" s="28" t="str">
        <f t="shared" si="75"/>
        <v>Après</v>
      </c>
      <c r="X679" s="29">
        <f t="shared" si="76"/>
        <v>0</v>
      </c>
      <c r="Y679" s="42">
        <f>IFERROR(P679+D679*0.03,"")</f>
        <v>2.55455520000106E+16</v>
      </c>
    </row>
    <row r="680" spans="1:25">
      <c r="A680" s="13" t="s">
        <v>67</v>
      </c>
      <c r="B680" s="14" t="s">
        <v>13</v>
      </c>
      <c r="C680" s="15">
        <v>3605052555491</v>
      </c>
      <c r="D680" s="16">
        <v>10000</v>
      </c>
      <c r="E680" s="17">
        <v>10000</v>
      </c>
      <c r="F680" s="18">
        <v>1</v>
      </c>
      <c r="G680" s="19">
        <v>1</v>
      </c>
      <c r="H680" s="20">
        <f t="shared" si="71"/>
        <v>2</v>
      </c>
      <c r="I680" s="21">
        <f>SUMIFS(E:E,C:C,C680)</f>
        <v>10000</v>
      </c>
      <c r="J680" s="21">
        <f>SUMIFS(D:D,C:C,C680)</f>
        <v>10000</v>
      </c>
      <c r="K680" s="20" t="str">
        <f>IF(H680=2,"Délais OK &amp; Qté OK",IF(AND(H680=1,E680&lt;&gt;""),"Délais OK &amp; Qté NO",IF(AND(H680=1,E680="",M680&gt;=2),"Délais NO &amp; Qté OK",IF(AND(E680&lt;&gt;"",J680=D680),"Livraison sans demande","Délais NO &amp; Qté NO"))))</f>
        <v>Délais OK &amp; Qté OK</v>
      </c>
      <c r="L680" s="22" t="str">
        <f>IF(AND(K680="Délais NO &amp; Qté OK",X680&gt;30,D680&lt;&gt;""),"Verificar",IF(AND(K680="Délais NO &amp; Qté OK",X680&lt;=30,D680&lt;&gt;""),"Entrée faite "&amp;X680&amp;" jours "&amp;V680,IF(AND(X680&lt;30,K680="Délais NO &amp; Qté NO",D680=""),"Demande faite "&amp;X680&amp;" jours "&amp;W681,"")))</f>
        <v/>
      </c>
      <c r="M680" s="22">
        <f t="shared" si="72"/>
        <v>1</v>
      </c>
      <c r="N680" s="23">
        <v>1</v>
      </c>
      <c r="O680" s="12" t="str">
        <f>CONCATENATE(C680,D680,E680)</f>
        <v>36050525554911000010000</v>
      </c>
      <c r="P680" s="42" t="str">
        <f t="shared" si="73"/>
        <v>25554911000010000</v>
      </c>
      <c r="Q680" s="24" t="str">
        <f>IF(AND(D680&lt;&gt;0,E680=0),B680,"")</f>
        <v/>
      </c>
      <c r="R680" s="25" t="str">
        <f>IF(AND(D680=0,E680&lt;&gt;0),B680,"")</f>
        <v/>
      </c>
      <c r="S680" s="26">
        <f t="shared" si="70"/>
        <v>41061</v>
      </c>
      <c r="T680" s="27">
        <f>SUMIFS(S:S,O:O,O680,E:E,"")</f>
        <v>0</v>
      </c>
      <c r="U680" s="27">
        <f>SUMIFS(S:S,O:O,O680,D:D,"")</f>
        <v>0</v>
      </c>
      <c r="V680" s="28" t="str">
        <f t="shared" si="74"/>
        <v>Avant</v>
      </c>
      <c r="W680" s="28" t="str">
        <f t="shared" si="75"/>
        <v>Après</v>
      </c>
      <c r="X680" s="29">
        <f t="shared" si="76"/>
        <v>0</v>
      </c>
      <c r="Y680" s="42">
        <f>IFERROR(P680+D680*0.03,"")</f>
        <v>2.55549110000103E+16</v>
      </c>
    </row>
    <row r="681" spans="1:25">
      <c r="A681" s="13" t="s">
        <v>67</v>
      </c>
      <c r="B681" s="14" t="s">
        <v>13</v>
      </c>
      <c r="C681" s="15">
        <v>3605052555507</v>
      </c>
      <c r="D681" s="16">
        <v>10000</v>
      </c>
      <c r="E681" s="17">
        <v>10000</v>
      </c>
      <c r="F681" s="18">
        <v>1</v>
      </c>
      <c r="G681" s="19">
        <v>1</v>
      </c>
      <c r="H681" s="20">
        <f t="shared" si="71"/>
        <v>2</v>
      </c>
      <c r="I681" s="21">
        <f>SUMIFS(E:E,C:C,C681)</f>
        <v>20000</v>
      </c>
      <c r="J681" s="21">
        <f>SUMIFS(D:D,C:C,C681)</f>
        <v>20000</v>
      </c>
      <c r="K681" s="20" t="str">
        <f>IF(H681=2,"Délais OK &amp; Qté OK",IF(AND(H681=1,E681&lt;&gt;""),"Délais OK &amp; Qté NO",IF(AND(H681=1,E681="",M681&gt;=2),"Délais NO &amp; Qté OK",IF(AND(E681&lt;&gt;"",J681=D681),"Livraison sans demande","Délais NO &amp; Qté NO"))))</f>
        <v>Délais OK &amp; Qté OK</v>
      </c>
      <c r="L681" s="22" t="str">
        <f>IF(AND(K681="Délais NO &amp; Qté OK",X681&gt;30,D681&lt;&gt;""),"Verificar",IF(AND(K681="Délais NO &amp; Qté OK",X681&lt;=30,D681&lt;&gt;""),"Entrée faite "&amp;X681&amp;" jours "&amp;V681,IF(AND(X681&lt;30,K681="Délais NO &amp; Qté NO",D681=""),"Demande faite "&amp;X681&amp;" jours "&amp;W682,"")))</f>
        <v/>
      </c>
      <c r="M681" s="22">
        <f t="shared" si="72"/>
        <v>2</v>
      </c>
      <c r="N681" s="23">
        <v>1</v>
      </c>
      <c r="O681" s="12" t="str">
        <f>CONCATENATE(C681,D681,E681)</f>
        <v>36050525555071000010000</v>
      </c>
      <c r="P681" s="42" t="str">
        <f t="shared" si="73"/>
        <v>25555071000010000</v>
      </c>
      <c r="Q681" s="24" t="str">
        <f>IF(AND(D681&lt;&gt;0,E681=0),B681,"")</f>
        <v/>
      </c>
      <c r="R681" s="25" t="str">
        <f>IF(AND(D681=0,E681&lt;&gt;0),B681,"")</f>
        <v/>
      </c>
      <c r="S681" s="26">
        <f t="shared" si="70"/>
        <v>41061</v>
      </c>
      <c r="T681" s="27">
        <f>SUMIFS(S:S,O:O,O681,E:E,"")</f>
        <v>0</v>
      </c>
      <c r="U681" s="27">
        <f>SUMIFS(S:S,O:O,O681,D:D,"")</f>
        <v>0</v>
      </c>
      <c r="V681" s="28" t="str">
        <f t="shared" si="74"/>
        <v>Avant</v>
      </c>
      <c r="W681" s="28" t="str">
        <f t="shared" si="75"/>
        <v>Après</v>
      </c>
      <c r="X681" s="29">
        <f t="shared" si="76"/>
        <v>0</v>
      </c>
      <c r="Y681" s="42">
        <f>IFERROR(P681+D681*0.03,"")</f>
        <v>2.55550710000103E+16</v>
      </c>
    </row>
    <row r="682" spans="1:25">
      <c r="A682" s="13" t="s">
        <v>67</v>
      </c>
      <c r="B682" s="14" t="s">
        <v>13</v>
      </c>
      <c r="C682" s="15">
        <v>3605052555514</v>
      </c>
      <c r="D682" s="16">
        <v>10000</v>
      </c>
      <c r="E682" s="17">
        <v>10000</v>
      </c>
      <c r="F682" s="18">
        <v>1</v>
      </c>
      <c r="G682" s="19">
        <v>1</v>
      </c>
      <c r="H682" s="20">
        <f t="shared" si="71"/>
        <v>2</v>
      </c>
      <c r="I682" s="21">
        <f>SUMIFS(E:E,C:C,C682)</f>
        <v>10000</v>
      </c>
      <c r="J682" s="21">
        <f>SUMIFS(D:D,C:C,C682)</f>
        <v>10000</v>
      </c>
      <c r="K682" s="20" t="str">
        <f>IF(H682=2,"Délais OK &amp; Qté OK",IF(AND(H682=1,E682&lt;&gt;""),"Délais OK &amp; Qté NO",IF(AND(H682=1,E682="",M682&gt;=2),"Délais NO &amp; Qté OK",IF(AND(E682&lt;&gt;"",J682=D682),"Livraison sans demande","Délais NO &amp; Qté NO"))))</f>
        <v>Délais OK &amp; Qté OK</v>
      </c>
      <c r="L682" s="22" t="str">
        <f>IF(AND(K682="Délais NO &amp; Qté OK",X682&gt;30,D682&lt;&gt;""),"Verificar",IF(AND(K682="Délais NO &amp; Qté OK",X682&lt;=30,D682&lt;&gt;""),"Entrée faite "&amp;X682&amp;" jours "&amp;V682,IF(AND(X682&lt;30,K682="Délais NO &amp; Qté NO",D682=""),"Demande faite "&amp;X682&amp;" jours "&amp;W683,"")))</f>
        <v/>
      </c>
      <c r="M682" s="22">
        <f t="shared" si="72"/>
        <v>1</v>
      </c>
      <c r="N682" s="23">
        <v>1</v>
      </c>
      <c r="O682" s="12" t="str">
        <f>CONCATENATE(C682,D682,E682)</f>
        <v>36050525555141000010000</v>
      </c>
      <c r="P682" s="42" t="str">
        <f t="shared" si="73"/>
        <v>25555141000010000</v>
      </c>
      <c r="Q682" s="24" t="str">
        <f>IF(AND(D682&lt;&gt;0,E682=0),B682,"")</f>
        <v/>
      </c>
      <c r="R682" s="25" t="str">
        <f>IF(AND(D682=0,E682&lt;&gt;0),B682,"")</f>
        <v/>
      </c>
      <c r="S682" s="26">
        <f t="shared" si="70"/>
        <v>41061</v>
      </c>
      <c r="T682" s="27">
        <f>SUMIFS(S:S,O:O,O682,E:E,"")</f>
        <v>0</v>
      </c>
      <c r="U682" s="27">
        <f>SUMIFS(S:S,O:O,O682,D:D,"")</f>
        <v>0</v>
      </c>
      <c r="V682" s="28" t="str">
        <f t="shared" si="74"/>
        <v>Avant</v>
      </c>
      <c r="W682" s="28" t="str">
        <f t="shared" si="75"/>
        <v>Après</v>
      </c>
      <c r="X682" s="29">
        <f t="shared" si="76"/>
        <v>0</v>
      </c>
      <c r="Y682" s="42">
        <f>IFERROR(P682+D682*0.03,"")</f>
        <v>2.55551410000103E+16</v>
      </c>
    </row>
    <row r="683" spans="1:25">
      <c r="A683" s="13" t="s">
        <v>67</v>
      </c>
      <c r="B683" s="14" t="s">
        <v>13</v>
      </c>
      <c r="C683" s="15">
        <v>3605052555521</v>
      </c>
      <c r="D683" s="16">
        <v>20000</v>
      </c>
      <c r="E683" s="17">
        <v>10000</v>
      </c>
      <c r="F683" s="18"/>
      <c r="G683" s="19">
        <v>1</v>
      </c>
      <c r="H683" s="20">
        <f t="shared" si="71"/>
        <v>1</v>
      </c>
      <c r="I683" s="21">
        <f>SUMIFS(E:E,C:C,C683)</f>
        <v>10000</v>
      </c>
      <c r="J683" s="21">
        <f>SUMIFS(D:D,C:C,C683)</f>
        <v>20000</v>
      </c>
      <c r="K683" s="20" t="str">
        <f>IF(H683=2,"Délais OK &amp; Qté OK",IF(AND(H683=1,E683&lt;&gt;""),"Délais OK &amp; Qté NO",IF(AND(H683=1,E683="",M683&gt;=2),"Délais NO &amp; Qté OK",IF(AND(E683&lt;&gt;"",J683=D683),"Livraison sans demande","Délais NO &amp; Qté NO"))))</f>
        <v>Délais OK &amp; Qté NO</v>
      </c>
      <c r="L683" s="22" t="str">
        <f>IF(AND(K683="Délais NO &amp; Qté OK",X683&gt;30,D683&lt;&gt;""),"Verificar",IF(AND(K683="Délais NO &amp; Qté OK",X683&lt;=30,D683&lt;&gt;""),"Entrée faite "&amp;X683&amp;" jours "&amp;V683,IF(AND(X683&lt;30,K683="Délais NO &amp; Qté NO",D683=""),"Demande faite "&amp;X683&amp;" jours "&amp;W684,"")))</f>
        <v/>
      </c>
      <c r="M683" s="22">
        <f t="shared" si="72"/>
        <v>1</v>
      </c>
      <c r="N683" s="23">
        <v>1</v>
      </c>
      <c r="O683" s="12" t="str">
        <f>CONCATENATE(C683,D683,E683)</f>
        <v>36050525555212000010000</v>
      </c>
      <c r="P683" s="42" t="str">
        <f t="shared" si="73"/>
        <v>25555212000010000</v>
      </c>
      <c r="Q683" s="24" t="str">
        <f>IF(AND(D683&lt;&gt;0,E683=0),B683,"")</f>
        <v/>
      </c>
      <c r="R683" s="25" t="str">
        <f>IF(AND(D683=0,E683&lt;&gt;0),B683,"")</f>
        <v/>
      </c>
      <c r="S683" s="26">
        <f t="shared" si="70"/>
        <v>41061</v>
      </c>
      <c r="T683" s="27">
        <f>SUMIFS(S:S,O:O,O683,E:E,"")</f>
        <v>0</v>
      </c>
      <c r="U683" s="27">
        <f>SUMIFS(S:S,O:O,O683,D:D,"")</f>
        <v>0</v>
      </c>
      <c r="V683" s="28" t="str">
        <f t="shared" si="74"/>
        <v>Avant</v>
      </c>
      <c r="W683" s="28" t="str">
        <f t="shared" si="75"/>
        <v>Après</v>
      </c>
      <c r="X683" s="29">
        <f t="shared" si="76"/>
        <v>0</v>
      </c>
      <c r="Y683" s="42">
        <f>IFERROR(P683+D683*0.03,"")</f>
        <v>2.55552120000106E+16</v>
      </c>
    </row>
    <row r="684" spans="1:25">
      <c r="A684" s="13" t="s">
        <v>67</v>
      </c>
      <c r="B684" s="14" t="s">
        <v>13</v>
      </c>
      <c r="C684" s="15">
        <v>3605052555538</v>
      </c>
      <c r="D684" s="16">
        <v>10000</v>
      </c>
      <c r="E684" s="17"/>
      <c r="F684" s="18"/>
      <c r="G684" s="19">
        <v>1</v>
      </c>
      <c r="H684" s="20">
        <f t="shared" si="71"/>
        <v>1</v>
      </c>
      <c r="I684" s="21">
        <f>SUMIFS(E:E,C:C,C684)</f>
        <v>20000</v>
      </c>
      <c r="J684" s="21">
        <f>SUMIFS(D:D,C:C,C684)</f>
        <v>20000</v>
      </c>
      <c r="K684" s="20" t="str">
        <f>IF(H684=2,"Délais OK &amp; Qté OK",IF(AND(H684=1,E684&lt;&gt;""),"Délais OK &amp; Qté NO",IF(AND(H684=1,E684="",M684&gt;=2),"Délais NO &amp; Qté OK",IF(AND(E684&lt;&gt;"",J684=D684),"Livraison sans demande","Délais NO &amp; Qté NO"))))</f>
        <v>Délais NO &amp; Qté OK</v>
      </c>
      <c r="L684" s="22" t="str">
        <f>IF(AND(K684="Délais NO &amp; Qté OK",X684&gt;30,D684&lt;&gt;""),"Verificar",IF(AND(K684="Délais NO &amp; Qté OK",X684&lt;=30,D684&lt;&gt;""),"Entrée faite "&amp;X684&amp;" jours "&amp;V684,IF(AND(X684&lt;30,K684="Délais NO &amp; Qté NO",D684=""),"Demande faite "&amp;X684&amp;" jours "&amp;W685,"")))</f>
        <v>Entrée faite 3 jours Après</v>
      </c>
      <c r="M684" s="22">
        <f t="shared" si="72"/>
        <v>2</v>
      </c>
      <c r="N684" s="23">
        <v>1</v>
      </c>
      <c r="O684" s="12" t="str">
        <f>CONCATENATE(C684,D684,E684)</f>
        <v>360505255553810000</v>
      </c>
      <c r="P684" s="42" t="str">
        <f t="shared" si="73"/>
        <v>255553810000</v>
      </c>
      <c r="Q684" s="24" t="str">
        <f>IF(AND(D684&lt;&gt;0,E684=0),B684,"")</f>
        <v>01/06/2012</v>
      </c>
      <c r="R684" s="25" t="str">
        <f>IF(AND(D684=0,E684&lt;&gt;0),B684,"")</f>
        <v/>
      </c>
      <c r="S684" s="26">
        <f t="shared" si="70"/>
        <v>41061</v>
      </c>
      <c r="T684" s="27">
        <f>SUMIFS(S:S,O:O,O684,E:E,"")</f>
        <v>41061</v>
      </c>
      <c r="U684" s="27">
        <f>SUMIFS(S:S,O:O,O684,D:D,"")</f>
        <v>41064</v>
      </c>
      <c r="V684" s="28" t="str">
        <f t="shared" si="74"/>
        <v>Après</v>
      </c>
      <c r="W684" s="28" t="str">
        <f t="shared" si="75"/>
        <v>Avant</v>
      </c>
      <c r="X684" s="29">
        <f t="shared" si="76"/>
        <v>3</v>
      </c>
      <c r="Y684" s="42">
        <f>IFERROR(P684+D684*0.03,"")</f>
        <v>255553810300</v>
      </c>
    </row>
    <row r="685" spans="1:25">
      <c r="A685" s="13" t="s">
        <v>67</v>
      </c>
      <c r="B685" s="14" t="s">
        <v>13</v>
      </c>
      <c r="C685" s="15">
        <v>3605052555545</v>
      </c>
      <c r="D685" s="16">
        <v>10000</v>
      </c>
      <c r="E685" s="17"/>
      <c r="F685" s="18"/>
      <c r="G685" s="19">
        <v>1</v>
      </c>
      <c r="H685" s="20">
        <f t="shared" si="71"/>
        <v>1</v>
      </c>
      <c r="I685" s="21">
        <f>SUMIFS(E:E,C:C,C685)</f>
        <v>10000</v>
      </c>
      <c r="J685" s="21">
        <f>SUMIFS(D:D,C:C,C685)</f>
        <v>10000</v>
      </c>
      <c r="K685" s="20" t="str">
        <f>IF(H685=2,"Délais OK &amp; Qté OK",IF(AND(H685=1,E685&lt;&gt;""),"Délais OK &amp; Qté NO",IF(AND(H685=1,E685="",M685&gt;=2),"Délais NO &amp; Qté OK",IF(AND(E685&lt;&gt;"",J685=D685),"Livraison sans demande","Délais NO &amp; Qté NO"))))</f>
        <v>Délais NO &amp; Qté OK</v>
      </c>
      <c r="L685" s="22" t="str">
        <f>IF(AND(K685="Délais NO &amp; Qté OK",X685&gt;30,D685&lt;&gt;""),"Verificar",IF(AND(K685="Délais NO &amp; Qté OK",X685&lt;=30,D685&lt;&gt;""),"Entrée faite "&amp;X685&amp;" jours "&amp;V685,IF(AND(X685&lt;30,K685="Délais NO &amp; Qté NO",D685=""),"Demande faite "&amp;X685&amp;" jours "&amp;W686,"")))</f>
        <v>Entrée faite 3 jours Après</v>
      </c>
      <c r="M685" s="22">
        <f t="shared" si="72"/>
        <v>2</v>
      </c>
      <c r="N685" s="23">
        <v>1</v>
      </c>
      <c r="O685" s="12" t="str">
        <f>CONCATENATE(C685,D685,E685)</f>
        <v>360505255554510000</v>
      </c>
      <c r="P685" s="42" t="str">
        <f t="shared" si="73"/>
        <v>255554510000</v>
      </c>
      <c r="Q685" s="24" t="str">
        <f>IF(AND(D685&lt;&gt;0,E685=0),B685,"")</f>
        <v>01/06/2012</v>
      </c>
      <c r="R685" s="25" t="str">
        <f>IF(AND(D685=0,E685&lt;&gt;0),B685,"")</f>
        <v/>
      </c>
      <c r="S685" s="26">
        <f t="shared" si="70"/>
        <v>41061</v>
      </c>
      <c r="T685" s="27">
        <f>SUMIFS(S:S,O:O,O685,E:E,"")</f>
        <v>41061</v>
      </c>
      <c r="U685" s="27">
        <f>SUMIFS(S:S,O:O,O685,D:D,"")</f>
        <v>41064</v>
      </c>
      <c r="V685" s="28" t="str">
        <f t="shared" si="74"/>
        <v>Après</v>
      </c>
      <c r="W685" s="28" t="str">
        <f t="shared" si="75"/>
        <v>Avant</v>
      </c>
      <c r="X685" s="29">
        <f t="shared" si="76"/>
        <v>3</v>
      </c>
      <c r="Y685" s="42">
        <f>IFERROR(P685+D685*0.03,"")</f>
        <v>255554510300</v>
      </c>
    </row>
    <row r="686" spans="1:25">
      <c r="A686" s="13" t="s">
        <v>67</v>
      </c>
      <c r="B686" s="14" t="s">
        <v>13</v>
      </c>
      <c r="C686" s="15">
        <v>3605052555583</v>
      </c>
      <c r="D686" s="16">
        <v>20000</v>
      </c>
      <c r="E686" s="17">
        <v>10000</v>
      </c>
      <c r="F686" s="18"/>
      <c r="G686" s="19">
        <v>1</v>
      </c>
      <c r="H686" s="20">
        <f t="shared" si="71"/>
        <v>1</v>
      </c>
      <c r="I686" s="21">
        <f>SUMIFS(E:E,C:C,C686)</f>
        <v>10000</v>
      </c>
      <c r="J686" s="21">
        <f>SUMIFS(D:D,C:C,C686)</f>
        <v>20000</v>
      </c>
      <c r="K686" s="20" t="str">
        <f>IF(H686=2,"Délais OK &amp; Qté OK",IF(AND(H686=1,E686&lt;&gt;""),"Délais OK &amp; Qté NO",IF(AND(H686=1,E686="",M686&gt;=2),"Délais NO &amp; Qté OK",IF(AND(E686&lt;&gt;"",J686=D686),"Livraison sans demande","Délais NO &amp; Qté NO"))))</f>
        <v>Délais OK &amp; Qté NO</v>
      </c>
      <c r="L686" s="22" t="str">
        <f>IF(AND(K686="Délais NO &amp; Qté OK",X686&gt;30,D686&lt;&gt;""),"Verificar",IF(AND(K686="Délais NO &amp; Qté OK",X686&lt;=30,D686&lt;&gt;""),"Entrée faite "&amp;X686&amp;" jours "&amp;V686,IF(AND(X686&lt;30,K686="Délais NO &amp; Qté NO",D686=""),"Demande faite "&amp;X686&amp;" jours "&amp;W687,"")))</f>
        <v/>
      </c>
      <c r="M686" s="22">
        <f t="shared" si="72"/>
        <v>1</v>
      </c>
      <c r="N686" s="23">
        <v>1</v>
      </c>
      <c r="O686" s="12" t="str">
        <f>CONCATENATE(C686,D686,E686)</f>
        <v>36050525555832000010000</v>
      </c>
      <c r="P686" s="42" t="str">
        <f t="shared" si="73"/>
        <v>25555832000010000</v>
      </c>
      <c r="Q686" s="24" t="str">
        <f>IF(AND(D686&lt;&gt;0,E686=0),B686,"")</f>
        <v/>
      </c>
      <c r="R686" s="25" t="str">
        <f>IF(AND(D686=0,E686&lt;&gt;0),B686,"")</f>
        <v/>
      </c>
      <c r="S686" s="26">
        <f t="shared" si="70"/>
        <v>41061</v>
      </c>
      <c r="T686" s="27">
        <f>SUMIFS(S:S,O:O,O686,E:E,"")</f>
        <v>0</v>
      </c>
      <c r="U686" s="27">
        <f>SUMIFS(S:S,O:O,O686,D:D,"")</f>
        <v>0</v>
      </c>
      <c r="V686" s="28" t="str">
        <f t="shared" si="74"/>
        <v>Avant</v>
      </c>
      <c r="W686" s="28" t="str">
        <f t="shared" si="75"/>
        <v>Après</v>
      </c>
      <c r="X686" s="29">
        <f t="shared" si="76"/>
        <v>0</v>
      </c>
      <c r="Y686" s="42">
        <f>IFERROR(P686+D686*0.03,"")</f>
        <v>2.55558320000106E+16</v>
      </c>
    </row>
    <row r="687" spans="1:25">
      <c r="A687" s="13" t="s">
        <v>67</v>
      </c>
      <c r="B687" s="14" t="s">
        <v>13</v>
      </c>
      <c r="C687" s="15">
        <v>3605052568576</v>
      </c>
      <c r="D687" s="16">
        <v>20000</v>
      </c>
      <c r="E687" s="17">
        <v>10000</v>
      </c>
      <c r="F687" s="18"/>
      <c r="G687" s="19">
        <v>1</v>
      </c>
      <c r="H687" s="20">
        <f t="shared" si="71"/>
        <v>1</v>
      </c>
      <c r="I687" s="21">
        <f>SUMIFS(E:E,C:C,C687)</f>
        <v>10000</v>
      </c>
      <c r="J687" s="21">
        <f>SUMIFS(D:D,C:C,C687)</f>
        <v>20000</v>
      </c>
      <c r="K687" s="20" t="str">
        <f>IF(H687=2,"Délais OK &amp; Qté OK",IF(AND(H687=1,E687&lt;&gt;""),"Délais OK &amp; Qté NO",IF(AND(H687=1,E687="",M687&gt;=2),"Délais NO &amp; Qté OK",IF(AND(E687&lt;&gt;"",J687=D687),"Livraison sans demande","Délais NO &amp; Qté NO"))))</f>
        <v>Délais OK &amp; Qté NO</v>
      </c>
      <c r="L687" s="22" t="str">
        <f>IF(AND(K687="Délais NO &amp; Qté OK",X687&gt;30,D687&lt;&gt;""),"Verificar",IF(AND(K687="Délais NO &amp; Qté OK",X687&lt;=30,D687&lt;&gt;""),"Entrée faite "&amp;X687&amp;" jours "&amp;V687,IF(AND(X687&lt;30,K687="Délais NO &amp; Qté NO",D687=""),"Demande faite "&amp;X687&amp;" jours "&amp;W688,"")))</f>
        <v/>
      </c>
      <c r="M687" s="22">
        <f t="shared" si="72"/>
        <v>1</v>
      </c>
      <c r="N687" s="23">
        <v>1</v>
      </c>
      <c r="O687" s="12" t="str">
        <f>CONCATENATE(C687,D687,E687)</f>
        <v>36050525685762000010000</v>
      </c>
      <c r="P687" s="42" t="str">
        <f t="shared" si="73"/>
        <v>25685762000010000</v>
      </c>
      <c r="Q687" s="24" t="str">
        <f>IF(AND(D687&lt;&gt;0,E687=0),B687,"")</f>
        <v/>
      </c>
      <c r="R687" s="25" t="str">
        <f>IF(AND(D687=0,E687&lt;&gt;0),B687,"")</f>
        <v/>
      </c>
      <c r="S687" s="26">
        <f t="shared" si="70"/>
        <v>41061</v>
      </c>
      <c r="T687" s="27">
        <f>SUMIFS(S:S,O:O,O687,E:E,"")</f>
        <v>0</v>
      </c>
      <c r="U687" s="27">
        <f>SUMIFS(S:S,O:O,O687,D:D,"")</f>
        <v>0</v>
      </c>
      <c r="V687" s="28" t="str">
        <f t="shared" si="74"/>
        <v>Avant</v>
      </c>
      <c r="W687" s="28" t="str">
        <f t="shared" si="75"/>
        <v>Après</v>
      </c>
      <c r="X687" s="29">
        <f t="shared" si="76"/>
        <v>0</v>
      </c>
      <c r="Y687" s="42">
        <f>IFERROR(P687+D687*0.03,"")</f>
        <v>2.56857620000106E+16</v>
      </c>
    </row>
    <row r="688" spans="1:25">
      <c r="A688" s="13" t="s">
        <v>67</v>
      </c>
      <c r="B688" s="14" t="s">
        <v>13</v>
      </c>
      <c r="C688" s="15">
        <v>3605052568590</v>
      </c>
      <c r="D688" s="16">
        <v>20000</v>
      </c>
      <c r="E688" s="17">
        <v>10000</v>
      </c>
      <c r="F688" s="18"/>
      <c r="G688" s="19">
        <v>1</v>
      </c>
      <c r="H688" s="20">
        <f t="shared" si="71"/>
        <v>1</v>
      </c>
      <c r="I688" s="21">
        <f>SUMIFS(E:E,C:C,C688)</f>
        <v>10000</v>
      </c>
      <c r="J688" s="21">
        <f>SUMIFS(D:D,C:C,C688)</f>
        <v>20000</v>
      </c>
      <c r="K688" s="20" t="str">
        <f>IF(H688=2,"Délais OK &amp; Qté OK",IF(AND(H688=1,E688&lt;&gt;""),"Délais OK &amp; Qté NO",IF(AND(H688=1,E688="",M688&gt;=2),"Délais NO &amp; Qté OK",IF(AND(E688&lt;&gt;"",J688=D688),"Livraison sans demande","Délais NO &amp; Qté NO"))))</f>
        <v>Délais OK &amp; Qté NO</v>
      </c>
      <c r="L688" s="22" t="str">
        <f>IF(AND(K688="Délais NO &amp; Qté OK",X688&gt;30,D688&lt;&gt;""),"Verificar",IF(AND(K688="Délais NO &amp; Qté OK",X688&lt;=30,D688&lt;&gt;""),"Entrée faite "&amp;X688&amp;" jours "&amp;V688,IF(AND(X688&lt;30,K688="Délais NO &amp; Qté NO",D688=""),"Demande faite "&amp;X688&amp;" jours "&amp;W689,"")))</f>
        <v/>
      </c>
      <c r="M688" s="22">
        <f t="shared" si="72"/>
        <v>1</v>
      </c>
      <c r="N688" s="23">
        <v>1</v>
      </c>
      <c r="O688" s="12" t="str">
        <f>CONCATENATE(C688,D688,E688)</f>
        <v>36050525685902000010000</v>
      </c>
      <c r="P688" s="42" t="str">
        <f t="shared" si="73"/>
        <v>25685902000010000</v>
      </c>
      <c r="Q688" s="24" t="str">
        <f>IF(AND(D688&lt;&gt;0,E688=0),B688,"")</f>
        <v/>
      </c>
      <c r="R688" s="25" t="str">
        <f>IF(AND(D688=0,E688&lt;&gt;0),B688,"")</f>
        <v/>
      </c>
      <c r="S688" s="26">
        <f t="shared" si="70"/>
        <v>41061</v>
      </c>
      <c r="T688" s="27">
        <f>SUMIFS(S:S,O:O,O688,E:E,"")</f>
        <v>0</v>
      </c>
      <c r="U688" s="27">
        <f>SUMIFS(S:S,O:O,O688,D:D,"")</f>
        <v>0</v>
      </c>
      <c r="V688" s="28" t="str">
        <f t="shared" si="74"/>
        <v>Avant</v>
      </c>
      <c r="W688" s="28" t="str">
        <f t="shared" si="75"/>
        <v>Après</v>
      </c>
      <c r="X688" s="29">
        <f t="shared" si="76"/>
        <v>0</v>
      </c>
      <c r="Y688" s="42">
        <f>IFERROR(P688+D688*0.03,"")</f>
        <v>2.56859020000106E+16</v>
      </c>
    </row>
    <row r="689" spans="1:25">
      <c r="A689" s="13" t="s">
        <v>67</v>
      </c>
      <c r="B689" s="14" t="s">
        <v>13</v>
      </c>
      <c r="C689" s="15">
        <v>3605052568613</v>
      </c>
      <c r="D689" s="16">
        <v>20000</v>
      </c>
      <c r="E689" s="17">
        <v>10000</v>
      </c>
      <c r="F689" s="18"/>
      <c r="G689" s="19">
        <v>1</v>
      </c>
      <c r="H689" s="20">
        <f t="shared" si="71"/>
        <v>1</v>
      </c>
      <c r="I689" s="21">
        <f>SUMIFS(E:E,C:C,C689)</f>
        <v>10000</v>
      </c>
      <c r="J689" s="21">
        <f>SUMIFS(D:D,C:C,C689)</f>
        <v>20000</v>
      </c>
      <c r="K689" s="20" t="str">
        <f>IF(H689=2,"Délais OK &amp; Qté OK",IF(AND(H689=1,E689&lt;&gt;""),"Délais OK &amp; Qté NO",IF(AND(H689=1,E689="",M689&gt;=2),"Délais NO &amp; Qté OK",IF(AND(E689&lt;&gt;"",J689=D689),"Livraison sans demande","Délais NO &amp; Qté NO"))))</f>
        <v>Délais OK &amp; Qté NO</v>
      </c>
      <c r="L689" s="22" t="str">
        <f>IF(AND(K689="Délais NO &amp; Qté OK",X689&gt;30,D689&lt;&gt;""),"Verificar",IF(AND(K689="Délais NO &amp; Qté OK",X689&lt;=30,D689&lt;&gt;""),"Entrée faite "&amp;X689&amp;" jours "&amp;V689,IF(AND(X689&lt;30,K689="Délais NO &amp; Qté NO",D689=""),"Demande faite "&amp;X689&amp;" jours "&amp;W690,"")))</f>
        <v/>
      </c>
      <c r="M689" s="22">
        <f t="shared" si="72"/>
        <v>1</v>
      </c>
      <c r="N689" s="23">
        <v>1</v>
      </c>
      <c r="O689" s="12" t="str">
        <f>CONCATENATE(C689,D689,E689)</f>
        <v>36050525686132000010000</v>
      </c>
      <c r="P689" s="42" t="str">
        <f t="shared" si="73"/>
        <v>25686132000010000</v>
      </c>
      <c r="Q689" s="24" t="str">
        <f>IF(AND(D689&lt;&gt;0,E689=0),B689,"")</f>
        <v/>
      </c>
      <c r="R689" s="25" t="str">
        <f>IF(AND(D689=0,E689&lt;&gt;0),B689,"")</f>
        <v/>
      </c>
      <c r="S689" s="26">
        <f t="shared" si="70"/>
        <v>41061</v>
      </c>
      <c r="T689" s="27">
        <f>SUMIFS(S:S,O:O,O689,E:E,"")</f>
        <v>0</v>
      </c>
      <c r="U689" s="27">
        <f>SUMIFS(S:S,O:O,O689,D:D,"")</f>
        <v>0</v>
      </c>
      <c r="V689" s="28" t="str">
        <f t="shared" si="74"/>
        <v>Avant</v>
      </c>
      <c r="W689" s="28" t="str">
        <f t="shared" si="75"/>
        <v>Après</v>
      </c>
      <c r="X689" s="29">
        <f t="shared" si="76"/>
        <v>0</v>
      </c>
      <c r="Y689" s="42">
        <f>IFERROR(P689+D689*0.03,"")</f>
        <v>2.56861320000106E+16</v>
      </c>
    </row>
    <row r="690" spans="1:25">
      <c r="A690" s="13" t="s">
        <v>67</v>
      </c>
      <c r="B690" s="14" t="s">
        <v>13</v>
      </c>
      <c r="C690" s="15">
        <v>3605052568620</v>
      </c>
      <c r="D690" s="16">
        <v>20000</v>
      </c>
      <c r="E690" s="17">
        <v>10000</v>
      </c>
      <c r="F690" s="18"/>
      <c r="G690" s="19">
        <v>1</v>
      </c>
      <c r="H690" s="20">
        <f t="shared" si="71"/>
        <v>1</v>
      </c>
      <c r="I690" s="21">
        <f>SUMIFS(E:E,C:C,C690)</f>
        <v>10000</v>
      </c>
      <c r="J690" s="21">
        <f>SUMIFS(D:D,C:C,C690)</f>
        <v>20000</v>
      </c>
      <c r="K690" s="20" t="str">
        <f>IF(H690=2,"Délais OK &amp; Qté OK",IF(AND(H690=1,E690&lt;&gt;""),"Délais OK &amp; Qté NO",IF(AND(H690=1,E690="",M690&gt;=2),"Délais NO &amp; Qté OK",IF(AND(E690&lt;&gt;"",J690=D690),"Livraison sans demande","Délais NO &amp; Qté NO"))))</f>
        <v>Délais OK &amp; Qté NO</v>
      </c>
      <c r="L690" s="22" t="str">
        <f>IF(AND(K690="Délais NO &amp; Qté OK",X690&gt;30,D690&lt;&gt;""),"Verificar",IF(AND(K690="Délais NO &amp; Qté OK",X690&lt;=30,D690&lt;&gt;""),"Entrée faite "&amp;X690&amp;" jours "&amp;V690,IF(AND(X690&lt;30,K690="Délais NO &amp; Qté NO",D690=""),"Demande faite "&amp;X690&amp;" jours "&amp;W691,"")))</f>
        <v/>
      </c>
      <c r="M690" s="22">
        <f t="shared" si="72"/>
        <v>1</v>
      </c>
      <c r="N690" s="23">
        <v>1</v>
      </c>
      <c r="O690" s="12" t="str">
        <f>CONCATENATE(C690,D690,E690)</f>
        <v>36050525686202000010000</v>
      </c>
      <c r="P690" s="42" t="str">
        <f t="shared" si="73"/>
        <v>25686202000010000</v>
      </c>
      <c r="Q690" s="24" t="str">
        <f>IF(AND(D690&lt;&gt;0,E690=0),B690,"")</f>
        <v/>
      </c>
      <c r="R690" s="25" t="str">
        <f>IF(AND(D690=0,E690&lt;&gt;0),B690,"")</f>
        <v/>
      </c>
      <c r="S690" s="26">
        <f t="shared" si="70"/>
        <v>41061</v>
      </c>
      <c r="T690" s="27">
        <f>SUMIFS(S:S,O:O,O690,E:E,"")</f>
        <v>0</v>
      </c>
      <c r="U690" s="27">
        <f>SUMIFS(S:S,O:O,O690,D:D,"")</f>
        <v>0</v>
      </c>
      <c r="V690" s="28" t="str">
        <f t="shared" si="74"/>
        <v>Avant</v>
      </c>
      <c r="W690" s="28" t="str">
        <f t="shared" si="75"/>
        <v>Après</v>
      </c>
      <c r="X690" s="29">
        <f t="shared" si="76"/>
        <v>0</v>
      </c>
      <c r="Y690" s="42">
        <f>IFERROR(P690+D690*0.03,"")</f>
        <v>2.56862020000106E+16</v>
      </c>
    </row>
    <row r="691" spans="1:25">
      <c r="A691" s="13" t="s">
        <v>67</v>
      </c>
      <c r="B691" s="14" t="s">
        <v>13</v>
      </c>
      <c r="C691" s="15">
        <v>3605052568637</v>
      </c>
      <c r="D691" s="16">
        <v>20000</v>
      </c>
      <c r="E691" s="17">
        <v>10000</v>
      </c>
      <c r="F691" s="18"/>
      <c r="G691" s="19">
        <v>1</v>
      </c>
      <c r="H691" s="20">
        <f t="shared" si="71"/>
        <v>1</v>
      </c>
      <c r="I691" s="21">
        <f>SUMIFS(E:E,C:C,C691)</f>
        <v>10000</v>
      </c>
      <c r="J691" s="21">
        <f>SUMIFS(D:D,C:C,C691)</f>
        <v>20000</v>
      </c>
      <c r="K691" s="20" t="str">
        <f>IF(H691=2,"Délais OK &amp; Qté OK",IF(AND(H691=1,E691&lt;&gt;""),"Délais OK &amp; Qté NO",IF(AND(H691=1,E691="",M691&gt;=2),"Délais NO &amp; Qté OK",IF(AND(E691&lt;&gt;"",J691=D691),"Livraison sans demande","Délais NO &amp; Qté NO"))))</f>
        <v>Délais OK &amp; Qté NO</v>
      </c>
      <c r="L691" s="22" t="str">
        <f>IF(AND(K691="Délais NO &amp; Qté OK",X691&gt;30,D691&lt;&gt;""),"Verificar",IF(AND(K691="Délais NO &amp; Qté OK",X691&lt;=30,D691&lt;&gt;""),"Entrée faite "&amp;X691&amp;" jours "&amp;V691,IF(AND(X691&lt;30,K691="Délais NO &amp; Qté NO",D691=""),"Demande faite "&amp;X691&amp;" jours "&amp;W692,"")))</f>
        <v/>
      </c>
      <c r="M691" s="22">
        <f t="shared" si="72"/>
        <v>1</v>
      </c>
      <c r="N691" s="23">
        <v>1</v>
      </c>
      <c r="O691" s="12" t="str">
        <f>CONCATENATE(C691,D691,E691)</f>
        <v>36050525686372000010000</v>
      </c>
      <c r="P691" s="42" t="str">
        <f t="shared" si="73"/>
        <v>25686372000010000</v>
      </c>
      <c r="Q691" s="24" t="str">
        <f>IF(AND(D691&lt;&gt;0,E691=0),B691,"")</f>
        <v/>
      </c>
      <c r="R691" s="25" t="str">
        <f>IF(AND(D691=0,E691&lt;&gt;0),B691,"")</f>
        <v/>
      </c>
      <c r="S691" s="26">
        <f t="shared" si="70"/>
        <v>41061</v>
      </c>
      <c r="T691" s="27">
        <f>SUMIFS(S:S,O:O,O691,E:E,"")</f>
        <v>0</v>
      </c>
      <c r="U691" s="27">
        <f>SUMIFS(S:S,O:O,O691,D:D,"")</f>
        <v>0</v>
      </c>
      <c r="V691" s="28" t="str">
        <f t="shared" si="74"/>
        <v>Avant</v>
      </c>
      <c r="W691" s="28" t="str">
        <f t="shared" si="75"/>
        <v>Après</v>
      </c>
      <c r="X691" s="29">
        <f t="shared" si="76"/>
        <v>0</v>
      </c>
      <c r="Y691" s="42">
        <f>IFERROR(P691+D691*0.03,"")</f>
        <v>2.56863720000106E+16</v>
      </c>
    </row>
    <row r="692" spans="1:25">
      <c r="A692" s="13" t="s">
        <v>67</v>
      </c>
      <c r="B692" s="14" t="s">
        <v>13</v>
      </c>
      <c r="C692" s="15">
        <v>3605052568644</v>
      </c>
      <c r="D692" s="16">
        <v>20000</v>
      </c>
      <c r="E692" s="17">
        <v>10000</v>
      </c>
      <c r="F692" s="18"/>
      <c r="G692" s="19">
        <v>1</v>
      </c>
      <c r="H692" s="20">
        <f t="shared" si="71"/>
        <v>1</v>
      </c>
      <c r="I692" s="21">
        <f>SUMIFS(E:E,C:C,C692)</f>
        <v>10000</v>
      </c>
      <c r="J692" s="21">
        <f>SUMIFS(D:D,C:C,C692)</f>
        <v>20000</v>
      </c>
      <c r="K692" s="20" t="str">
        <f>IF(H692=2,"Délais OK &amp; Qté OK",IF(AND(H692=1,E692&lt;&gt;""),"Délais OK &amp; Qté NO",IF(AND(H692=1,E692="",M692&gt;=2),"Délais NO &amp; Qté OK",IF(AND(E692&lt;&gt;"",J692=D692),"Livraison sans demande","Délais NO &amp; Qté NO"))))</f>
        <v>Délais OK &amp; Qté NO</v>
      </c>
      <c r="L692" s="22" t="str">
        <f>IF(AND(K692="Délais NO &amp; Qté OK",X692&gt;30,D692&lt;&gt;""),"Verificar",IF(AND(K692="Délais NO &amp; Qté OK",X692&lt;=30,D692&lt;&gt;""),"Entrée faite "&amp;X692&amp;" jours "&amp;V692,IF(AND(X692&lt;30,K692="Délais NO &amp; Qté NO",D692=""),"Demande faite "&amp;X692&amp;" jours "&amp;W693,"")))</f>
        <v/>
      </c>
      <c r="M692" s="22">
        <f t="shared" si="72"/>
        <v>1</v>
      </c>
      <c r="N692" s="23">
        <v>1</v>
      </c>
      <c r="O692" s="12" t="str">
        <f>CONCATENATE(C692,D692,E692)</f>
        <v>36050525686442000010000</v>
      </c>
      <c r="P692" s="42" t="str">
        <f t="shared" si="73"/>
        <v>25686442000010000</v>
      </c>
      <c r="Q692" s="24" t="str">
        <f>IF(AND(D692&lt;&gt;0,E692=0),B692,"")</f>
        <v/>
      </c>
      <c r="R692" s="25" t="str">
        <f>IF(AND(D692=0,E692&lt;&gt;0),B692,"")</f>
        <v/>
      </c>
      <c r="S692" s="26">
        <f t="shared" si="70"/>
        <v>41061</v>
      </c>
      <c r="T692" s="27">
        <f>SUMIFS(S:S,O:O,O692,E:E,"")</f>
        <v>0</v>
      </c>
      <c r="U692" s="27">
        <f>SUMIFS(S:S,O:O,O692,D:D,"")</f>
        <v>0</v>
      </c>
      <c r="V692" s="28" t="str">
        <f t="shared" si="74"/>
        <v>Avant</v>
      </c>
      <c r="W692" s="28" t="str">
        <f t="shared" si="75"/>
        <v>Après</v>
      </c>
      <c r="X692" s="29">
        <f t="shared" si="76"/>
        <v>0</v>
      </c>
      <c r="Y692" s="42">
        <f>IFERROR(P692+D692*0.03,"")</f>
        <v>2.56864420000106E+16</v>
      </c>
    </row>
    <row r="693" spans="1:25">
      <c r="A693" s="13" t="s">
        <v>67</v>
      </c>
      <c r="B693" s="14" t="s">
        <v>13</v>
      </c>
      <c r="C693" s="15">
        <v>3605052568705</v>
      </c>
      <c r="D693" s="16">
        <v>20000</v>
      </c>
      <c r="E693" s="17">
        <v>10000</v>
      </c>
      <c r="F693" s="18"/>
      <c r="G693" s="19">
        <v>1</v>
      </c>
      <c r="H693" s="20">
        <f t="shared" si="71"/>
        <v>1</v>
      </c>
      <c r="I693" s="21">
        <f>SUMIFS(E:E,C:C,C693)</f>
        <v>10000</v>
      </c>
      <c r="J693" s="21">
        <f>SUMIFS(D:D,C:C,C693)</f>
        <v>20000</v>
      </c>
      <c r="K693" s="20" t="str">
        <f>IF(H693=2,"Délais OK &amp; Qté OK",IF(AND(H693=1,E693&lt;&gt;""),"Délais OK &amp; Qté NO",IF(AND(H693=1,E693="",M693&gt;=2),"Délais NO &amp; Qté OK",IF(AND(E693&lt;&gt;"",J693=D693),"Livraison sans demande","Délais NO &amp; Qté NO"))))</f>
        <v>Délais OK &amp; Qté NO</v>
      </c>
      <c r="L693" s="22" t="str">
        <f>IF(AND(K693="Délais NO &amp; Qté OK",X693&gt;30,D693&lt;&gt;""),"Verificar",IF(AND(K693="Délais NO &amp; Qté OK",X693&lt;=30,D693&lt;&gt;""),"Entrée faite "&amp;X693&amp;" jours "&amp;V693,IF(AND(X693&lt;30,K693="Délais NO &amp; Qté NO",D693=""),"Demande faite "&amp;X693&amp;" jours "&amp;W694,"")))</f>
        <v/>
      </c>
      <c r="M693" s="22">
        <f t="shared" si="72"/>
        <v>1</v>
      </c>
      <c r="N693" s="23">
        <v>1</v>
      </c>
      <c r="O693" s="12" t="str">
        <f>CONCATENATE(C693,D693,E693)</f>
        <v>36050525687052000010000</v>
      </c>
      <c r="P693" s="42" t="str">
        <f t="shared" si="73"/>
        <v>25687052000010000</v>
      </c>
      <c r="Q693" s="24" t="str">
        <f>IF(AND(D693&lt;&gt;0,E693=0),B693,"")</f>
        <v/>
      </c>
      <c r="R693" s="25" t="str">
        <f>IF(AND(D693=0,E693&lt;&gt;0),B693,"")</f>
        <v/>
      </c>
      <c r="S693" s="26">
        <f t="shared" si="70"/>
        <v>41061</v>
      </c>
      <c r="T693" s="27">
        <f>SUMIFS(S:S,O:O,O693,E:E,"")</f>
        <v>0</v>
      </c>
      <c r="U693" s="27">
        <f>SUMIFS(S:S,O:O,O693,D:D,"")</f>
        <v>0</v>
      </c>
      <c r="V693" s="28" t="str">
        <f t="shared" si="74"/>
        <v>Avant</v>
      </c>
      <c r="W693" s="28" t="str">
        <f t="shared" si="75"/>
        <v>Après</v>
      </c>
      <c r="X693" s="29">
        <f t="shared" si="76"/>
        <v>0</v>
      </c>
      <c r="Y693" s="42">
        <f>IFERROR(P693+D693*0.03,"")</f>
        <v>2.56870520000106E+16</v>
      </c>
    </row>
    <row r="694" spans="1:25">
      <c r="A694" s="13" t="s">
        <v>67</v>
      </c>
      <c r="B694" s="14" t="s">
        <v>13</v>
      </c>
      <c r="C694" s="15">
        <v>3605052568712</v>
      </c>
      <c r="D694" s="16">
        <v>20000</v>
      </c>
      <c r="E694" s="17">
        <v>10000</v>
      </c>
      <c r="F694" s="18"/>
      <c r="G694" s="19">
        <v>1</v>
      </c>
      <c r="H694" s="20">
        <f t="shared" si="71"/>
        <v>1</v>
      </c>
      <c r="I694" s="21">
        <f>SUMIFS(E:E,C:C,C694)</f>
        <v>10000</v>
      </c>
      <c r="J694" s="21">
        <f>SUMIFS(D:D,C:C,C694)</f>
        <v>20000</v>
      </c>
      <c r="K694" s="20" t="str">
        <f>IF(H694=2,"Délais OK &amp; Qté OK",IF(AND(H694=1,E694&lt;&gt;""),"Délais OK &amp; Qté NO",IF(AND(H694=1,E694="",M694&gt;=2),"Délais NO &amp; Qté OK",IF(AND(E694&lt;&gt;"",J694=D694),"Livraison sans demande","Délais NO &amp; Qté NO"))))</f>
        <v>Délais OK &amp; Qté NO</v>
      </c>
      <c r="L694" s="22" t="str">
        <f>IF(AND(K694="Délais NO &amp; Qté OK",X694&gt;30,D694&lt;&gt;""),"Verificar",IF(AND(K694="Délais NO &amp; Qté OK",X694&lt;=30,D694&lt;&gt;""),"Entrée faite "&amp;X694&amp;" jours "&amp;V694,IF(AND(X694&lt;30,K694="Délais NO &amp; Qté NO",D694=""),"Demande faite "&amp;X694&amp;" jours "&amp;W695,"")))</f>
        <v/>
      </c>
      <c r="M694" s="22">
        <f t="shared" si="72"/>
        <v>1</v>
      </c>
      <c r="N694" s="23">
        <v>1</v>
      </c>
      <c r="O694" s="12" t="str">
        <f>CONCATENATE(C694,D694,E694)</f>
        <v>36050525687122000010000</v>
      </c>
      <c r="P694" s="42" t="str">
        <f t="shared" si="73"/>
        <v>25687122000010000</v>
      </c>
      <c r="Q694" s="24" t="str">
        <f>IF(AND(D694&lt;&gt;0,E694=0),B694,"")</f>
        <v/>
      </c>
      <c r="R694" s="25" t="str">
        <f>IF(AND(D694=0,E694&lt;&gt;0),B694,"")</f>
        <v/>
      </c>
      <c r="S694" s="26">
        <f t="shared" si="70"/>
        <v>41061</v>
      </c>
      <c r="T694" s="27">
        <f>SUMIFS(S:S,O:O,O694,E:E,"")</f>
        <v>0</v>
      </c>
      <c r="U694" s="27">
        <f>SUMIFS(S:S,O:O,O694,D:D,"")</f>
        <v>0</v>
      </c>
      <c r="V694" s="28" t="str">
        <f t="shared" si="74"/>
        <v>Avant</v>
      </c>
      <c r="W694" s="28" t="str">
        <f t="shared" si="75"/>
        <v>Après</v>
      </c>
      <c r="X694" s="29">
        <f t="shared" si="76"/>
        <v>0</v>
      </c>
      <c r="Y694" s="42">
        <f>IFERROR(P694+D694*0.03,"")</f>
        <v>2.56871220000106E+16</v>
      </c>
    </row>
    <row r="695" spans="1:25">
      <c r="A695" s="13" t="s">
        <v>67</v>
      </c>
      <c r="B695" s="14" t="s">
        <v>13</v>
      </c>
      <c r="C695" s="15">
        <v>3605052630464</v>
      </c>
      <c r="D695" s="16">
        <v>20000</v>
      </c>
      <c r="E695" s="17">
        <v>10000</v>
      </c>
      <c r="F695" s="18"/>
      <c r="G695" s="19">
        <v>1</v>
      </c>
      <c r="H695" s="20">
        <f t="shared" si="71"/>
        <v>1</v>
      </c>
      <c r="I695" s="21">
        <f>SUMIFS(E:E,C:C,C695)</f>
        <v>10000</v>
      </c>
      <c r="J695" s="21">
        <f>SUMIFS(D:D,C:C,C695)</f>
        <v>20000</v>
      </c>
      <c r="K695" s="20" t="str">
        <f>IF(H695=2,"Délais OK &amp; Qté OK",IF(AND(H695=1,E695&lt;&gt;""),"Délais OK &amp; Qté NO",IF(AND(H695=1,E695="",M695&gt;=2),"Délais NO &amp; Qté OK",IF(AND(E695&lt;&gt;"",J695=D695),"Livraison sans demande","Délais NO &amp; Qté NO"))))</f>
        <v>Délais OK &amp; Qté NO</v>
      </c>
      <c r="L695" s="22" t="str">
        <f>IF(AND(K695="Délais NO &amp; Qté OK",X695&gt;30,D695&lt;&gt;""),"Verificar",IF(AND(K695="Délais NO &amp; Qté OK",X695&lt;=30,D695&lt;&gt;""),"Entrée faite "&amp;X695&amp;" jours "&amp;V695,IF(AND(X695&lt;30,K695="Délais NO &amp; Qté NO",D695=""),"Demande faite "&amp;X695&amp;" jours "&amp;W696,"")))</f>
        <v/>
      </c>
      <c r="M695" s="22">
        <f t="shared" si="72"/>
        <v>1</v>
      </c>
      <c r="N695" s="23">
        <v>1</v>
      </c>
      <c r="O695" s="12" t="str">
        <f>CONCATENATE(C695,D695,E695)</f>
        <v>36050526304642000010000</v>
      </c>
      <c r="P695" s="42" t="str">
        <f t="shared" si="73"/>
        <v>26304642000010000</v>
      </c>
      <c r="Q695" s="24" t="str">
        <f>IF(AND(D695&lt;&gt;0,E695=0),B695,"")</f>
        <v/>
      </c>
      <c r="R695" s="25" t="str">
        <f>IF(AND(D695=0,E695&lt;&gt;0),B695,"")</f>
        <v/>
      </c>
      <c r="S695" s="26">
        <f t="shared" si="70"/>
        <v>41061</v>
      </c>
      <c r="T695" s="27">
        <f>SUMIFS(S:S,O:O,O695,E:E,"")</f>
        <v>0</v>
      </c>
      <c r="U695" s="27">
        <f>SUMIFS(S:S,O:O,O695,D:D,"")</f>
        <v>0</v>
      </c>
      <c r="V695" s="28" t="str">
        <f t="shared" si="74"/>
        <v>Avant</v>
      </c>
      <c r="W695" s="28" t="str">
        <f t="shared" si="75"/>
        <v>Après</v>
      </c>
      <c r="X695" s="29">
        <f t="shared" si="76"/>
        <v>0</v>
      </c>
      <c r="Y695" s="42">
        <f>IFERROR(P695+D695*0.03,"")</f>
        <v>2.63046420000106E+16</v>
      </c>
    </row>
    <row r="696" spans="1:25">
      <c r="A696" s="13" t="s">
        <v>67</v>
      </c>
      <c r="B696" s="14" t="s">
        <v>13</v>
      </c>
      <c r="C696" s="15">
        <v>3605052672358</v>
      </c>
      <c r="D696" s="16">
        <v>10000</v>
      </c>
      <c r="E696" s="17"/>
      <c r="F696" s="18"/>
      <c r="G696" s="19">
        <v>1</v>
      </c>
      <c r="H696" s="20">
        <f t="shared" si="71"/>
        <v>1</v>
      </c>
      <c r="I696" s="21">
        <f>SUMIFS(E:E,C:C,C696)</f>
        <v>10000</v>
      </c>
      <c r="J696" s="21">
        <f>SUMIFS(D:D,C:C,C696)</f>
        <v>20000</v>
      </c>
      <c r="K696" s="20" t="str">
        <f>IF(H696=2,"Délais OK &amp; Qté OK",IF(AND(H696=1,E696&lt;&gt;""),"Délais OK &amp; Qté NO",IF(AND(H696=1,E696="",M696&gt;=2),"Délais NO &amp; Qté OK",IF(AND(E696&lt;&gt;"",J696=D696),"Livraison sans demande","Délais NO &amp; Qté NO"))))</f>
        <v>Délais NO &amp; Qté NO</v>
      </c>
      <c r="L696" s="22" t="str">
        <f>IF(AND(K696="Délais NO &amp; Qté OK",X696&gt;30,D696&lt;&gt;""),"Verificar",IF(AND(K696="Délais NO &amp; Qté OK",X696&lt;=30,D696&lt;&gt;""),"Entrée faite "&amp;X696&amp;" jours "&amp;V696,IF(AND(X696&lt;30,K696="Délais NO &amp; Qté NO",D696=""),"Demande faite "&amp;X696&amp;" jours "&amp;W697,"")))</f>
        <v/>
      </c>
      <c r="M696" s="22">
        <f t="shared" si="72"/>
        <v>1</v>
      </c>
      <c r="N696" s="23">
        <v>1</v>
      </c>
      <c r="O696" s="12" t="str">
        <f>CONCATENATE(C696,D696,E696)</f>
        <v>360505267235810000</v>
      </c>
      <c r="P696" s="42" t="str">
        <f t="shared" si="73"/>
        <v>267235810000</v>
      </c>
      <c r="Q696" s="24" t="str">
        <f>IF(AND(D696&lt;&gt;0,E696=0),B696,"")</f>
        <v>01/06/2012</v>
      </c>
      <c r="R696" s="25" t="str">
        <f>IF(AND(D696=0,E696&lt;&gt;0),B696,"")</f>
        <v/>
      </c>
      <c r="S696" s="26">
        <f t="shared" si="70"/>
        <v>41061</v>
      </c>
      <c r="T696" s="27">
        <f>SUMIFS(S:S,O:O,O696,E:E,"")</f>
        <v>41061</v>
      </c>
      <c r="U696" s="27">
        <f>SUMIFS(S:S,O:O,O696,D:D,"")</f>
        <v>0</v>
      </c>
      <c r="V696" s="28" t="str">
        <f t="shared" si="74"/>
        <v>Avant</v>
      </c>
      <c r="W696" s="28" t="str">
        <f t="shared" si="75"/>
        <v>Après</v>
      </c>
      <c r="X696" s="29">
        <f t="shared" si="76"/>
        <v>41061</v>
      </c>
      <c r="Y696" s="42">
        <f>IFERROR(P696+D696*0.03,"")</f>
        <v>267235810300</v>
      </c>
    </row>
    <row r="697" spans="1:25">
      <c r="A697" s="13" t="s">
        <v>67</v>
      </c>
      <c r="B697" s="14" t="s">
        <v>13</v>
      </c>
      <c r="C697" s="15">
        <v>3605052672365</v>
      </c>
      <c r="D697" s="16">
        <v>10000</v>
      </c>
      <c r="E697" s="17"/>
      <c r="F697" s="18"/>
      <c r="G697" s="19">
        <v>1</v>
      </c>
      <c r="H697" s="20">
        <f t="shared" si="71"/>
        <v>1</v>
      </c>
      <c r="I697" s="21">
        <f>SUMIFS(E:E,C:C,C697)</f>
        <v>10000</v>
      </c>
      <c r="J697" s="21">
        <f>SUMIFS(D:D,C:C,C697)</f>
        <v>20000</v>
      </c>
      <c r="K697" s="20" t="str">
        <f>IF(H697=2,"Délais OK &amp; Qté OK",IF(AND(H697=1,E697&lt;&gt;""),"Délais OK &amp; Qté NO",IF(AND(H697=1,E697="",M697&gt;=2),"Délais NO &amp; Qté OK",IF(AND(E697&lt;&gt;"",J697=D697),"Livraison sans demande","Délais NO &amp; Qté NO"))))</f>
        <v>Délais NO &amp; Qté NO</v>
      </c>
      <c r="L697" s="22" t="str">
        <f>IF(AND(K697="Délais NO &amp; Qté OK",X697&gt;30,D697&lt;&gt;""),"Verificar",IF(AND(K697="Délais NO &amp; Qté OK",X697&lt;=30,D697&lt;&gt;""),"Entrée faite "&amp;X697&amp;" jours "&amp;V697,IF(AND(X697&lt;30,K697="Délais NO &amp; Qté NO",D697=""),"Demande faite "&amp;X697&amp;" jours "&amp;W698,"")))</f>
        <v/>
      </c>
      <c r="M697" s="22">
        <f t="shared" si="72"/>
        <v>1</v>
      </c>
      <c r="N697" s="23">
        <v>1</v>
      </c>
      <c r="O697" s="12" t="str">
        <f>CONCATENATE(C697,D697,E697)</f>
        <v>360505267236510000</v>
      </c>
      <c r="P697" s="42" t="str">
        <f t="shared" si="73"/>
        <v>267236510000</v>
      </c>
      <c r="Q697" s="24" t="str">
        <f>IF(AND(D697&lt;&gt;0,E697=0),B697,"")</f>
        <v>01/06/2012</v>
      </c>
      <c r="R697" s="25" t="str">
        <f>IF(AND(D697=0,E697&lt;&gt;0),B697,"")</f>
        <v/>
      </c>
      <c r="S697" s="26">
        <f t="shared" si="70"/>
        <v>41061</v>
      </c>
      <c r="T697" s="27">
        <f>SUMIFS(S:S,O:O,O697,E:E,"")</f>
        <v>41061</v>
      </c>
      <c r="U697" s="27">
        <f>SUMIFS(S:S,O:O,O697,D:D,"")</f>
        <v>0</v>
      </c>
      <c r="V697" s="28" t="str">
        <f t="shared" si="74"/>
        <v>Avant</v>
      </c>
      <c r="W697" s="28" t="str">
        <f t="shared" si="75"/>
        <v>Après</v>
      </c>
      <c r="X697" s="29">
        <f t="shared" si="76"/>
        <v>41061</v>
      </c>
      <c r="Y697" s="42">
        <f>IFERROR(P697+D697*0.03,"")</f>
        <v>267236510300</v>
      </c>
    </row>
    <row r="698" spans="1:25">
      <c r="A698" s="13" t="s">
        <v>67</v>
      </c>
      <c r="B698" s="14" t="s">
        <v>13</v>
      </c>
      <c r="C698" s="15">
        <v>3605052672372</v>
      </c>
      <c r="D698" s="16">
        <v>10000</v>
      </c>
      <c r="E698" s="17"/>
      <c r="F698" s="18"/>
      <c r="G698" s="19">
        <v>1</v>
      </c>
      <c r="H698" s="20">
        <f t="shared" si="71"/>
        <v>1</v>
      </c>
      <c r="I698" s="21">
        <f>SUMIFS(E:E,C:C,C698)</f>
        <v>10000</v>
      </c>
      <c r="J698" s="21">
        <f>SUMIFS(D:D,C:C,C698)</f>
        <v>20000</v>
      </c>
      <c r="K698" s="20" t="str">
        <f>IF(H698=2,"Délais OK &amp; Qté OK",IF(AND(H698=1,E698&lt;&gt;""),"Délais OK &amp; Qté NO",IF(AND(H698=1,E698="",M698&gt;=2),"Délais NO &amp; Qté OK",IF(AND(E698&lt;&gt;"",J698=D698),"Livraison sans demande","Délais NO &amp; Qté NO"))))</f>
        <v>Délais NO &amp; Qté NO</v>
      </c>
      <c r="L698" s="22" t="str">
        <f>IF(AND(K698="Délais NO &amp; Qté OK",X698&gt;30,D698&lt;&gt;""),"Verificar",IF(AND(K698="Délais NO &amp; Qté OK",X698&lt;=30,D698&lt;&gt;""),"Entrée faite "&amp;X698&amp;" jours "&amp;V698,IF(AND(X698&lt;30,K698="Délais NO &amp; Qté NO",D698=""),"Demande faite "&amp;X698&amp;" jours "&amp;W699,"")))</f>
        <v/>
      </c>
      <c r="M698" s="22">
        <f t="shared" si="72"/>
        <v>1</v>
      </c>
      <c r="N698" s="23">
        <v>1</v>
      </c>
      <c r="O698" s="12" t="str">
        <f>CONCATENATE(C698,D698,E698)</f>
        <v>360505267237210000</v>
      </c>
      <c r="P698" s="42" t="str">
        <f t="shared" si="73"/>
        <v>267237210000</v>
      </c>
      <c r="Q698" s="24" t="str">
        <f>IF(AND(D698&lt;&gt;0,E698=0),B698,"")</f>
        <v>01/06/2012</v>
      </c>
      <c r="R698" s="25" t="str">
        <f>IF(AND(D698=0,E698&lt;&gt;0),B698,"")</f>
        <v/>
      </c>
      <c r="S698" s="26">
        <f t="shared" si="70"/>
        <v>41061</v>
      </c>
      <c r="T698" s="27">
        <f>SUMIFS(S:S,O:O,O698,E:E,"")</f>
        <v>41061</v>
      </c>
      <c r="U698" s="27">
        <f>SUMIFS(S:S,O:O,O698,D:D,"")</f>
        <v>0</v>
      </c>
      <c r="V698" s="28" t="str">
        <f t="shared" si="74"/>
        <v>Avant</v>
      </c>
      <c r="W698" s="28" t="str">
        <f t="shared" si="75"/>
        <v>Après</v>
      </c>
      <c r="X698" s="29">
        <f t="shared" si="76"/>
        <v>41061</v>
      </c>
      <c r="Y698" s="42">
        <f>IFERROR(P698+D698*0.03,"")</f>
        <v>267237210300</v>
      </c>
    </row>
    <row r="699" spans="1:25">
      <c r="A699" s="13" t="s">
        <v>67</v>
      </c>
      <c r="B699" s="14" t="s">
        <v>13</v>
      </c>
      <c r="C699" s="15">
        <v>3605052675113</v>
      </c>
      <c r="D699" s="16">
        <v>20000</v>
      </c>
      <c r="E699" s="17">
        <v>20000</v>
      </c>
      <c r="F699" s="18">
        <v>1</v>
      </c>
      <c r="G699" s="19">
        <v>1</v>
      </c>
      <c r="H699" s="20">
        <f t="shared" si="71"/>
        <v>2</v>
      </c>
      <c r="I699" s="21">
        <f>SUMIFS(E:E,C:C,C699)</f>
        <v>20000</v>
      </c>
      <c r="J699" s="21">
        <f>SUMIFS(D:D,C:C,C699)</f>
        <v>20000</v>
      </c>
      <c r="K699" s="20" t="str">
        <f>IF(H699=2,"Délais OK &amp; Qté OK",IF(AND(H699=1,E699&lt;&gt;""),"Délais OK &amp; Qté NO",IF(AND(H699=1,E699="",M699&gt;=2),"Délais NO &amp; Qté OK",IF(AND(E699&lt;&gt;"",J699=D699),"Livraison sans demande","Délais NO &amp; Qté NO"))))</f>
        <v>Délais OK &amp; Qté OK</v>
      </c>
      <c r="L699" s="22" t="str">
        <f>IF(AND(K699="Délais NO &amp; Qté OK",X699&gt;30,D699&lt;&gt;""),"Verificar",IF(AND(K699="Délais NO &amp; Qté OK",X699&lt;=30,D699&lt;&gt;""),"Entrée faite "&amp;X699&amp;" jours "&amp;V699,IF(AND(X699&lt;30,K699="Délais NO &amp; Qté NO",D699=""),"Demande faite "&amp;X699&amp;" jours "&amp;W700,"")))</f>
        <v/>
      </c>
      <c r="M699" s="22">
        <f t="shared" si="72"/>
        <v>1</v>
      </c>
      <c r="N699" s="23">
        <v>1</v>
      </c>
      <c r="O699" s="12" t="str">
        <f>CONCATENATE(C699,D699,E699)</f>
        <v>36050526751132000020000</v>
      </c>
      <c r="P699" s="42" t="str">
        <f t="shared" si="73"/>
        <v>26751132000020000</v>
      </c>
      <c r="Q699" s="24" t="str">
        <f>IF(AND(D699&lt;&gt;0,E699=0),B699,"")</f>
        <v/>
      </c>
      <c r="R699" s="25" t="str">
        <f>IF(AND(D699=0,E699&lt;&gt;0),B699,"")</f>
        <v/>
      </c>
      <c r="S699" s="26">
        <f t="shared" si="70"/>
        <v>41061</v>
      </c>
      <c r="T699" s="27">
        <f>SUMIFS(S:S,O:O,O699,E:E,"")</f>
        <v>0</v>
      </c>
      <c r="U699" s="27">
        <f>SUMIFS(S:S,O:O,O699,D:D,"")</f>
        <v>0</v>
      </c>
      <c r="V699" s="28" t="str">
        <f t="shared" si="74"/>
        <v>Avant</v>
      </c>
      <c r="W699" s="28" t="str">
        <f t="shared" si="75"/>
        <v>Après</v>
      </c>
      <c r="X699" s="29">
        <f t="shared" si="76"/>
        <v>0</v>
      </c>
      <c r="Y699" s="42">
        <f>IFERROR(P699+D699*0.03,"")</f>
        <v>2.67511320000206E+16</v>
      </c>
    </row>
    <row r="700" spans="1:25">
      <c r="A700" s="13" t="s">
        <v>67</v>
      </c>
      <c r="B700" s="14" t="s">
        <v>13</v>
      </c>
      <c r="C700" s="15">
        <v>3605052675120</v>
      </c>
      <c r="D700" s="16">
        <v>10000</v>
      </c>
      <c r="E700" s="17">
        <v>10000</v>
      </c>
      <c r="F700" s="18">
        <v>1</v>
      </c>
      <c r="G700" s="19">
        <v>1</v>
      </c>
      <c r="H700" s="20">
        <f t="shared" si="71"/>
        <v>2</v>
      </c>
      <c r="I700" s="21">
        <f>SUMIFS(E:E,C:C,C700)</f>
        <v>10000</v>
      </c>
      <c r="J700" s="21">
        <f>SUMIFS(D:D,C:C,C700)</f>
        <v>10000</v>
      </c>
      <c r="K700" s="20" t="str">
        <f>IF(H700=2,"Délais OK &amp; Qté OK",IF(AND(H700=1,E700&lt;&gt;""),"Délais OK &amp; Qté NO",IF(AND(H700=1,E700="",M700&gt;=2),"Délais NO &amp; Qté OK",IF(AND(E700&lt;&gt;"",J700=D700),"Livraison sans demande","Délais NO &amp; Qté NO"))))</f>
        <v>Délais OK &amp; Qté OK</v>
      </c>
      <c r="L700" s="22" t="str">
        <f>IF(AND(K700="Délais NO &amp; Qté OK",X700&gt;30,D700&lt;&gt;""),"Verificar",IF(AND(K700="Délais NO &amp; Qté OK",X700&lt;=30,D700&lt;&gt;""),"Entrée faite "&amp;X700&amp;" jours "&amp;V700,IF(AND(X700&lt;30,K700="Délais NO &amp; Qté NO",D700=""),"Demande faite "&amp;X700&amp;" jours "&amp;W701,"")))</f>
        <v/>
      </c>
      <c r="M700" s="22">
        <f t="shared" si="72"/>
        <v>1</v>
      </c>
      <c r="N700" s="23">
        <v>1</v>
      </c>
      <c r="O700" s="12" t="str">
        <f>CONCATENATE(C700,D700,E700)</f>
        <v>36050526751201000010000</v>
      </c>
      <c r="P700" s="42" t="str">
        <f t="shared" si="73"/>
        <v>26751201000010000</v>
      </c>
      <c r="Q700" s="24" t="str">
        <f>IF(AND(D700&lt;&gt;0,E700=0),B700,"")</f>
        <v/>
      </c>
      <c r="R700" s="25" t="str">
        <f>IF(AND(D700=0,E700&lt;&gt;0),B700,"")</f>
        <v/>
      </c>
      <c r="S700" s="26">
        <f t="shared" si="70"/>
        <v>41061</v>
      </c>
      <c r="T700" s="27">
        <f>SUMIFS(S:S,O:O,O700,E:E,"")</f>
        <v>0</v>
      </c>
      <c r="U700" s="27">
        <f>SUMIFS(S:S,O:O,O700,D:D,"")</f>
        <v>0</v>
      </c>
      <c r="V700" s="28" t="str">
        <f t="shared" si="74"/>
        <v>Avant</v>
      </c>
      <c r="W700" s="28" t="str">
        <f t="shared" si="75"/>
        <v>Après</v>
      </c>
      <c r="X700" s="29">
        <f t="shared" si="76"/>
        <v>0</v>
      </c>
      <c r="Y700" s="42">
        <f>IFERROR(P700+D700*0.03,"")</f>
        <v>2.67512010000103E+16</v>
      </c>
    </row>
    <row r="701" spans="1:25">
      <c r="A701" s="13" t="s">
        <v>67</v>
      </c>
      <c r="B701" s="14" t="s">
        <v>13</v>
      </c>
      <c r="C701" s="15">
        <v>3605052711736</v>
      </c>
      <c r="D701" s="16">
        <v>20000</v>
      </c>
      <c r="E701" s="17">
        <v>10000</v>
      </c>
      <c r="F701" s="18"/>
      <c r="G701" s="19">
        <v>1</v>
      </c>
      <c r="H701" s="20">
        <f t="shared" si="71"/>
        <v>1</v>
      </c>
      <c r="I701" s="21">
        <f>SUMIFS(E:E,C:C,C701)</f>
        <v>10000</v>
      </c>
      <c r="J701" s="21">
        <f>SUMIFS(D:D,C:C,C701)</f>
        <v>20000</v>
      </c>
      <c r="K701" s="20" t="str">
        <f>IF(H701=2,"Délais OK &amp; Qté OK",IF(AND(H701=1,E701&lt;&gt;""),"Délais OK &amp; Qté NO",IF(AND(H701=1,E701="",M701&gt;=2),"Délais NO &amp; Qté OK",IF(AND(E701&lt;&gt;"",J701=D701),"Livraison sans demande","Délais NO &amp; Qté NO"))))</f>
        <v>Délais OK &amp; Qté NO</v>
      </c>
      <c r="L701" s="22" t="str">
        <f>IF(AND(K701="Délais NO &amp; Qté OK",X701&gt;30,D701&lt;&gt;""),"Verificar",IF(AND(K701="Délais NO &amp; Qté OK",X701&lt;=30,D701&lt;&gt;""),"Entrée faite "&amp;X701&amp;" jours "&amp;V701,IF(AND(X701&lt;30,K701="Délais NO &amp; Qté NO",D701=""),"Demande faite "&amp;X701&amp;" jours "&amp;W702,"")))</f>
        <v/>
      </c>
      <c r="M701" s="22">
        <f t="shared" si="72"/>
        <v>1</v>
      </c>
      <c r="N701" s="23">
        <v>1</v>
      </c>
      <c r="O701" s="12" t="str">
        <f>CONCATENATE(C701,D701,E701)</f>
        <v>36050527117362000010000</v>
      </c>
      <c r="P701" s="42" t="str">
        <f t="shared" si="73"/>
        <v>27117362000010000</v>
      </c>
      <c r="Q701" s="24" t="str">
        <f>IF(AND(D701&lt;&gt;0,E701=0),B701,"")</f>
        <v/>
      </c>
      <c r="R701" s="25" t="str">
        <f>IF(AND(D701=0,E701&lt;&gt;0),B701,"")</f>
        <v/>
      </c>
      <c r="S701" s="26">
        <f t="shared" si="70"/>
        <v>41061</v>
      </c>
      <c r="T701" s="27">
        <f>SUMIFS(S:S,O:O,O701,E:E,"")</f>
        <v>0</v>
      </c>
      <c r="U701" s="27">
        <f>SUMIFS(S:S,O:O,O701,D:D,"")</f>
        <v>0</v>
      </c>
      <c r="V701" s="28" t="str">
        <f t="shared" si="74"/>
        <v>Avant</v>
      </c>
      <c r="W701" s="28" t="str">
        <f t="shared" si="75"/>
        <v>Après</v>
      </c>
      <c r="X701" s="29">
        <f t="shared" si="76"/>
        <v>0</v>
      </c>
      <c r="Y701" s="42">
        <f>IFERROR(P701+D701*0.03,"")</f>
        <v>2.71173620000106E+16</v>
      </c>
    </row>
    <row r="702" spans="1:25">
      <c r="A702" s="13" t="s">
        <v>67</v>
      </c>
      <c r="B702" s="14" t="s">
        <v>13</v>
      </c>
      <c r="C702" s="15">
        <v>3605052711842</v>
      </c>
      <c r="D702" s="16">
        <v>20000</v>
      </c>
      <c r="E702" s="17">
        <v>10000</v>
      </c>
      <c r="F702" s="18"/>
      <c r="G702" s="19">
        <v>1</v>
      </c>
      <c r="H702" s="20">
        <f t="shared" si="71"/>
        <v>1</v>
      </c>
      <c r="I702" s="21">
        <f>SUMIFS(E:E,C:C,C702)</f>
        <v>10000</v>
      </c>
      <c r="J702" s="21">
        <f>SUMIFS(D:D,C:C,C702)</f>
        <v>20000</v>
      </c>
      <c r="K702" s="20" t="str">
        <f>IF(H702=2,"Délais OK &amp; Qté OK",IF(AND(H702=1,E702&lt;&gt;""),"Délais OK &amp; Qté NO",IF(AND(H702=1,E702="",M702&gt;=2),"Délais NO &amp; Qté OK",IF(AND(E702&lt;&gt;"",J702=D702),"Livraison sans demande","Délais NO &amp; Qté NO"))))</f>
        <v>Délais OK &amp; Qté NO</v>
      </c>
      <c r="L702" s="22" t="str">
        <f>IF(AND(K702="Délais NO &amp; Qté OK",X702&gt;30,D702&lt;&gt;""),"Verificar",IF(AND(K702="Délais NO &amp; Qté OK",X702&lt;=30,D702&lt;&gt;""),"Entrée faite "&amp;X702&amp;" jours "&amp;V702,IF(AND(X702&lt;30,K702="Délais NO &amp; Qté NO",D702=""),"Demande faite "&amp;X702&amp;" jours "&amp;W703,"")))</f>
        <v/>
      </c>
      <c r="M702" s="22">
        <f t="shared" si="72"/>
        <v>1</v>
      </c>
      <c r="N702" s="23">
        <v>1</v>
      </c>
      <c r="O702" s="12" t="str">
        <f>CONCATENATE(C702,D702,E702)</f>
        <v>36050527118422000010000</v>
      </c>
      <c r="P702" s="42" t="str">
        <f t="shared" si="73"/>
        <v>27118422000010000</v>
      </c>
      <c r="Q702" s="24" t="str">
        <f>IF(AND(D702&lt;&gt;0,E702=0),B702,"")</f>
        <v/>
      </c>
      <c r="R702" s="25" t="str">
        <f>IF(AND(D702=0,E702&lt;&gt;0),B702,"")</f>
        <v/>
      </c>
      <c r="S702" s="26">
        <f t="shared" si="70"/>
        <v>41061</v>
      </c>
      <c r="T702" s="27">
        <f>SUMIFS(S:S,O:O,O702,E:E,"")</f>
        <v>0</v>
      </c>
      <c r="U702" s="27">
        <f>SUMIFS(S:S,O:O,O702,D:D,"")</f>
        <v>0</v>
      </c>
      <c r="V702" s="28" t="str">
        <f t="shared" si="74"/>
        <v>Avant</v>
      </c>
      <c r="W702" s="28" t="str">
        <f t="shared" si="75"/>
        <v>Après</v>
      </c>
      <c r="X702" s="29">
        <f t="shared" si="76"/>
        <v>0</v>
      </c>
      <c r="Y702" s="42">
        <f>IFERROR(P702+D702*0.03,"")</f>
        <v>2.71184220000106E+16</v>
      </c>
    </row>
    <row r="703" spans="1:25">
      <c r="A703" s="13" t="s">
        <v>67</v>
      </c>
      <c r="B703" s="14" t="s">
        <v>13</v>
      </c>
      <c r="C703" s="15">
        <v>3605052711910</v>
      </c>
      <c r="D703" s="16">
        <v>20000</v>
      </c>
      <c r="E703" s="17">
        <v>10000</v>
      </c>
      <c r="F703" s="18"/>
      <c r="G703" s="19">
        <v>1</v>
      </c>
      <c r="H703" s="20">
        <f t="shared" si="71"/>
        <v>1</v>
      </c>
      <c r="I703" s="21">
        <f>SUMIFS(E:E,C:C,C703)</f>
        <v>10000</v>
      </c>
      <c r="J703" s="21">
        <f>SUMIFS(D:D,C:C,C703)</f>
        <v>20000</v>
      </c>
      <c r="K703" s="20" t="str">
        <f>IF(H703=2,"Délais OK &amp; Qté OK",IF(AND(H703=1,E703&lt;&gt;""),"Délais OK &amp; Qté NO",IF(AND(H703=1,E703="",M703&gt;=2),"Délais NO &amp; Qté OK",IF(AND(E703&lt;&gt;"",J703=D703),"Livraison sans demande","Délais NO &amp; Qté NO"))))</f>
        <v>Délais OK &amp; Qté NO</v>
      </c>
      <c r="L703" s="22" t="str">
        <f>IF(AND(K703="Délais NO &amp; Qté OK",X703&gt;30,D703&lt;&gt;""),"Verificar",IF(AND(K703="Délais NO &amp; Qté OK",X703&lt;=30,D703&lt;&gt;""),"Entrée faite "&amp;X703&amp;" jours "&amp;V703,IF(AND(X703&lt;30,K703="Délais NO &amp; Qté NO",D703=""),"Demande faite "&amp;X703&amp;" jours "&amp;W704,"")))</f>
        <v/>
      </c>
      <c r="M703" s="22">
        <f t="shared" si="72"/>
        <v>1</v>
      </c>
      <c r="N703" s="23">
        <v>1</v>
      </c>
      <c r="O703" s="12" t="str">
        <f>CONCATENATE(C703,D703,E703)</f>
        <v>36050527119102000010000</v>
      </c>
      <c r="P703" s="42" t="str">
        <f t="shared" si="73"/>
        <v>27119102000010000</v>
      </c>
      <c r="Q703" s="24" t="str">
        <f>IF(AND(D703&lt;&gt;0,E703=0),B703,"")</f>
        <v/>
      </c>
      <c r="R703" s="25" t="str">
        <f>IF(AND(D703=0,E703&lt;&gt;0),B703,"")</f>
        <v/>
      </c>
      <c r="S703" s="26">
        <f t="shared" si="70"/>
        <v>41061</v>
      </c>
      <c r="T703" s="27">
        <f>SUMIFS(S:S,O:O,O703,E:E,"")</f>
        <v>0</v>
      </c>
      <c r="U703" s="27">
        <f>SUMIFS(S:S,O:O,O703,D:D,"")</f>
        <v>0</v>
      </c>
      <c r="V703" s="28" t="str">
        <f t="shared" si="74"/>
        <v>Avant</v>
      </c>
      <c r="W703" s="28" t="str">
        <f t="shared" si="75"/>
        <v>Après</v>
      </c>
      <c r="X703" s="29">
        <f t="shared" si="76"/>
        <v>0</v>
      </c>
      <c r="Y703" s="42">
        <f>IFERROR(P703+D703*0.03,"")</f>
        <v>2.71191020000106E+16</v>
      </c>
    </row>
    <row r="704" spans="1:25">
      <c r="A704" s="13" t="s">
        <v>67</v>
      </c>
      <c r="B704" s="14" t="s">
        <v>13</v>
      </c>
      <c r="C704" s="15">
        <v>3605052712481</v>
      </c>
      <c r="D704" s="16">
        <v>20000</v>
      </c>
      <c r="E704" s="17"/>
      <c r="F704" s="18"/>
      <c r="G704" s="19">
        <v>1</v>
      </c>
      <c r="H704" s="20">
        <f t="shared" si="71"/>
        <v>1</v>
      </c>
      <c r="I704" s="21">
        <f>SUMIFS(E:E,C:C,C704)</f>
        <v>20000</v>
      </c>
      <c r="J704" s="21">
        <f>SUMIFS(D:D,C:C,C704)</f>
        <v>20000</v>
      </c>
      <c r="K704" s="20" t="str">
        <f>IF(H704=2,"Délais OK &amp; Qté OK",IF(AND(H704=1,E704&lt;&gt;""),"Délais OK &amp; Qté NO",IF(AND(H704=1,E704="",M704&gt;=2),"Délais NO &amp; Qté OK",IF(AND(E704&lt;&gt;"",J704=D704),"Livraison sans demande","Délais NO &amp; Qté NO"))))</f>
        <v>Délais NO &amp; Qté NO</v>
      </c>
      <c r="L704" s="22" t="str">
        <f>IF(AND(K704="Délais NO &amp; Qté OK",X704&gt;30,D704&lt;&gt;""),"Verificar",IF(AND(K704="Délais NO &amp; Qté OK",X704&lt;=30,D704&lt;&gt;""),"Entrée faite "&amp;X704&amp;" jours "&amp;V704,IF(AND(X704&lt;30,K704="Délais NO &amp; Qté NO",D704=""),"Demande faite "&amp;X704&amp;" jours "&amp;W705,"")))</f>
        <v/>
      </c>
      <c r="M704" s="22">
        <f t="shared" si="72"/>
        <v>1</v>
      </c>
      <c r="N704" s="23">
        <v>1</v>
      </c>
      <c r="O704" s="12" t="str">
        <f>CONCATENATE(C704,D704,E704)</f>
        <v>360505271248120000</v>
      </c>
      <c r="P704" s="42" t="str">
        <f t="shared" si="73"/>
        <v>271248120000</v>
      </c>
      <c r="Q704" s="24" t="str">
        <f>IF(AND(D704&lt;&gt;0,E704=0),B704,"")</f>
        <v>01/06/2012</v>
      </c>
      <c r="R704" s="25" t="str">
        <f>IF(AND(D704=0,E704&lt;&gt;0),B704,"")</f>
        <v/>
      </c>
      <c r="S704" s="26">
        <f t="shared" si="70"/>
        <v>41061</v>
      </c>
      <c r="T704" s="27">
        <f>SUMIFS(S:S,O:O,O704,E:E,"")</f>
        <v>41061</v>
      </c>
      <c r="U704" s="27">
        <f>SUMIFS(S:S,O:O,O704,D:D,"")</f>
        <v>0</v>
      </c>
      <c r="V704" s="28" t="str">
        <f t="shared" si="74"/>
        <v>Avant</v>
      </c>
      <c r="W704" s="28" t="str">
        <f t="shared" si="75"/>
        <v>Après</v>
      </c>
      <c r="X704" s="29">
        <f t="shared" si="76"/>
        <v>41061</v>
      </c>
      <c r="Y704" s="42">
        <f>IFERROR(P704+D704*0.03,"")</f>
        <v>271248120600</v>
      </c>
    </row>
    <row r="705" spans="1:25">
      <c r="A705" s="13" t="s">
        <v>67</v>
      </c>
      <c r="B705" s="14" t="s">
        <v>13</v>
      </c>
      <c r="C705" s="15">
        <v>3605052712498</v>
      </c>
      <c r="D705" s="16">
        <v>20000</v>
      </c>
      <c r="E705" s="17"/>
      <c r="F705" s="18"/>
      <c r="G705" s="19">
        <v>1</v>
      </c>
      <c r="H705" s="20">
        <f t="shared" si="71"/>
        <v>1</v>
      </c>
      <c r="I705" s="21">
        <f>SUMIFS(E:E,C:C,C705)</f>
        <v>20000</v>
      </c>
      <c r="J705" s="21">
        <f>SUMIFS(D:D,C:C,C705)</f>
        <v>20000</v>
      </c>
      <c r="K705" s="20" t="str">
        <f>IF(H705=2,"Délais OK &amp; Qté OK",IF(AND(H705=1,E705&lt;&gt;""),"Délais OK &amp; Qté NO",IF(AND(H705=1,E705="",M705&gt;=2),"Délais NO &amp; Qté OK",IF(AND(E705&lt;&gt;"",J705=D705),"Livraison sans demande","Délais NO &amp; Qté NO"))))</f>
        <v>Délais NO &amp; Qté NO</v>
      </c>
      <c r="L705" s="22" t="str">
        <f>IF(AND(K705="Délais NO &amp; Qté OK",X705&gt;30,D705&lt;&gt;""),"Verificar",IF(AND(K705="Délais NO &amp; Qté OK",X705&lt;=30,D705&lt;&gt;""),"Entrée faite "&amp;X705&amp;" jours "&amp;V705,IF(AND(X705&lt;30,K705="Délais NO &amp; Qté NO",D705=""),"Demande faite "&amp;X705&amp;" jours "&amp;W706,"")))</f>
        <v/>
      </c>
      <c r="M705" s="22">
        <f t="shared" si="72"/>
        <v>1</v>
      </c>
      <c r="N705" s="23">
        <v>1</v>
      </c>
      <c r="O705" s="12" t="str">
        <f>CONCATENATE(C705,D705,E705)</f>
        <v>360505271249820000</v>
      </c>
      <c r="P705" s="42" t="str">
        <f t="shared" si="73"/>
        <v>271249820000</v>
      </c>
      <c r="Q705" s="24" t="str">
        <f>IF(AND(D705&lt;&gt;0,E705=0),B705,"")</f>
        <v>01/06/2012</v>
      </c>
      <c r="R705" s="25" t="str">
        <f>IF(AND(D705=0,E705&lt;&gt;0),B705,"")</f>
        <v/>
      </c>
      <c r="S705" s="26">
        <f t="shared" si="70"/>
        <v>41061</v>
      </c>
      <c r="T705" s="27">
        <f>SUMIFS(S:S,O:O,O705,E:E,"")</f>
        <v>41061</v>
      </c>
      <c r="U705" s="27">
        <f>SUMIFS(S:S,O:O,O705,D:D,"")</f>
        <v>0</v>
      </c>
      <c r="V705" s="28" t="str">
        <f t="shared" si="74"/>
        <v>Avant</v>
      </c>
      <c r="W705" s="28" t="str">
        <f t="shared" si="75"/>
        <v>Après</v>
      </c>
      <c r="X705" s="29">
        <f t="shared" si="76"/>
        <v>41061</v>
      </c>
      <c r="Y705" s="42">
        <f>IFERROR(P705+D705*0.03,"")</f>
        <v>271249820600</v>
      </c>
    </row>
    <row r="706" spans="1:25">
      <c r="A706" s="13" t="s">
        <v>67</v>
      </c>
      <c r="B706" s="14" t="s">
        <v>13</v>
      </c>
      <c r="C706" s="15">
        <v>3605052712504</v>
      </c>
      <c r="D706" s="16">
        <v>20000</v>
      </c>
      <c r="E706" s="17"/>
      <c r="F706" s="18"/>
      <c r="G706" s="19">
        <v>1</v>
      </c>
      <c r="H706" s="20">
        <f t="shared" si="71"/>
        <v>1</v>
      </c>
      <c r="I706" s="21">
        <f>SUMIFS(E:E,C:C,C706)</f>
        <v>10000</v>
      </c>
      <c r="J706" s="21">
        <f>SUMIFS(D:D,C:C,C706)</f>
        <v>10000</v>
      </c>
      <c r="K706" s="20" t="str">
        <f>IF(H706=2,"Délais OK &amp; Qté OK",IF(AND(H706=1,E706&lt;&gt;""),"Délais OK &amp; Qté NO",IF(AND(H706=1,E706="",M706&gt;=2),"Délais NO &amp; Qté OK",IF(AND(E706&lt;&gt;"",J706=D706),"Livraison sans demande","Délais NO &amp; Qté NO"))))</f>
        <v>Délais NO &amp; Qté NO</v>
      </c>
      <c r="L706" s="22" t="str">
        <f>IF(AND(K706="Délais NO &amp; Qté OK",X706&gt;30,D706&lt;&gt;""),"Verificar",IF(AND(K706="Délais NO &amp; Qté OK",X706&lt;=30,D706&lt;&gt;""),"Entrée faite "&amp;X706&amp;" jours "&amp;V706,IF(AND(X706&lt;30,K706="Délais NO &amp; Qté NO",D706=""),"Demande faite "&amp;X706&amp;" jours "&amp;W707,"")))</f>
        <v/>
      </c>
      <c r="M706" s="22">
        <f t="shared" si="72"/>
        <v>1</v>
      </c>
      <c r="N706" s="23">
        <v>1</v>
      </c>
      <c r="O706" s="12" t="str">
        <f>CONCATENATE(C706,D706,E706)</f>
        <v>360505271250420000</v>
      </c>
      <c r="P706" s="42" t="str">
        <f t="shared" si="73"/>
        <v>271250420000</v>
      </c>
      <c r="Q706" s="24" t="str">
        <f>IF(AND(D706&lt;&gt;0,E706=0),B706,"")</f>
        <v>01/06/2012</v>
      </c>
      <c r="R706" s="25" t="str">
        <f>IF(AND(D706=0,E706&lt;&gt;0),B706,"")</f>
        <v/>
      </c>
      <c r="S706" s="26">
        <f t="shared" ref="S706:S769" si="77">B706*1</f>
        <v>41061</v>
      </c>
      <c r="T706" s="27">
        <f>SUMIFS(S:S,O:O,O706,E:E,"")</f>
        <v>41061</v>
      </c>
      <c r="U706" s="27">
        <f>SUMIFS(S:S,O:O,O706,D:D,"")</f>
        <v>0</v>
      </c>
      <c r="V706" s="28" t="str">
        <f t="shared" si="74"/>
        <v>Avant</v>
      </c>
      <c r="W706" s="28" t="str">
        <f t="shared" si="75"/>
        <v>Après</v>
      </c>
      <c r="X706" s="29">
        <f t="shared" si="76"/>
        <v>41061</v>
      </c>
      <c r="Y706" s="42">
        <f>IFERROR(P706+D706*0.03,"")</f>
        <v>271250420600</v>
      </c>
    </row>
    <row r="707" spans="1:25">
      <c r="A707" s="13" t="s">
        <v>67</v>
      </c>
      <c r="B707" s="14" t="s">
        <v>13</v>
      </c>
      <c r="C707" s="15">
        <v>3605052712511</v>
      </c>
      <c r="D707" s="16">
        <v>20000</v>
      </c>
      <c r="E707" s="17"/>
      <c r="F707" s="18"/>
      <c r="G707" s="19">
        <v>1</v>
      </c>
      <c r="H707" s="20">
        <f t="shared" ref="H707:H770" si="78">SUM(F707:G707)</f>
        <v>1</v>
      </c>
      <c r="I707" s="21">
        <f>SUMIFS(E:E,C:C,C707)</f>
        <v>20000</v>
      </c>
      <c r="J707" s="21">
        <f>SUMIFS(D:D,C:C,C707)</f>
        <v>20000</v>
      </c>
      <c r="K707" s="20" t="str">
        <f>IF(H707=2,"Délais OK &amp; Qté OK",IF(AND(H707=1,E707&lt;&gt;""),"Délais OK &amp; Qté NO",IF(AND(H707=1,E707="",M707&gt;=2),"Délais NO &amp; Qté OK",IF(AND(E707&lt;&gt;"",J707=D707),"Livraison sans demande","Délais NO &amp; Qté NO"))))</f>
        <v>Délais NO &amp; Qté NO</v>
      </c>
      <c r="L707" s="22" t="str">
        <f>IF(AND(K707="Délais NO &amp; Qté OK",X707&gt;30,D707&lt;&gt;""),"Verificar",IF(AND(K707="Délais NO &amp; Qté OK",X707&lt;=30,D707&lt;&gt;""),"Entrée faite "&amp;X707&amp;" jours "&amp;V707,IF(AND(X707&lt;30,K707="Délais NO &amp; Qté NO",D707=""),"Demande faite "&amp;X707&amp;" jours "&amp;W708,"")))</f>
        <v/>
      </c>
      <c r="M707" s="22">
        <f t="shared" ref="M707:M770" si="79">SUMIFS(N:N,O:O,O707)</f>
        <v>1</v>
      </c>
      <c r="N707" s="23">
        <v>1</v>
      </c>
      <c r="O707" s="12" t="str">
        <f>CONCATENATE(C707,D707,E707)</f>
        <v>360505271251120000</v>
      </c>
      <c r="P707" s="42" t="str">
        <f t="shared" ref="P707:P770" si="80">RIGHT(O707,LEN(O707)-6)</f>
        <v>271251120000</v>
      </c>
      <c r="Q707" s="24" t="str">
        <f>IF(AND(D707&lt;&gt;0,E707=0),B707,"")</f>
        <v>01/06/2012</v>
      </c>
      <c r="R707" s="25" t="str">
        <f>IF(AND(D707=0,E707&lt;&gt;0),B707,"")</f>
        <v/>
      </c>
      <c r="S707" s="26">
        <f t="shared" si="77"/>
        <v>41061</v>
      </c>
      <c r="T707" s="27">
        <f>SUMIFS(S:S,O:O,O707,E:E,"")</f>
        <v>41061</v>
      </c>
      <c r="U707" s="27">
        <f>SUMIFS(S:S,O:O,O707,D:D,"")</f>
        <v>0</v>
      </c>
      <c r="V707" s="28" t="str">
        <f t="shared" ref="V707:V770" si="81">IF(T707&lt;U707,"Après","Avant")</f>
        <v>Avant</v>
      </c>
      <c r="W707" s="28" t="str">
        <f t="shared" ref="W707:W770" si="82">IF(V707="Après","Avant","Après")</f>
        <v>Après</v>
      </c>
      <c r="X707" s="29">
        <f t="shared" ref="X707:X770" si="83">ABS(T707-U707)</f>
        <v>41061</v>
      </c>
      <c r="Y707" s="42">
        <f>IFERROR(P707+D707*0.03,"")</f>
        <v>271251120600</v>
      </c>
    </row>
    <row r="708" spans="1:25">
      <c r="A708" s="13" t="s">
        <v>67</v>
      </c>
      <c r="B708" s="14" t="s">
        <v>13</v>
      </c>
      <c r="C708" s="15">
        <v>3605052712528</v>
      </c>
      <c r="D708" s="16">
        <v>20000</v>
      </c>
      <c r="E708" s="17"/>
      <c r="F708" s="18"/>
      <c r="G708" s="19">
        <v>1</v>
      </c>
      <c r="H708" s="20">
        <f t="shared" si="78"/>
        <v>1</v>
      </c>
      <c r="I708" s="21">
        <f>SUMIFS(E:E,C:C,C708)</f>
        <v>10000</v>
      </c>
      <c r="J708" s="21">
        <f>SUMIFS(D:D,C:C,C708)</f>
        <v>10000</v>
      </c>
      <c r="K708" s="20" t="str">
        <f>IF(H708=2,"Délais OK &amp; Qté OK",IF(AND(H708=1,E708&lt;&gt;""),"Délais OK &amp; Qté NO",IF(AND(H708=1,E708="",M708&gt;=2),"Délais NO &amp; Qté OK",IF(AND(E708&lt;&gt;"",J708=D708),"Livraison sans demande","Délais NO &amp; Qté NO"))))</f>
        <v>Délais NO &amp; Qté NO</v>
      </c>
      <c r="L708" s="22" t="str">
        <f>IF(AND(K708="Délais NO &amp; Qté OK",X708&gt;30,D708&lt;&gt;""),"Verificar",IF(AND(K708="Délais NO &amp; Qté OK",X708&lt;=30,D708&lt;&gt;""),"Entrée faite "&amp;X708&amp;" jours "&amp;V708,IF(AND(X708&lt;30,K708="Délais NO &amp; Qté NO",D708=""),"Demande faite "&amp;X708&amp;" jours "&amp;W709,"")))</f>
        <v/>
      </c>
      <c r="M708" s="22">
        <f t="shared" si="79"/>
        <v>1</v>
      </c>
      <c r="N708" s="23">
        <v>1</v>
      </c>
      <c r="O708" s="12" t="str">
        <f>CONCATENATE(C708,D708,E708)</f>
        <v>360505271252820000</v>
      </c>
      <c r="P708" s="42" t="str">
        <f t="shared" si="80"/>
        <v>271252820000</v>
      </c>
      <c r="Q708" s="24" t="str">
        <f>IF(AND(D708&lt;&gt;0,E708=0),B708,"")</f>
        <v>01/06/2012</v>
      </c>
      <c r="R708" s="25" t="str">
        <f>IF(AND(D708=0,E708&lt;&gt;0),B708,"")</f>
        <v/>
      </c>
      <c r="S708" s="26">
        <f t="shared" si="77"/>
        <v>41061</v>
      </c>
      <c r="T708" s="27">
        <f>SUMIFS(S:S,O:O,O708,E:E,"")</f>
        <v>41061</v>
      </c>
      <c r="U708" s="27">
        <f>SUMIFS(S:S,O:O,O708,D:D,"")</f>
        <v>0</v>
      </c>
      <c r="V708" s="28" t="str">
        <f t="shared" si="81"/>
        <v>Avant</v>
      </c>
      <c r="W708" s="28" t="str">
        <f t="shared" si="82"/>
        <v>Après</v>
      </c>
      <c r="X708" s="29">
        <f t="shared" si="83"/>
        <v>41061</v>
      </c>
      <c r="Y708" s="42">
        <f>IFERROR(P708+D708*0.03,"")</f>
        <v>271252820600</v>
      </c>
    </row>
    <row r="709" spans="1:25">
      <c r="A709" s="13" t="s">
        <v>67</v>
      </c>
      <c r="B709" s="14" t="s">
        <v>13</v>
      </c>
      <c r="C709" s="15">
        <v>3605052725467</v>
      </c>
      <c r="D709" s="16">
        <v>20000</v>
      </c>
      <c r="E709" s="17">
        <v>10000</v>
      </c>
      <c r="F709" s="18"/>
      <c r="G709" s="19">
        <v>1</v>
      </c>
      <c r="H709" s="20">
        <f t="shared" si="78"/>
        <v>1</v>
      </c>
      <c r="I709" s="21">
        <f>SUMIFS(E:E,C:C,C709)</f>
        <v>20000</v>
      </c>
      <c r="J709" s="21">
        <f>SUMIFS(D:D,C:C,C709)</f>
        <v>30000</v>
      </c>
      <c r="K709" s="20" t="str">
        <f>IF(H709=2,"Délais OK &amp; Qté OK",IF(AND(H709=1,E709&lt;&gt;""),"Délais OK &amp; Qté NO",IF(AND(H709=1,E709="",M709&gt;=2),"Délais NO &amp; Qté OK",IF(AND(E709&lt;&gt;"",J709=D709),"Livraison sans demande","Délais NO &amp; Qté NO"))))</f>
        <v>Délais OK &amp; Qté NO</v>
      </c>
      <c r="L709" s="22" t="str">
        <f>IF(AND(K709="Délais NO &amp; Qté OK",X709&gt;30,D709&lt;&gt;""),"Verificar",IF(AND(K709="Délais NO &amp; Qté OK",X709&lt;=30,D709&lt;&gt;""),"Entrée faite "&amp;X709&amp;" jours "&amp;V709,IF(AND(X709&lt;30,K709="Délais NO &amp; Qté NO",D709=""),"Demande faite "&amp;X709&amp;" jours "&amp;W710,"")))</f>
        <v/>
      </c>
      <c r="M709" s="22">
        <f t="shared" si="79"/>
        <v>1</v>
      </c>
      <c r="N709" s="23">
        <v>1</v>
      </c>
      <c r="O709" s="12" t="str">
        <f>CONCATENATE(C709,D709,E709)</f>
        <v>36050527254672000010000</v>
      </c>
      <c r="P709" s="42" t="str">
        <f t="shared" si="80"/>
        <v>27254672000010000</v>
      </c>
      <c r="Q709" s="24" t="str">
        <f>IF(AND(D709&lt;&gt;0,E709=0),B709,"")</f>
        <v/>
      </c>
      <c r="R709" s="25" t="str">
        <f>IF(AND(D709=0,E709&lt;&gt;0),B709,"")</f>
        <v/>
      </c>
      <c r="S709" s="26">
        <f t="shared" si="77"/>
        <v>41061</v>
      </c>
      <c r="T709" s="27">
        <f>SUMIFS(S:S,O:O,O709,E:E,"")</f>
        <v>0</v>
      </c>
      <c r="U709" s="27">
        <f>SUMIFS(S:S,O:O,O709,D:D,"")</f>
        <v>0</v>
      </c>
      <c r="V709" s="28" t="str">
        <f t="shared" si="81"/>
        <v>Avant</v>
      </c>
      <c r="W709" s="28" t="str">
        <f t="shared" si="82"/>
        <v>Après</v>
      </c>
      <c r="X709" s="29">
        <f t="shared" si="83"/>
        <v>0</v>
      </c>
      <c r="Y709" s="42">
        <f>IFERROR(P709+D709*0.03,"")</f>
        <v>2.72546720000106E+16</v>
      </c>
    </row>
    <row r="710" spans="1:25">
      <c r="A710" s="13" t="s">
        <v>67</v>
      </c>
      <c r="B710" s="14" t="s">
        <v>13</v>
      </c>
      <c r="C710" s="15">
        <v>3605052725474</v>
      </c>
      <c r="D710" s="16">
        <v>20000</v>
      </c>
      <c r="E710" s="17">
        <v>10000</v>
      </c>
      <c r="F710" s="18"/>
      <c r="G710" s="19">
        <v>1</v>
      </c>
      <c r="H710" s="20">
        <f t="shared" si="78"/>
        <v>1</v>
      </c>
      <c r="I710" s="21">
        <f>SUMIFS(E:E,C:C,C710)</f>
        <v>10000</v>
      </c>
      <c r="J710" s="21">
        <f>SUMIFS(D:D,C:C,C710)</f>
        <v>20000</v>
      </c>
      <c r="K710" s="20" t="str">
        <f>IF(H710=2,"Délais OK &amp; Qté OK",IF(AND(H710=1,E710&lt;&gt;""),"Délais OK &amp; Qté NO",IF(AND(H710=1,E710="",M710&gt;=2),"Délais NO &amp; Qté OK",IF(AND(E710&lt;&gt;"",J710=D710),"Livraison sans demande","Délais NO &amp; Qté NO"))))</f>
        <v>Délais OK &amp; Qté NO</v>
      </c>
      <c r="L710" s="22" t="str">
        <f>IF(AND(K710="Délais NO &amp; Qté OK",X710&gt;30,D710&lt;&gt;""),"Verificar",IF(AND(K710="Délais NO &amp; Qté OK",X710&lt;=30,D710&lt;&gt;""),"Entrée faite "&amp;X710&amp;" jours "&amp;V710,IF(AND(X710&lt;30,K710="Délais NO &amp; Qté NO",D710=""),"Demande faite "&amp;X710&amp;" jours "&amp;W711,"")))</f>
        <v/>
      </c>
      <c r="M710" s="22">
        <f t="shared" si="79"/>
        <v>1</v>
      </c>
      <c r="N710" s="23">
        <v>1</v>
      </c>
      <c r="O710" s="12" t="str">
        <f>CONCATENATE(C710,D710,E710)</f>
        <v>36050527254742000010000</v>
      </c>
      <c r="P710" s="42" t="str">
        <f t="shared" si="80"/>
        <v>27254742000010000</v>
      </c>
      <c r="Q710" s="24" t="str">
        <f>IF(AND(D710&lt;&gt;0,E710=0),B710,"")</f>
        <v/>
      </c>
      <c r="R710" s="25" t="str">
        <f>IF(AND(D710=0,E710&lt;&gt;0),B710,"")</f>
        <v/>
      </c>
      <c r="S710" s="26">
        <f t="shared" si="77"/>
        <v>41061</v>
      </c>
      <c r="T710" s="27">
        <f>SUMIFS(S:S,O:O,O710,E:E,"")</f>
        <v>0</v>
      </c>
      <c r="U710" s="27">
        <f>SUMIFS(S:S,O:O,O710,D:D,"")</f>
        <v>0</v>
      </c>
      <c r="V710" s="28" t="str">
        <f t="shared" si="81"/>
        <v>Avant</v>
      </c>
      <c r="W710" s="28" t="str">
        <f t="shared" si="82"/>
        <v>Après</v>
      </c>
      <c r="X710" s="29">
        <f t="shared" si="83"/>
        <v>0</v>
      </c>
      <c r="Y710" s="42">
        <f>IFERROR(P710+D710*0.03,"")</f>
        <v>2.72547420000106E+16</v>
      </c>
    </row>
    <row r="711" spans="1:25">
      <c r="A711" s="13" t="s">
        <v>67</v>
      </c>
      <c r="B711" s="14" t="s">
        <v>14</v>
      </c>
      <c r="C711" s="15">
        <v>3605051072555</v>
      </c>
      <c r="D711" s="16">
        <v>60000</v>
      </c>
      <c r="E711" s="17">
        <v>30000</v>
      </c>
      <c r="F711" s="18"/>
      <c r="G711" s="19">
        <v>1</v>
      </c>
      <c r="H711" s="20">
        <f t="shared" si="78"/>
        <v>1</v>
      </c>
      <c r="I711" s="21">
        <f>SUMIFS(E:E,C:C,C711)</f>
        <v>30000</v>
      </c>
      <c r="J711" s="21">
        <f>SUMIFS(D:D,C:C,C711)</f>
        <v>60000</v>
      </c>
      <c r="K711" s="20" t="str">
        <f>IF(H711=2,"Délais OK &amp; Qté OK",IF(AND(H711=1,E711&lt;&gt;""),"Délais OK &amp; Qté NO",IF(AND(H711=1,E711="",M711&gt;=2),"Délais NO &amp; Qté OK",IF(AND(E711&lt;&gt;"",J711=D711),"Livraison sans demande","Délais NO &amp; Qté NO"))))</f>
        <v>Délais OK &amp; Qté NO</v>
      </c>
      <c r="L711" s="22" t="str">
        <f>IF(AND(K711="Délais NO &amp; Qté OK",X711&gt;30,D711&lt;&gt;""),"Verificar",IF(AND(K711="Délais NO &amp; Qté OK",X711&lt;=30,D711&lt;&gt;""),"Entrée faite "&amp;X711&amp;" jours "&amp;V711,IF(AND(X711&lt;30,K711="Délais NO &amp; Qté NO",D711=""),"Demande faite "&amp;X711&amp;" jours "&amp;W712,"")))</f>
        <v/>
      </c>
      <c r="M711" s="22">
        <f t="shared" si="79"/>
        <v>1</v>
      </c>
      <c r="N711" s="23">
        <v>1</v>
      </c>
      <c r="O711" s="12" t="str">
        <f>CONCATENATE(C711,D711,E711)</f>
        <v>36050510725556000030000</v>
      </c>
      <c r="P711" s="42" t="str">
        <f t="shared" si="80"/>
        <v>10725556000030000</v>
      </c>
      <c r="Q711" s="24" t="str">
        <f>IF(AND(D711&lt;&gt;0,E711=0),B711,"")</f>
        <v/>
      </c>
      <c r="R711" s="25" t="str">
        <f>IF(AND(D711=0,E711&lt;&gt;0),B711,"")</f>
        <v/>
      </c>
      <c r="S711" s="26">
        <f t="shared" si="77"/>
        <v>41064</v>
      </c>
      <c r="T711" s="27">
        <f>SUMIFS(S:S,O:O,O711,E:E,"")</f>
        <v>0</v>
      </c>
      <c r="U711" s="27">
        <f>SUMIFS(S:S,O:O,O711,D:D,"")</f>
        <v>0</v>
      </c>
      <c r="V711" s="28" t="str">
        <f t="shared" si="81"/>
        <v>Avant</v>
      </c>
      <c r="W711" s="28" t="str">
        <f t="shared" si="82"/>
        <v>Après</v>
      </c>
      <c r="X711" s="29">
        <f t="shared" si="83"/>
        <v>0</v>
      </c>
      <c r="Y711" s="42">
        <f>IFERROR(P711+D711*0.03,"")</f>
        <v>1.07255560000318E+16</v>
      </c>
    </row>
    <row r="712" spans="1:25">
      <c r="A712" s="13" t="s">
        <v>67</v>
      </c>
      <c r="B712" s="14" t="s">
        <v>14</v>
      </c>
      <c r="C712" s="15">
        <v>3605051280714</v>
      </c>
      <c r="D712" s="16"/>
      <c r="E712" s="17">
        <v>14000</v>
      </c>
      <c r="F712" s="18"/>
      <c r="G712" s="19"/>
      <c r="H712" s="20">
        <f t="shared" si="78"/>
        <v>0</v>
      </c>
      <c r="I712" s="21">
        <f>SUMIFS(E:E,C:C,C712)</f>
        <v>42000</v>
      </c>
      <c r="J712" s="21">
        <f>SUMIFS(D:D,C:C,C712)</f>
        <v>42000</v>
      </c>
      <c r="K712" s="20" t="str">
        <f>IF(H712=2,"Délais OK &amp; Qté OK",IF(AND(H712=1,E712&lt;&gt;""),"Délais OK &amp; Qté NO",IF(AND(H712=1,E712="",M712&gt;=2),"Délais NO &amp; Qté OK",IF(AND(E712&lt;&gt;"",J712=D712),"Livraison sans demande","Délais NO &amp; Qté NO"))))</f>
        <v>Délais NO &amp; Qté NO</v>
      </c>
      <c r="L712" s="22" t="str">
        <f>IF(AND(K712="Délais NO &amp; Qté OK",X712&gt;30,D712&lt;&gt;""),"Verificar",IF(AND(K712="Délais NO &amp; Qté OK",X712&lt;=30,D712&lt;&gt;""),"Entrée faite "&amp;X712&amp;" jours "&amp;V712,IF(AND(X712&lt;30,K712="Délais NO &amp; Qté NO",D712=""),"Demande faite "&amp;X712&amp;" jours "&amp;W713,"")))</f>
        <v/>
      </c>
      <c r="M712" s="22">
        <f t="shared" si="79"/>
        <v>1</v>
      </c>
      <c r="N712" s="23">
        <v>1</v>
      </c>
      <c r="O712" s="12" t="str">
        <f>CONCATENATE(C712,D712,E712)</f>
        <v>360505128071414000</v>
      </c>
      <c r="P712" s="42" t="str">
        <f t="shared" si="80"/>
        <v>128071414000</v>
      </c>
      <c r="Q712" s="24" t="str">
        <f>IF(AND(D712&lt;&gt;0,E712=0),B712,"")</f>
        <v/>
      </c>
      <c r="R712" s="25" t="str">
        <f>IF(AND(D712=0,E712&lt;&gt;0),B712,"")</f>
        <v>04/06/2012</v>
      </c>
      <c r="S712" s="26">
        <f t="shared" si="77"/>
        <v>41064</v>
      </c>
      <c r="T712" s="27">
        <f>SUMIFS(S:S,O:O,O712,E:E,"")</f>
        <v>0</v>
      </c>
      <c r="U712" s="27">
        <f>SUMIFS(S:S,O:O,O712,D:D,"")</f>
        <v>41064</v>
      </c>
      <c r="V712" s="28" t="str">
        <f t="shared" si="81"/>
        <v>Après</v>
      </c>
      <c r="W712" s="28" t="str">
        <f t="shared" si="82"/>
        <v>Avant</v>
      </c>
      <c r="X712" s="29">
        <f t="shared" si="83"/>
        <v>41064</v>
      </c>
      <c r="Y712" s="42">
        <f>IFERROR(P712+D712*0.03,"")</f>
        <v>128071414000</v>
      </c>
    </row>
    <row r="713" spans="1:25">
      <c r="A713" s="13" t="s">
        <v>67</v>
      </c>
      <c r="B713" s="14" t="s">
        <v>14</v>
      </c>
      <c r="C713" s="15">
        <v>3605051456980</v>
      </c>
      <c r="D713" s="16">
        <v>60000</v>
      </c>
      <c r="E713" s="17">
        <v>30000</v>
      </c>
      <c r="F713" s="18"/>
      <c r="G713" s="19">
        <v>1</v>
      </c>
      <c r="H713" s="20">
        <f t="shared" si="78"/>
        <v>1</v>
      </c>
      <c r="I713" s="21">
        <f>SUMIFS(E:E,C:C,C713)</f>
        <v>50000</v>
      </c>
      <c r="J713" s="21">
        <f>SUMIFS(D:D,C:C,C713)</f>
        <v>80000</v>
      </c>
      <c r="K713" s="20" t="str">
        <f>IF(H713=2,"Délais OK &amp; Qté OK",IF(AND(H713=1,E713&lt;&gt;""),"Délais OK &amp; Qté NO",IF(AND(H713=1,E713="",M713&gt;=2),"Délais NO &amp; Qté OK",IF(AND(E713&lt;&gt;"",J713=D713),"Livraison sans demande","Délais NO &amp; Qté NO"))))</f>
        <v>Délais OK &amp; Qté NO</v>
      </c>
      <c r="L713" s="22" t="str">
        <f>IF(AND(K713="Délais NO &amp; Qté OK",X713&gt;30,D713&lt;&gt;""),"Verificar",IF(AND(K713="Délais NO &amp; Qté OK",X713&lt;=30,D713&lt;&gt;""),"Entrée faite "&amp;X713&amp;" jours "&amp;V713,IF(AND(X713&lt;30,K713="Délais NO &amp; Qté NO",D713=""),"Demande faite "&amp;X713&amp;" jours "&amp;W714,"")))</f>
        <v/>
      </c>
      <c r="M713" s="22">
        <f t="shared" si="79"/>
        <v>1</v>
      </c>
      <c r="N713" s="23">
        <v>1</v>
      </c>
      <c r="O713" s="12" t="str">
        <f>CONCATENATE(C713,D713,E713)</f>
        <v>36050514569806000030000</v>
      </c>
      <c r="P713" s="42" t="str">
        <f t="shared" si="80"/>
        <v>14569806000030000</v>
      </c>
      <c r="Q713" s="24" t="str">
        <f>IF(AND(D713&lt;&gt;0,E713=0),B713,"")</f>
        <v/>
      </c>
      <c r="R713" s="25" t="str">
        <f>IF(AND(D713=0,E713&lt;&gt;0),B713,"")</f>
        <v/>
      </c>
      <c r="S713" s="26">
        <f t="shared" si="77"/>
        <v>41064</v>
      </c>
      <c r="T713" s="27">
        <f>SUMIFS(S:S,O:O,O713,E:E,"")</f>
        <v>0</v>
      </c>
      <c r="U713" s="27">
        <f>SUMIFS(S:S,O:O,O713,D:D,"")</f>
        <v>0</v>
      </c>
      <c r="V713" s="28" t="str">
        <f t="shared" si="81"/>
        <v>Avant</v>
      </c>
      <c r="W713" s="28" t="str">
        <f t="shared" si="82"/>
        <v>Après</v>
      </c>
      <c r="X713" s="29">
        <f t="shared" si="83"/>
        <v>0</v>
      </c>
      <c r="Y713" s="42">
        <f>IFERROR(P713+D713*0.03,"")</f>
        <v>1.45698060000318E+16</v>
      </c>
    </row>
    <row r="714" spans="1:25">
      <c r="A714" s="13" t="s">
        <v>67</v>
      </c>
      <c r="B714" s="14" t="s">
        <v>14</v>
      </c>
      <c r="C714" s="15">
        <v>3605051457024</v>
      </c>
      <c r="D714" s="16">
        <v>40000</v>
      </c>
      <c r="E714" s="17">
        <v>27500</v>
      </c>
      <c r="F714" s="18"/>
      <c r="G714" s="19">
        <v>1</v>
      </c>
      <c r="H714" s="20">
        <f t="shared" si="78"/>
        <v>1</v>
      </c>
      <c r="I714" s="21">
        <f>SUMIFS(E:E,C:C,C714)</f>
        <v>27500</v>
      </c>
      <c r="J714" s="21">
        <f>SUMIFS(D:D,C:C,C714)</f>
        <v>40000</v>
      </c>
      <c r="K714" s="20" t="str">
        <f>IF(H714=2,"Délais OK &amp; Qté OK",IF(AND(H714=1,E714&lt;&gt;""),"Délais OK &amp; Qté NO",IF(AND(H714=1,E714="",M714&gt;=2),"Délais NO &amp; Qté OK",IF(AND(E714&lt;&gt;"",J714=D714),"Livraison sans demande","Délais NO &amp; Qté NO"))))</f>
        <v>Délais OK &amp; Qté NO</v>
      </c>
      <c r="L714" s="22" t="str">
        <f>IF(AND(K714="Délais NO &amp; Qté OK",X714&gt;30,D714&lt;&gt;""),"Verificar",IF(AND(K714="Délais NO &amp; Qté OK",X714&lt;=30,D714&lt;&gt;""),"Entrée faite "&amp;X714&amp;" jours "&amp;V714,IF(AND(X714&lt;30,K714="Délais NO &amp; Qté NO",D714=""),"Demande faite "&amp;X714&amp;" jours "&amp;W715,"")))</f>
        <v/>
      </c>
      <c r="M714" s="22">
        <f t="shared" si="79"/>
        <v>1</v>
      </c>
      <c r="N714" s="23">
        <v>1</v>
      </c>
      <c r="O714" s="12" t="str">
        <f>CONCATENATE(C714,D714,E714)</f>
        <v>36050514570244000027500</v>
      </c>
      <c r="P714" s="42" t="str">
        <f t="shared" si="80"/>
        <v>14570244000027500</v>
      </c>
      <c r="Q714" s="24" t="str">
        <f>IF(AND(D714&lt;&gt;0,E714=0),B714,"")</f>
        <v/>
      </c>
      <c r="R714" s="25" t="str">
        <f>IF(AND(D714=0,E714&lt;&gt;0),B714,"")</f>
        <v/>
      </c>
      <c r="S714" s="26">
        <f t="shared" si="77"/>
        <v>41064</v>
      </c>
      <c r="T714" s="27">
        <f>SUMIFS(S:S,O:O,O714,E:E,"")</f>
        <v>0</v>
      </c>
      <c r="U714" s="27">
        <f>SUMIFS(S:S,O:O,O714,D:D,"")</f>
        <v>0</v>
      </c>
      <c r="V714" s="28" t="str">
        <f t="shared" si="81"/>
        <v>Avant</v>
      </c>
      <c r="W714" s="28" t="str">
        <f t="shared" si="82"/>
        <v>Après</v>
      </c>
      <c r="X714" s="29">
        <f t="shared" si="83"/>
        <v>0</v>
      </c>
      <c r="Y714" s="42">
        <f>IFERROR(P714+D714*0.03,"")</f>
        <v>1.45702440000287E+16</v>
      </c>
    </row>
    <row r="715" spans="1:25">
      <c r="A715" s="13" t="s">
        <v>67</v>
      </c>
      <c r="B715" s="14" t="s">
        <v>14</v>
      </c>
      <c r="C715" s="15">
        <v>3605051457130</v>
      </c>
      <c r="D715" s="16">
        <v>20000</v>
      </c>
      <c r="E715" s="17">
        <v>10000</v>
      </c>
      <c r="F715" s="18"/>
      <c r="G715" s="19">
        <v>1</v>
      </c>
      <c r="H715" s="20">
        <f t="shared" si="78"/>
        <v>1</v>
      </c>
      <c r="I715" s="21">
        <f>SUMIFS(E:E,C:C,C715)</f>
        <v>20000</v>
      </c>
      <c r="J715" s="21">
        <f>SUMIFS(D:D,C:C,C715)</f>
        <v>30000</v>
      </c>
      <c r="K715" s="20" t="str">
        <f>IF(H715=2,"Délais OK &amp; Qté OK",IF(AND(H715=1,E715&lt;&gt;""),"Délais OK &amp; Qté NO",IF(AND(H715=1,E715="",M715&gt;=2),"Délais NO &amp; Qté OK",IF(AND(E715&lt;&gt;"",J715=D715),"Livraison sans demande","Délais NO &amp; Qté NO"))))</f>
        <v>Délais OK &amp; Qté NO</v>
      </c>
      <c r="L715" s="22" t="str">
        <f>IF(AND(K715="Délais NO &amp; Qté OK",X715&gt;30,D715&lt;&gt;""),"Verificar",IF(AND(K715="Délais NO &amp; Qté OK",X715&lt;=30,D715&lt;&gt;""),"Entrée faite "&amp;X715&amp;" jours "&amp;V715,IF(AND(X715&lt;30,K715="Délais NO &amp; Qté NO",D715=""),"Demande faite "&amp;X715&amp;" jours "&amp;W716,"")))</f>
        <v/>
      </c>
      <c r="M715" s="22">
        <f t="shared" si="79"/>
        <v>1</v>
      </c>
      <c r="N715" s="23">
        <v>1</v>
      </c>
      <c r="O715" s="12" t="str">
        <f>CONCATENATE(C715,D715,E715)</f>
        <v>36050514571302000010000</v>
      </c>
      <c r="P715" s="42" t="str">
        <f t="shared" si="80"/>
        <v>14571302000010000</v>
      </c>
      <c r="Q715" s="24" t="str">
        <f>IF(AND(D715&lt;&gt;0,E715=0),B715,"")</f>
        <v/>
      </c>
      <c r="R715" s="25" t="str">
        <f>IF(AND(D715=0,E715&lt;&gt;0),B715,"")</f>
        <v/>
      </c>
      <c r="S715" s="26">
        <f t="shared" si="77"/>
        <v>41064</v>
      </c>
      <c r="T715" s="27">
        <f>SUMIFS(S:S,O:O,O715,E:E,"")</f>
        <v>0</v>
      </c>
      <c r="U715" s="27">
        <f>SUMIFS(S:S,O:O,O715,D:D,"")</f>
        <v>0</v>
      </c>
      <c r="V715" s="28" t="str">
        <f t="shared" si="81"/>
        <v>Avant</v>
      </c>
      <c r="W715" s="28" t="str">
        <f t="shared" si="82"/>
        <v>Après</v>
      </c>
      <c r="X715" s="29">
        <f t="shared" si="83"/>
        <v>0</v>
      </c>
      <c r="Y715" s="42">
        <f>IFERROR(P715+D715*0.03,"")</f>
        <v>1.45713020000106E+16</v>
      </c>
    </row>
    <row r="716" spans="1:25">
      <c r="A716" s="13" t="s">
        <v>67</v>
      </c>
      <c r="B716" s="14" t="s">
        <v>14</v>
      </c>
      <c r="C716" s="15">
        <v>3605051457819</v>
      </c>
      <c r="D716" s="16">
        <v>20000</v>
      </c>
      <c r="E716" s="17">
        <v>10000</v>
      </c>
      <c r="F716" s="18"/>
      <c r="G716" s="19">
        <v>1</v>
      </c>
      <c r="H716" s="20">
        <f t="shared" si="78"/>
        <v>1</v>
      </c>
      <c r="I716" s="21">
        <f>SUMIFS(E:E,C:C,C716)</f>
        <v>10000</v>
      </c>
      <c r="J716" s="21">
        <f>SUMIFS(D:D,C:C,C716)</f>
        <v>20000</v>
      </c>
      <c r="K716" s="20" t="str">
        <f>IF(H716=2,"Délais OK &amp; Qté OK",IF(AND(H716=1,E716&lt;&gt;""),"Délais OK &amp; Qté NO",IF(AND(H716=1,E716="",M716&gt;=2),"Délais NO &amp; Qté OK",IF(AND(E716&lt;&gt;"",J716=D716),"Livraison sans demande","Délais NO &amp; Qté NO"))))</f>
        <v>Délais OK &amp; Qté NO</v>
      </c>
      <c r="L716" s="22" t="str">
        <f>IF(AND(K716="Délais NO &amp; Qté OK",X716&gt;30,D716&lt;&gt;""),"Verificar",IF(AND(K716="Délais NO &amp; Qté OK",X716&lt;=30,D716&lt;&gt;""),"Entrée faite "&amp;X716&amp;" jours "&amp;V716,IF(AND(X716&lt;30,K716="Délais NO &amp; Qté NO",D716=""),"Demande faite "&amp;X716&amp;" jours "&amp;W717,"")))</f>
        <v/>
      </c>
      <c r="M716" s="22">
        <f t="shared" si="79"/>
        <v>1</v>
      </c>
      <c r="N716" s="23">
        <v>1</v>
      </c>
      <c r="O716" s="12" t="str">
        <f>CONCATENATE(C716,D716,E716)</f>
        <v>36050514578192000010000</v>
      </c>
      <c r="P716" s="42" t="str">
        <f t="shared" si="80"/>
        <v>14578192000010000</v>
      </c>
      <c r="Q716" s="24" t="str">
        <f>IF(AND(D716&lt;&gt;0,E716=0),B716,"")</f>
        <v/>
      </c>
      <c r="R716" s="25" t="str">
        <f>IF(AND(D716=0,E716&lt;&gt;0),B716,"")</f>
        <v/>
      </c>
      <c r="S716" s="26">
        <f t="shared" si="77"/>
        <v>41064</v>
      </c>
      <c r="T716" s="27">
        <f>SUMIFS(S:S,O:O,O716,E:E,"")</f>
        <v>0</v>
      </c>
      <c r="U716" s="27">
        <f>SUMIFS(S:S,O:O,O716,D:D,"")</f>
        <v>0</v>
      </c>
      <c r="V716" s="28" t="str">
        <f t="shared" si="81"/>
        <v>Avant</v>
      </c>
      <c r="W716" s="28" t="str">
        <f t="shared" si="82"/>
        <v>Après</v>
      </c>
      <c r="X716" s="29">
        <f t="shared" si="83"/>
        <v>0</v>
      </c>
      <c r="Y716" s="42">
        <f>IFERROR(P716+D716*0.03,"")</f>
        <v>1.45781920000106E+16</v>
      </c>
    </row>
    <row r="717" spans="1:25">
      <c r="A717" s="13" t="s">
        <v>67</v>
      </c>
      <c r="B717" s="14" t="s">
        <v>14</v>
      </c>
      <c r="C717" s="15">
        <v>3605051457826</v>
      </c>
      <c r="D717" s="16">
        <v>37500</v>
      </c>
      <c r="E717" s="17">
        <v>27500</v>
      </c>
      <c r="F717" s="18"/>
      <c r="G717" s="19">
        <v>1</v>
      </c>
      <c r="H717" s="20">
        <f t="shared" si="78"/>
        <v>1</v>
      </c>
      <c r="I717" s="21">
        <f>SUMIFS(E:E,C:C,C717)</f>
        <v>37500</v>
      </c>
      <c r="J717" s="21">
        <f>SUMIFS(D:D,C:C,C717)</f>
        <v>47500</v>
      </c>
      <c r="K717" s="20" t="str">
        <f>IF(H717=2,"Délais OK &amp; Qté OK",IF(AND(H717=1,E717&lt;&gt;""),"Délais OK &amp; Qté NO",IF(AND(H717=1,E717="",M717&gt;=2),"Délais NO &amp; Qté OK",IF(AND(E717&lt;&gt;"",J717=D717),"Livraison sans demande","Délais NO &amp; Qté NO"))))</f>
        <v>Délais OK &amp; Qté NO</v>
      </c>
      <c r="L717" s="22" t="str">
        <f>IF(AND(K717="Délais NO &amp; Qté OK",X717&gt;30,D717&lt;&gt;""),"Verificar",IF(AND(K717="Délais NO &amp; Qté OK",X717&lt;=30,D717&lt;&gt;""),"Entrée faite "&amp;X717&amp;" jours "&amp;V717,IF(AND(X717&lt;30,K717="Délais NO &amp; Qté NO",D717=""),"Demande faite "&amp;X717&amp;" jours "&amp;W718,"")))</f>
        <v/>
      </c>
      <c r="M717" s="22">
        <f t="shared" si="79"/>
        <v>1</v>
      </c>
      <c r="N717" s="23">
        <v>1</v>
      </c>
      <c r="O717" s="12" t="str">
        <f>CONCATENATE(C717,D717,E717)</f>
        <v>36050514578263750027500</v>
      </c>
      <c r="P717" s="42" t="str">
        <f t="shared" si="80"/>
        <v>14578263750027500</v>
      </c>
      <c r="Q717" s="24" t="str">
        <f>IF(AND(D717&lt;&gt;0,E717=0),B717,"")</f>
        <v/>
      </c>
      <c r="R717" s="25" t="str">
        <f>IF(AND(D717=0,E717&lt;&gt;0),B717,"")</f>
        <v/>
      </c>
      <c r="S717" s="26">
        <f t="shared" si="77"/>
        <v>41064</v>
      </c>
      <c r="T717" s="27">
        <f>SUMIFS(S:S,O:O,O717,E:E,"")</f>
        <v>0</v>
      </c>
      <c r="U717" s="27">
        <f>SUMIFS(S:S,O:O,O717,D:D,"")</f>
        <v>0</v>
      </c>
      <c r="V717" s="28" t="str">
        <f t="shared" si="81"/>
        <v>Avant</v>
      </c>
      <c r="W717" s="28" t="str">
        <f t="shared" si="82"/>
        <v>Après</v>
      </c>
      <c r="X717" s="29">
        <f t="shared" si="83"/>
        <v>0</v>
      </c>
      <c r="Y717" s="42">
        <f>IFERROR(P717+D717*0.03,"")</f>
        <v>1.4578263750028624E+16</v>
      </c>
    </row>
    <row r="718" spans="1:25">
      <c r="A718" s="13" t="s">
        <v>67</v>
      </c>
      <c r="B718" s="14" t="s">
        <v>14</v>
      </c>
      <c r="C718" s="15">
        <v>3605051459684</v>
      </c>
      <c r="D718" s="16">
        <v>10000</v>
      </c>
      <c r="E718" s="17">
        <v>10000</v>
      </c>
      <c r="F718" s="18">
        <v>1</v>
      </c>
      <c r="G718" s="19">
        <v>1</v>
      </c>
      <c r="H718" s="20">
        <f t="shared" si="78"/>
        <v>2</v>
      </c>
      <c r="I718" s="21">
        <f>SUMIFS(E:E,C:C,C718)</f>
        <v>10000</v>
      </c>
      <c r="J718" s="21">
        <f>SUMIFS(D:D,C:C,C718)</f>
        <v>10000</v>
      </c>
      <c r="K718" s="20" t="str">
        <f>IF(H718=2,"Délais OK &amp; Qté OK",IF(AND(H718=1,E718&lt;&gt;""),"Délais OK &amp; Qté NO",IF(AND(H718=1,E718="",M718&gt;=2),"Délais NO &amp; Qté OK",IF(AND(E718&lt;&gt;"",J718=D718),"Livraison sans demande","Délais NO &amp; Qté NO"))))</f>
        <v>Délais OK &amp; Qté OK</v>
      </c>
      <c r="L718" s="22" t="str">
        <f>IF(AND(K718="Délais NO &amp; Qté OK",X718&gt;30,D718&lt;&gt;""),"Verificar",IF(AND(K718="Délais NO &amp; Qté OK",X718&lt;=30,D718&lt;&gt;""),"Entrée faite "&amp;X718&amp;" jours "&amp;V718,IF(AND(X718&lt;30,K718="Délais NO &amp; Qté NO",D718=""),"Demande faite "&amp;X718&amp;" jours "&amp;W719,"")))</f>
        <v/>
      </c>
      <c r="M718" s="22">
        <f t="shared" si="79"/>
        <v>1</v>
      </c>
      <c r="N718" s="23">
        <v>1</v>
      </c>
      <c r="O718" s="12" t="str">
        <f>CONCATENATE(C718,D718,E718)</f>
        <v>36050514596841000010000</v>
      </c>
      <c r="P718" s="42" t="str">
        <f t="shared" si="80"/>
        <v>14596841000010000</v>
      </c>
      <c r="Q718" s="24" t="str">
        <f>IF(AND(D718&lt;&gt;0,E718=0),B718,"")</f>
        <v/>
      </c>
      <c r="R718" s="25" t="str">
        <f>IF(AND(D718=0,E718&lt;&gt;0),B718,"")</f>
        <v/>
      </c>
      <c r="S718" s="26">
        <f t="shared" si="77"/>
        <v>41064</v>
      </c>
      <c r="T718" s="27">
        <f>SUMIFS(S:S,O:O,O718,E:E,"")</f>
        <v>0</v>
      </c>
      <c r="U718" s="27">
        <f>SUMIFS(S:S,O:O,O718,D:D,"")</f>
        <v>0</v>
      </c>
      <c r="V718" s="28" t="str">
        <f t="shared" si="81"/>
        <v>Avant</v>
      </c>
      <c r="W718" s="28" t="str">
        <f t="shared" si="82"/>
        <v>Après</v>
      </c>
      <c r="X718" s="29">
        <f t="shared" si="83"/>
        <v>0</v>
      </c>
      <c r="Y718" s="42">
        <f>IFERROR(P718+D718*0.03,"")</f>
        <v>1.45968410000103E+16</v>
      </c>
    </row>
    <row r="719" spans="1:25">
      <c r="A719" s="13" t="s">
        <v>67</v>
      </c>
      <c r="B719" s="14" t="s">
        <v>14</v>
      </c>
      <c r="C719" s="15">
        <v>3605051459691</v>
      </c>
      <c r="D719" s="16">
        <v>19300</v>
      </c>
      <c r="E719" s="17">
        <v>19300</v>
      </c>
      <c r="F719" s="18">
        <v>1</v>
      </c>
      <c r="G719" s="19">
        <v>1</v>
      </c>
      <c r="H719" s="20">
        <f t="shared" si="78"/>
        <v>2</v>
      </c>
      <c r="I719" s="21">
        <f>SUMIFS(E:E,C:C,C719)</f>
        <v>19300</v>
      </c>
      <c r="J719" s="21">
        <f>SUMIFS(D:D,C:C,C719)</f>
        <v>19300</v>
      </c>
      <c r="K719" s="20" t="str">
        <f>IF(H719=2,"Délais OK &amp; Qté OK",IF(AND(H719=1,E719&lt;&gt;""),"Délais OK &amp; Qté NO",IF(AND(H719=1,E719="",M719&gt;=2),"Délais NO &amp; Qté OK",IF(AND(E719&lt;&gt;"",J719=D719),"Livraison sans demande","Délais NO &amp; Qté NO"))))</f>
        <v>Délais OK &amp; Qté OK</v>
      </c>
      <c r="L719" s="22" t="str">
        <f>IF(AND(K719="Délais NO &amp; Qté OK",X719&gt;30,D719&lt;&gt;""),"Verificar",IF(AND(K719="Délais NO &amp; Qté OK",X719&lt;=30,D719&lt;&gt;""),"Entrée faite "&amp;X719&amp;" jours "&amp;V719,IF(AND(X719&lt;30,K719="Délais NO &amp; Qté NO",D719=""),"Demande faite "&amp;X719&amp;" jours "&amp;W720,"")))</f>
        <v/>
      </c>
      <c r="M719" s="22">
        <f t="shared" si="79"/>
        <v>1</v>
      </c>
      <c r="N719" s="23">
        <v>1</v>
      </c>
      <c r="O719" s="12" t="str">
        <f>CONCATENATE(C719,D719,E719)</f>
        <v>36050514596911930019300</v>
      </c>
      <c r="P719" s="42" t="str">
        <f t="shared" si="80"/>
        <v>14596911930019300</v>
      </c>
      <c r="Q719" s="24" t="str">
        <f>IF(AND(D719&lt;&gt;0,E719=0),B719,"")</f>
        <v/>
      </c>
      <c r="R719" s="25" t="str">
        <f>IF(AND(D719=0,E719&lt;&gt;0),B719,"")</f>
        <v/>
      </c>
      <c r="S719" s="26">
        <f t="shared" si="77"/>
        <v>41064</v>
      </c>
      <c r="T719" s="27">
        <f>SUMIFS(S:S,O:O,O719,E:E,"")</f>
        <v>0</v>
      </c>
      <c r="U719" s="27">
        <f>SUMIFS(S:S,O:O,O719,D:D,"")</f>
        <v>0</v>
      </c>
      <c r="V719" s="28" t="str">
        <f t="shared" si="81"/>
        <v>Avant</v>
      </c>
      <c r="W719" s="28" t="str">
        <f t="shared" si="82"/>
        <v>Après</v>
      </c>
      <c r="X719" s="29">
        <f t="shared" si="83"/>
        <v>0</v>
      </c>
      <c r="Y719" s="42">
        <f>IFERROR(P719+D719*0.03,"")</f>
        <v>1.459691193001988E+16</v>
      </c>
    </row>
    <row r="720" spans="1:25">
      <c r="A720" s="13" t="s">
        <v>67</v>
      </c>
      <c r="B720" s="14" t="s">
        <v>14</v>
      </c>
      <c r="C720" s="15">
        <v>3605051460079</v>
      </c>
      <c r="D720" s="16">
        <v>10000</v>
      </c>
      <c r="E720" s="17">
        <v>10000</v>
      </c>
      <c r="F720" s="18">
        <v>1</v>
      </c>
      <c r="G720" s="19">
        <v>1</v>
      </c>
      <c r="H720" s="20">
        <f t="shared" si="78"/>
        <v>2</v>
      </c>
      <c r="I720" s="21">
        <f>SUMIFS(E:E,C:C,C720)</f>
        <v>10000</v>
      </c>
      <c r="J720" s="21">
        <f>SUMIFS(D:D,C:C,C720)</f>
        <v>10000</v>
      </c>
      <c r="K720" s="20" t="str">
        <f>IF(H720=2,"Délais OK &amp; Qté OK",IF(AND(H720=1,E720&lt;&gt;""),"Délais OK &amp; Qté NO",IF(AND(H720=1,E720="",M720&gt;=2),"Délais NO &amp; Qté OK",IF(AND(E720&lt;&gt;"",J720=D720),"Livraison sans demande","Délais NO &amp; Qté NO"))))</f>
        <v>Délais OK &amp; Qté OK</v>
      </c>
      <c r="L720" s="22" t="str">
        <f>IF(AND(K720="Délais NO &amp; Qté OK",X720&gt;30,D720&lt;&gt;""),"Verificar",IF(AND(K720="Délais NO &amp; Qté OK",X720&lt;=30,D720&lt;&gt;""),"Entrée faite "&amp;X720&amp;" jours "&amp;V720,IF(AND(X720&lt;30,K720="Délais NO &amp; Qté NO",D720=""),"Demande faite "&amp;X720&amp;" jours "&amp;W721,"")))</f>
        <v/>
      </c>
      <c r="M720" s="22">
        <f t="shared" si="79"/>
        <v>1</v>
      </c>
      <c r="N720" s="23">
        <v>1</v>
      </c>
      <c r="O720" s="12" t="str">
        <f>CONCATENATE(C720,D720,E720)</f>
        <v>36050514600791000010000</v>
      </c>
      <c r="P720" s="42" t="str">
        <f t="shared" si="80"/>
        <v>14600791000010000</v>
      </c>
      <c r="Q720" s="24" t="str">
        <f>IF(AND(D720&lt;&gt;0,E720=0),B720,"")</f>
        <v/>
      </c>
      <c r="R720" s="25" t="str">
        <f>IF(AND(D720=0,E720&lt;&gt;0),B720,"")</f>
        <v/>
      </c>
      <c r="S720" s="26">
        <f t="shared" si="77"/>
        <v>41064</v>
      </c>
      <c r="T720" s="27">
        <f>SUMIFS(S:S,O:O,O720,E:E,"")</f>
        <v>0</v>
      </c>
      <c r="U720" s="27">
        <f>SUMIFS(S:S,O:O,O720,D:D,"")</f>
        <v>0</v>
      </c>
      <c r="V720" s="28" t="str">
        <f t="shared" si="81"/>
        <v>Avant</v>
      </c>
      <c r="W720" s="28" t="str">
        <f t="shared" si="82"/>
        <v>Après</v>
      </c>
      <c r="X720" s="29">
        <f t="shared" si="83"/>
        <v>0</v>
      </c>
      <c r="Y720" s="42">
        <f>IFERROR(P720+D720*0.03,"")</f>
        <v>1.46007910000103E+16</v>
      </c>
    </row>
    <row r="721" spans="1:25">
      <c r="A721" s="13" t="s">
        <v>67</v>
      </c>
      <c r="B721" s="14" t="s">
        <v>14</v>
      </c>
      <c r="C721" s="15">
        <v>3605051461175</v>
      </c>
      <c r="D721" s="16">
        <v>20000</v>
      </c>
      <c r="E721" s="17">
        <v>20000</v>
      </c>
      <c r="F721" s="18">
        <v>1</v>
      </c>
      <c r="G721" s="19">
        <v>1</v>
      </c>
      <c r="H721" s="20">
        <f t="shared" si="78"/>
        <v>2</v>
      </c>
      <c r="I721" s="21">
        <f>SUMIFS(E:E,C:C,C721)</f>
        <v>20000</v>
      </c>
      <c r="J721" s="21">
        <f>SUMIFS(D:D,C:C,C721)</f>
        <v>20000</v>
      </c>
      <c r="K721" s="20" t="str">
        <f>IF(H721=2,"Délais OK &amp; Qté OK",IF(AND(H721=1,E721&lt;&gt;""),"Délais OK &amp; Qté NO",IF(AND(H721=1,E721="",M721&gt;=2),"Délais NO &amp; Qté OK",IF(AND(E721&lt;&gt;"",J721=D721),"Livraison sans demande","Délais NO &amp; Qté NO"))))</f>
        <v>Délais OK &amp; Qté OK</v>
      </c>
      <c r="L721" s="22" t="str">
        <f>IF(AND(K721="Délais NO &amp; Qté OK",X721&gt;30,D721&lt;&gt;""),"Verificar",IF(AND(K721="Délais NO &amp; Qté OK",X721&lt;=30,D721&lt;&gt;""),"Entrée faite "&amp;X721&amp;" jours "&amp;V721,IF(AND(X721&lt;30,K721="Délais NO &amp; Qté NO",D721=""),"Demande faite "&amp;X721&amp;" jours "&amp;W722,"")))</f>
        <v/>
      </c>
      <c r="M721" s="22">
        <f t="shared" si="79"/>
        <v>1</v>
      </c>
      <c r="N721" s="23">
        <v>1</v>
      </c>
      <c r="O721" s="12" t="str">
        <f>CONCATENATE(C721,D721,E721)</f>
        <v>36050514611752000020000</v>
      </c>
      <c r="P721" s="42" t="str">
        <f t="shared" si="80"/>
        <v>14611752000020000</v>
      </c>
      <c r="Q721" s="24" t="str">
        <f>IF(AND(D721&lt;&gt;0,E721=0),B721,"")</f>
        <v/>
      </c>
      <c r="R721" s="25" t="str">
        <f>IF(AND(D721=0,E721&lt;&gt;0),B721,"")</f>
        <v/>
      </c>
      <c r="S721" s="26">
        <f t="shared" si="77"/>
        <v>41064</v>
      </c>
      <c r="T721" s="27">
        <f>SUMIFS(S:S,O:O,O721,E:E,"")</f>
        <v>0</v>
      </c>
      <c r="U721" s="27">
        <f>SUMIFS(S:S,O:O,O721,D:D,"")</f>
        <v>0</v>
      </c>
      <c r="V721" s="28" t="str">
        <f t="shared" si="81"/>
        <v>Avant</v>
      </c>
      <c r="W721" s="28" t="str">
        <f t="shared" si="82"/>
        <v>Après</v>
      </c>
      <c r="X721" s="29">
        <f t="shared" si="83"/>
        <v>0</v>
      </c>
      <c r="Y721" s="42">
        <f>IFERROR(P721+D721*0.03,"")</f>
        <v>1.46117520000206E+16</v>
      </c>
    </row>
    <row r="722" spans="1:25">
      <c r="A722" s="13" t="s">
        <v>67</v>
      </c>
      <c r="B722" s="14" t="s">
        <v>14</v>
      </c>
      <c r="C722" s="15">
        <v>3605051461212</v>
      </c>
      <c r="D722" s="16">
        <v>40000</v>
      </c>
      <c r="E722" s="17">
        <v>40000</v>
      </c>
      <c r="F722" s="18">
        <v>1</v>
      </c>
      <c r="G722" s="19">
        <v>1</v>
      </c>
      <c r="H722" s="20">
        <f t="shared" si="78"/>
        <v>2</v>
      </c>
      <c r="I722" s="21">
        <f>SUMIFS(E:E,C:C,C722)</f>
        <v>40000</v>
      </c>
      <c r="J722" s="21">
        <f>SUMIFS(D:D,C:C,C722)</f>
        <v>40000</v>
      </c>
      <c r="K722" s="20" t="str">
        <f>IF(H722=2,"Délais OK &amp; Qté OK",IF(AND(H722=1,E722&lt;&gt;""),"Délais OK &amp; Qté NO",IF(AND(H722=1,E722="",M722&gt;=2),"Délais NO &amp; Qté OK",IF(AND(E722&lt;&gt;"",J722=D722),"Livraison sans demande","Délais NO &amp; Qté NO"))))</f>
        <v>Délais OK &amp; Qté OK</v>
      </c>
      <c r="L722" s="22" t="str">
        <f>IF(AND(K722="Délais NO &amp; Qté OK",X722&gt;30,D722&lt;&gt;""),"Verificar",IF(AND(K722="Délais NO &amp; Qté OK",X722&lt;=30,D722&lt;&gt;""),"Entrée faite "&amp;X722&amp;" jours "&amp;V722,IF(AND(X722&lt;30,K722="Délais NO &amp; Qté NO",D722=""),"Demande faite "&amp;X722&amp;" jours "&amp;W723,"")))</f>
        <v/>
      </c>
      <c r="M722" s="22">
        <f t="shared" si="79"/>
        <v>1</v>
      </c>
      <c r="N722" s="23">
        <v>1</v>
      </c>
      <c r="O722" s="12" t="str">
        <f>CONCATENATE(C722,D722,E722)</f>
        <v>36050514612124000040000</v>
      </c>
      <c r="P722" s="42" t="str">
        <f t="shared" si="80"/>
        <v>14612124000040000</v>
      </c>
      <c r="Q722" s="24" t="str">
        <f>IF(AND(D722&lt;&gt;0,E722=0),B722,"")</f>
        <v/>
      </c>
      <c r="R722" s="25" t="str">
        <f>IF(AND(D722=0,E722&lt;&gt;0),B722,"")</f>
        <v/>
      </c>
      <c r="S722" s="26">
        <f t="shared" si="77"/>
        <v>41064</v>
      </c>
      <c r="T722" s="27">
        <f>SUMIFS(S:S,O:O,O722,E:E,"")</f>
        <v>0</v>
      </c>
      <c r="U722" s="27">
        <f>SUMIFS(S:S,O:O,O722,D:D,"")</f>
        <v>0</v>
      </c>
      <c r="V722" s="28" t="str">
        <f t="shared" si="81"/>
        <v>Avant</v>
      </c>
      <c r="W722" s="28" t="str">
        <f t="shared" si="82"/>
        <v>Après</v>
      </c>
      <c r="X722" s="29">
        <f t="shared" si="83"/>
        <v>0</v>
      </c>
      <c r="Y722" s="42">
        <f>IFERROR(P722+D722*0.03,"")</f>
        <v>1.46121240000412E+16</v>
      </c>
    </row>
    <row r="723" spans="1:25">
      <c r="A723" s="13" t="s">
        <v>67</v>
      </c>
      <c r="B723" s="14" t="s">
        <v>14</v>
      </c>
      <c r="C723" s="15">
        <v>3605051461250</v>
      </c>
      <c r="D723" s="16">
        <v>100000</v>
      </c>
      <c r="E723" s="17">
        <v>50000</v>
      </c>
      <c r="F723" s="18"/>
      <c r="G723" s="19">
        <v>1</v>
      </c>
      <c r="H723" s="20">
        <f t="shared" si="78"/>
        <v>1</v>
      </c>
      <c r="I723" s="21">
        <f>SUMIFS(E:E,C:C,C723)</f>
        <v>50000</v>
      </c>
      <c r="J723" s="21">
        <f>SUMIFS(D:D,C:C,C723)</f>
        <v>100000</v>
      </c>
      <c r="K723" s="20" t="str">
        <f>IF(H723=2,"Délais OK &amp; Qté OK",IF(AND(H723=1,E723&lt;&gt;""),"Délais OK &amp; Qté NO",IF(AND(H723=1,E723="",M723&gt;=2),"Délais NO &amp; Qté OK",IF(AND(E723&lt;&gt;"",J723=D723),"Livraison sans demande","Délais NO &amp; Qté NO"))))</f>
        <v>Délais OK &amp; Qté NO</v>
      </c>
      <c r="L723" s="22" t="str">
        <f>IF(AND(K723="Délais NO &amp; Qté OK",X723&gt;30,D723&lt;&gt;""),"Verificar",IF(AND(K723="Délais NO &amp; Qté OK",X723&lt;=30,D723&lt;&gt;""),"Entrée faite "&amp;X723&amp;" jours "&amp;V723,IF(AND(X723&lt;30,K723="Délais NO &amp; Qté NO",D723=""),"Demande faite "&amp;X723&amp;" jours "&amp;W724,"")))</f>
        <v/>
      </c>
      <c r="M723" s="22">
        <f t="shared" si="79"/>
        <v>1</v>
      </c>
      <c r="N723" s="23">
        <v>1</v>
      </c>
      <c r="O723" s="12" t="str">
        <f>CONCATENATE(C723,D723,E723)</f>
        <v>360505146125010000050000</v>
      </c>
      <c r="P723" s="42" t="str">
        <f t="shared" si="80"/>
        <v>146125010000050000</v>
      </c>
      <c r="Q723" s="24" t="str">
        <f>IF(AND(D723&lt;&gt;0,E723=0),B723,"")</f>
        <v/>
      </c>
      <c r="R723" s="25" t="str">
        <f>IF(AND(D723=0,E723&lt;&gt;0),B723,"")</f>
        <v/>
      </c>
      <c r="S723" s="26">
        <f t="shared" si="77"/>
        <v>41064</v>
      </c>
      <c r="T723" s="27">
        <f>SUMIFS(S:S,O:O,O723,E:E,"")</f>
        <v>0</v>
      </c>
      <c r="U723" s="27">
        <f>SUMIFS(S:S,O:O,O723,D:D,"")</f>
        <v>0</v>
      </c>
      <c r="V723" s="28" t="str">
        <f t="shared" si="81"/>
        <v>Avant</v>
      </c>
      <c r="W723" s="28" t="str">
        <f t="shared" si="82"/>
        <v>Après</v>
      </c>
      <c r="X723" s="29">
        <f t="shared" si="83"/>
        <v>0</v>
      </c>
      <c r="Y723" s="42">
        <f>IFERROR(P723+D723*0.03,"")</f>
        <v>1.4612501000005299E+17</v>
      </c>
    </row>
    <row r="724" spans="1:25">
      <c r="A724" s="13" t="s">
        <v>67</v>
      </c>
      <c r="B724" s="14" t="s">
        <v>14</v>
      </c>
      <c r="C724" s="15">
        <v>3605051471525</v>
      </c>
      <c r="D724" s="16">
        <v>10000</v>
      </c>
      <c r="E724" s="17">
        <v>10000</v>
      </c>
      <c r="F724" s="18">
        <v>1</v>
      </c>
      <c r="G724" s="19">
        <v>1</v>
      </c>
      <c r="H724" s="20">
        <f t="shared" si="78"/>
        <v>2</v>
      </c>
      <c r="I724" s="21">
        <f>SUMIFS(E:E,C:C,C724)</f>
        <v>10000</v>
      </c>
      <c r="J724" s="21">
        <f>SUMIFS(D:D,C:C,C724)</f>
        <v>10000</v>
      </c>
      <c r="K724" s="20" t="str">
        <f>IF(H724=2,"Délais OK &amp; Qté OK",IF(AND(H724=1,E724&lt;&gt;""),"Délais OK &amp; Qté NO",IF(AND(H724=1,E724="",M724&gt;=2),"Délais NO &amp; Qté OK",IF(AND(E724&lt;&gt;"",J724=D724),"Livraison sans demande","Délais NO &amp; Qté NO"))))</f>
        <v>Délais OK &amp; Qté OK</v>
      </c>
      <c r="L724" s="22" t="str">
        <f>IF(AND(K724="Délais NO &amp; Qté OK",X724&gt;30,D724&lt;&gt;""),"Verificar",IF(AND(K724="Délais NO &amp; Qté OK",X724&lt;=30,D724&lt;&gt;""),"Entrée faite "&amp;X724&amp;" jours "&amp;V724,IF(AND(X724&lt;30,K724="Délais NO &amp; Qté NO",D724=""),"Demande faite "&amp;X724&amp;" jours "&amp;W725,"")))</f>
        <v/>
      </c>
      <c r="M724" s="22">
        <f t="shared" si="79"/>
        <v>1</v>
      </c>
      <c r="N724" s="23">
        <v>1</v>
      </c>
      <c r="O724" s="12" t="str">
        <f>CONCATENATE(C724,D724,E724)</f>
        <v>36050514715251000010000</v>
      </c>
      <c r="P724" s="42" t="str">
        <f t="shared" si="80"/>
        <v>14715251000010000</v>
      </c>
      <c r="Q724" s="24" t="str">
        <f>IF(AND(D724&lt;&gt;0,E724=0),B724,"")</f>
        <v/>
      </c>
      <c r="R724" s="25" t="str">
        <f>IF(AND(D724=0,E724&lt;&gt;0),B724,"")</f>
        <v/>
      </c>
      <c r="S724" s="26">
        <f t="shared" si="77"/>
        <v>41064</v>
      </c>
      <c r="T724" s="27">
        <f>SUMIFS(S:S,O:O,O724,E:E,"")</f>
        <v>0</v>
      </c>
      <c r="U724" s="27">
        <f>SUMIFS(S:S,O:O,O724,D:D,"")</f>
        <v>0</v>
      </c>
      <c r="V724" s="28" t="str">
        <f t="shared" si="81"/>
        <v>Avant</v>
      </c>
      <c r="W724" s="28" t="str">
        <f t="shared" si="82"/>
        <v>Après</v>
      </c>
      <c r="X724" s="29">
        <f t="shared" si="83"/>
        <v>0</v>
      </c>
      <c r="Y724" s="42">
        <f>IFERROR(P724+D724*0.03,"")</f>
        <v>1.47152510000103E+16</v>
      </c>
    </row>
    <row r="725" spans="1:25">
      <c r="A725" s="13" t="s">
        <v>67</v>
      </c>
      <c r="B725" s="14" t="s">
        <v>14</v>
      </c>
      <c r="C725" s="15">
        <v>3605051929750</v>
      </c>
      <c r="D725" s="16">
        <v>20000</v>
      </c>
      <c r="E725" s="17">
        <v>10000</v>
      </c>
      <c r="F725" s="18"/>
      <c r="G725" s="19">
        <v>1</v>
      </c>
      <c r="H725" s="20">
        <f t="shared" si="78"/>
        <v>1</v>
      </c>
      <c r="I725" s="21">
        <f>SUMIFS(E:E,C:C,C725)</f>
        <v>10000</v>
      </c>
      <c r="J725" s="21">
        <f>SUMIFS(D:D,C:C,C725)</f>
        <v>20000</v>
      </c>
      <c r="K725" s="20" t="str">
        <f>IF(H725=2,"Délais OK &amp; Qté OK",IF(AND(H725=1,E725&lt;&gt;""),"Délais OK &amp; Qté NO",IF(AND(H725=1,E725="",M725&gt;=2),"Délais NO &amp; Qté OK",IF(AND(E725&lt;&gt;"",J725=D725),"Livraison sans demande","Délais NO &amp; Qté NO"))))</f>
        <v>Délais OK &amp; Qté NO</v>
      </c>
      <c r="L725" s="22" t="str">
        <f>IF(AND(K725="Délais NO &amp; Qté OK",X725&gt;30,D725&lt;&gt;""),"Verificar",IF(AND(K725="Délais NO &amp; Qté OK",X725&lt;=30,D725&lt;&gt;""),"Entrée faite "&amp;X725&amp;" jours "&amp;V725,IF(AND(X725&lt;30,K725="Délais NO &amp; Qté NO",D725=""),"Demande faite "&amp;X725&amp;" jours "&amp;W726,"")))</f>
        <v/>
      </c>
      <c r="M725" s="22">
        <f t="shared" si="79"/>
        <v>1</v>
      </c>
      <c r="N725" s="23">
        <v>1</v>
      </c>
      <c r="O725" s="12" t="str">
        <f>CONCATENATE(C725,D725,E725)</f>
        <v>36050519297502000010000</v>
      </c>
      <c r="P725" s="42" t="str">
        <f t="shared" si="80"/>
        <v>19297502000010000</v>
      </c>
      <c r="Q725" s="24" t="str">
        <f>IF(AND(D725&lt;&gt;0,E725=0),B725,"")</f>
        <v/>
      </c>
      <c r="R725" s="25" t="str">
        <f>IF(AND(D725=0,E725&lt;&gt;0),B725,"")</f>
        <v/>
      </c>
      <c r="S725" s="26">
        <f t="shared" si="77"/>
        <v>41064</v>
      </c>
      <c r="T725" s="27">
        <f>SUMIFS(S:S,O:O,O725,E:E,"")</f>
        <v>0</v>
      </c>
      <c r="U725" s="27">
        <f>SUMIFS(S:S,O:O,O725,D:D,"")</f>
        <v>0</v>
      </c>
      <c r="V725" s="28" t="str">
        <f t="shared" si="81"/>
        <v>Avant</v>
      </c>
      <c r="W725" s="28" t="str">
        <f t="shared" si="82"/>
        <v>Après</v>
      </c>
      <c r="X725" s="29">
        <f t="shared" si="83"/>
        <v>0</v>
      </c>
      <c r="Y725" s="42">
        <f>IFERROR(P725+D725*0.03,"")</f>
        <v>1.92975020000106E+16</v>
      </c>
    </row>
    <row r="726" spans="1:25">
      <c r="A726" s="13" t="s">
        <v>67</v>
      </c>
      <c r="B726" s="14" t="s">
        <v>14</v>
      </c>
      <c r="C726" s="15">
        <v>3605051953069</v>
      </c>
      <c r="D726" s="16">
        <v>10000</v>
      </c>
      <c r="E726" s="17">
        <v>10000</v>
      </c>
      <c r="F726" s="18">
        <v>1</v>
      </c>
      <c r="G726" s="19">
        <v>1</v>
      </c>
      <c r="H726" s="20">
        <f t="shared" si="78"/>
        <v>2</v>
      </c>
      <c r="I726" s="21">
        <f>SUMIFS(E:E,C:C,C726)</f>
        <v>10000</v>
      </c>
      <c r="J726" s="21">
        <f>SUMIFS(D:D,C:C,C726)</f>
        <v>10000</v>
      </c>
      <c r="K726" s="20" t="str">
        <f>IF(H726=2,"Délais OK &amp; Qté OK",IF(AND(H726=1,E726&lt;&gt;""),"Délais OK &amp; Qté NO",IF(AND(H726=1,E726="",M726&gt;=2),"Délais NO &amp; Qté OK",IF(AND(E726&lt;&gt;"",J726=D726),"Livraison sans demande","Délais NO &amp; Qté NO"))))</f>
        <v>Délais OK &amp; Qté OK</v>
      </c>
      <c r="L726" s="22" t="str">
        <f>IF(AND(K726="Délais NO &amp; Qté OK",X726&gt;30,D726&lt;&gt;""),"Verificar",IF(AND(K726="Délais NO &amp; Qté OK",X726&lt;=30,D726&lt;&gt;""),"Entrée faite "&amp;X726&amp;" jours "&amp;V726,IF(AND(X726&lt;30,K726="Délais NO &amp; Qté NO",D726=""),"Demande faite "&amp;X726&amp;" jours "&amp;W727,"")))</f>
        <v/>
      </c>
      <c r="M726" s="22">
        <f t="shared" si="79"/>
        <v>1</v>
      </c>
      <c r="N726" s="23">
        <v>1</v>
      </c>
      <c r="O726" s="12" t="str">
        <f>CONCATENATE(C726,D726,E726)</f>
        <v>36050519530691000010000</v>
      </c>
      <c r="P726" s="42" t="str">
        <f t="shared" si="80"/>
        <v>19530691000010000</v>
      </c>
      <c r="Q726" s="24" t="str">
        <f>IF(AND(D726&lt;&gt;0,E726=0),B726,"")</f>
        <v/>
      </c>
      <c r="R726" s="25" t="str">
        <f>IF(AND(D726=0,E726&lt;&gt;0),B726,"")</f>
        <v/>
      </c>
      <c r="S726" s="26">
        <f t="shared" si="77"/>
        <v>41064</v>
      </c>
      <c r="T726" s="27">
        <f>SUMIFS(S:S,O:O,O726,E:E,"")</f>
        <v>0</v>
      </c>
      <c r="U726" s="27">
        <f>SUMIFS(S:S,O:O,O726,D:D,"")</f>
        <v>0</v>
      </c>
      <c r="V726" s="28" t="str">
        <f t="shared" si="81"/>
        <v>Avant</v>
      </c>
      <c r="W726" s="28" t="str">
        <f t="shared" si="82"/>
        <v>Après</v>
      </c>
      <c r="X726" s="29">
        <f t="shared" si="83"/>
        <v>0</v>
      </c>
      <c r="Y726" s="42">
        <f>IFERROR(P726+D726*0.03,"")</f>
        <v>1.95306910000103E+16</v>
      </c>
    </row>
    <row r="727" spans="1:25">
      <c r="A727" s="13" t="s">
        <v>67</v>
      </c>
      <c r="B727" s="14" t="s">
        <v>14</v>
      </c>
      <c r="C727" s="15">
        <v>3605051953175</v>
      </c>
      <c r="D727" s="16">
        <v>10000</v>
      </c>
      <c r="E727" s="17">
        <v>10000</v>
      </c>
      <c r="F727" s="18">
        <v>1</v>
      </c>
      <c r="G727" s="19">
        <v>1</v>
      </c>
      <c r="H727" s="20">
        <f t="shared" si="78"/>
        <v>2</v>
      </c>
      <c r="I727" s="21">
        <f>SUMIFS(E:E,C:C,C727)</f>
        <v>10000</v>
      </c>
      <c r="J727" s="21">
        <f>SUMIFS(D:D,C:C,C727)</f>
        <v>20000</v>
      </c>
      <c r="K727" s="20" t="str">
        <f>IF(H727=2,"Délais OK &amp; Qté OK",IF(AND(H727=1,E727&lt;&gt;""),"Délais OK &amp; Qté NO",IF(AND(H727=1,E727="",M727&gt;=2),"Délais NO &amp; Qté OK",IF(AND(E727&lt;&gt;"",J727=D727),"Livraison sans demande","Délais NO &amp; Qté NO"))))</f>
        <v>Délais OK &amp; Qté OK</v>
      </c>
      <c r="L727" s="22" t="str">
        <f>IF(AND(K727="Délais NO &amp; Qté OK",X727&gt;30,D727&lt;&gt;""),"Verificar",IF(AND(K727="Délais NO &amp; Qté OK",X727&lt;=30,D727&lt;&gt;""),"Entrée faite "&amp;X727&amp;" jours "&amp;V727,IF(AND(X727&lt;30,K727="Délais NO &amp; Qté NO",D727=""),"Demande faite "&amp;X727&amp;" jours "&amp;W728,"")))</f>
        <v/>
      </c>
      <c r="M727" s="22">
        <f t="shared" si="79"/>
        <v>1</v>
      </c>
      <c r="N727" s="23">
        <v>1</v>
      </c>
      <c r="O727" s="12" t="str">
        <f>CONCATENATE(C727,D727,E727)</f>
        <v>36050519531751000010000</v>
      </c>
      <c r="P727" s="42" t="str">
        <f t="shared" si="80"/>
        <v>19531751000010000</v>
      </c>
      <c r="Q727" s="24" t="str">
        <f>IF(AND(D727&lt;&gt;0,E727=0),B727,"")</f>
        <v/>
      </c>
      <c r="R727" s="25" t="str">
        <f>IF(AND(D727=0,E727&lt;&gt;0),B727,"")</f>
        <v/>
      </c>
      <c r="S727" s="26">
        <f t="shared" si="77"/>
        <v>41064</v>
      </c>
      <c r="T727" s="27">
        <f>SUMIFS(S:S,O:O,O727,E:E,"")</f>
        <v>0</v>
      </c>
      <c r="U727" s="27">
        <f>SUMIFS(S:S,O:O,O727,D:D,"")</f>
        <v>0</v>
      </c>
      <c r="V727" s="28" t="str">
        <f t="shared" si="81"/>
        <v>Avant</v>
      </c>
      <c r="W727" s="28" t="str">
        <f t="shared" si="82"/>
        <v>Après</v>
      </c>
      <c r="X727" s="29">
        <f t="shared" si="83"/>
        <v>0</v>
      </c>
      <c r="Y727" s="42">
        <f>IFERROR(P727+D727*0.03,"")</f>
        <v>1.95317510000103E+16</v>
      </c>
    </row>
    <row r="728" spans="1:25">
      <c r="A728" s="13" t="s">
        <v>67</v>
      </c>
      <c r="B728" s="14" t="s">
        <v>14</v>
      </c>
      <c r="C728" s="15">
        <v>3605051962368</v>
      </c>
      <c r="D728" s="16">
        <v>20000</v>
      </c>
      <c r="E728" s="17">
        <v>20000</v>
      </c>
      <c r="F728" s="18">
        <v>1</v>
      </c>
      <c r="G728" s="19">
        <v>1</v>
      </c>
      <c r="H728" s="20">
        <f t="shared" si="78"/>
        <v>2</v>
      </c>
      <c r="I728" s="21">
        <f>SUMIFS(E:E,C:C,C728)</f>
        <v>20000</v>
      </c>
      <c r="J728" s="21">
        <f>SUMIFS(D:D,C:C,C728)</f>
        <v>20000</v>
      </c>
      <c r="K728" s="20" t="str">
        <f>IF(H728=2,"Délais OK &amp; Qté OK",IF(AND(H728=1,E728&lt;&gt;""),"Délais OK &amp; Qté NO",IF(AND(H728=1,E728="",M728&gt;=2),"Délais NO &amp; Qté OK",IF(AND(E728&lt;&gt;"",J728=D728),"Livraison sans demande","Délais NO &amp; Qté NO"))))</f>
        <v>Délais OK &amp; Qté OK</v>
      </c>
      <c r="L728" s="22" t="str">
        <f>IF(AND(K728="Délais NO &amp; Qté OK",X728&gt;30,D728&lt;&gt;""),"Verificar",IF(AND(K728="Délais NO &amp; Qté OK",X728&lt;=30,D728&lt;&gt;""),"Entrée faite "&amp;X728&amp;" jours "&amp;V728,IF(AND(X728&lt;30,K728="Délais NO &amp; Qté NO",D728=""),"Demande faite "&amp;X728&amp;" jours "&amp;W729,"")))</f>
        <v/>
      </c>
      <c r="M728" s="22">
        <f t="shared" si="79"/>
        <v>1</v>
      </c>
      <c r="N728" s="23">
        <v>1</v>
      </c>
      <c r="O728" s="12" t="str">
        <f>CONCATENATE(C728,D728,E728)</f>
        <v>36050519623682000020000</v>
      </c>
      <c r="P728" s="42" t="str">
        <f t="shared" si="80"/>
        <v>19623682000020000</v>
      </c>
      <c r="Q728" s="24" t="str">
        <f>IF(AND(D728&lt;&gt;0,E728=0),B728,"")</f>
        <v/>
      </c>
      <c r="R728" s="25" t="str">
        <f>IF(AND(D728=0,E728&lt;&gt;0),B728,"")</f>
        <v/>
      </c>
      <c r="S728" s="26">
        <f t="shared" si="77"/>
        <v>41064</v>
      </c>
      <c r="T728" s="27">
        <f>SUMIFS(S:S,O:O,O728,E:E,"")</f>
        <v>0</v>
      </c>
      <c r="U728" s="27">
        <f>SUMIFS(S:S,O:O,O728,D:D,"")</f>
        <v>0</v>
      </c>
      <c r="V728" s="28" t="str">
        <f t="shared" si="81"/>
        <v>Avant</v>
      </c>
      <c r="W728" s="28" t="str">
        <f t="shared" si="82"/>
        <v>Après</v>
      </c>
      <c r="X728" s="29">
        <f t="shared" si="83"/>
        <v>0</v>
      </c>
      <c r="Y728" s="42">
        <f>IFERROR(P728+D728*0.03,"")</f>
        <v>1.96236820000206E+16</v>
      </c>
    </row>
    <row r="729" spans="1:25">
      <c r="A729" s="13" t="s">
        <v>67</v>
      </c>
      <c r="B729" s="14" t="s">
        <v>14</v>
      </c>
      <c r="C729" s="15">
        <v>3605051962429</v>
      </c>
      <c r="D729" s="16">
        <v>30000</v>
      </c>
      <c r="E729" s="17">
        <v>30000</v>
      </c>
      <c r="F729" s="18">
        <v>1</v>
      </c>
      <c r="G729" s="19">
        <v>1</v>
      </c>
      <c r="H729" s="20">
        <f t="shared" si="78"/>
        <v>2</v>
      </c>
      <c r="I729" s="21">
        <f>SUMIFS(E:E,C:C,C729)</f>
        <v>30000</v>
      </c>
      <c r="J729" s="21">
        <f>SUMIFS(D:D,C:C,C729)</f>
        <v>40000</v>
      </c>
      <c r="K729" s="20" t="str">
        <f>IF(H729=2,"Délais OK &amp; Qté OK",IF(AND(H729=1,E729&lt;&gt;""),"Délais OK &amp; Qté NO",IF(AND(H729=1,E729="",M729&gt;=2),"Délais NO &amp; Qté OK",IF(AND(E729&lt;&gt;"",J729=D729),"Livraison sans demande","Délais NO &amp; Qté NO"))))</f>
        <v>Délais OK &amp; Qté OK</v>
      </c>
      <c r="L729" s="22" t="str">
        <f>IF(AND(K729="Délais NO &amp; Qté OK",X729&gt;30,D729&lt;&gt;""),"Verificar",IF(AND(K729="Délais NO &amp; Qté OK",X729&lt;=30,D729&lt;&gt;""),"Entrée faite "&amp;X729&amp;" jours "&amp;V729,IF(AND(X729&lt;30,K729="Délais NO &amp; Qté NO",D729=""),"Demande faite "&amp;X729&amp;" jours "&amp;W730,"")))</f>
        <v/>
      </c>
      <c r="M729" s="22">
        <f t="shared" si="79"/>
        <v>1</v>
      </c>
      <c r="N729" s="23">
        <v>1</v>
      </c>
      <c r="O729" s="12" t="str">
        <f>CONCATENATE(C729,D729,E729)</f>
        <v>36050519624293000030000</v>
      </c>
      <c r="P729" s="42" t="str">
        <f t="shared" si="80"/>
        <v>19624293000030000</v>
      </c>
      <c r="Q729" s="24" t="str">
        <f>IF(AND(D729&lt;&gt;0,E729=0),B729,"")</f>
        <v/>
      </c>
      <c r="R729" s="25" t="str">
        <f>IF(AND(D729=0,E729&lt;&gt;0),B729,"")</f>
        <v/>
      </c>
      <c r="S729" s="26">
        <f t="shared" si="77"/>
        <v>41064</v>
      </c>
      <c r="T729" s="27">
        <f>SUMIFS(S:S,O:O,O729,E:E,"")</f>
        <v>0</v>
      </c>
      <c r="U729" s="27">
        <f>SUMIFS(S:S,O:O,O729,D:D,"")</f>
        <v>0</v>
      </c>
      <c r="V729" s="28" t="str">
        <f t="shared" si="81"/>
        <v>Avant</v>
      </c>
      <c r="W729" s="28" t="str">
        <f t="shared" si="82"/>
        <v>Après</v>
      </c>
      <c r="X729" s="29">
        <f t="shared" si="83"/>
        <v>0</v>
      </c>
      <c r="Y729" s="42">
        <f>IFERROR(P729+D729*0.03,"")</f>
        <v>1.96242930000309E+16</v>
      </c>
    </row>
    <row r="730" spans="1:25">
      <c r="A730" s="13" t="s">
        <v>67</v>
      </c>
      <c r="B730" s="14" t="s">
        <v>14</v>
      </c>
      <c r="C730" s="15">
        <v>3605051962498</v>
      </c>
      <c r="D730" s="16">
        <v>20000</v>
      </c>
      <c r="E730" s="17">
        <v>10000</v>
      </c>
      <c r="F730" s="18"/>
      <c r="G730" s="19">
        <v>1</v>
      </c>
      <c r="H730" s="20">
        <f t="shared" si="78"/>
        <v>1</v>
      </c>
      <c r="I730" s="21">
        <f>SUMIFS(E:E,C:C,C730)</f>
        <v>10000</v>
      </c>
      <c r="J730" s="21">
        <f>SUMIFS(D:D,C:C,C730)</f>
        <v>20000</v>
      </c>
      <c r="K730" s="20" t="str">
        <f>IF(H730=2,"Délais OK &amp; Qté OK",IF(AND(H730=1,E730&lt;&gt;""),"Délais OK &amp; Qté NO",IF(AND(H730=1,E730="",M730&gt;=2),"Délais NO &amp; Qté OK",IF(AND(E730&lt;&gt;"",J730=D730),"Livraison sans demande","Délais NO &amp; Qté NO"))))</f>
        <v>Délais OK &amp; Qté NO</v>
      </c>
      <c r="L730" s="22" t="str">
        <f>IF(AND(K730="Délais NO &amp; Qté OK",X730&gt;30,D730&lt;&gt;""),"Verificar",IF(AND(K730="Délais NO &amp; Qté OK",X730&lt;=30,D730&lt;&gt;""),"Entrée faite "&amp;X730&amp;" jours "&amp;V730,IF(AND(X730&lt;30,K730="Délais NO &amp; Qté NO",D730=""),"Demande faite "&amp;X730&amp;" jours "&amp;W731,"")))</f>
        <v/>
      </c>
      <c r="M730" s="22">
        <f t="shared" si="79"/>
        <v>1</v>
      </c>
      <c r="N730" s="23">
        <v>1</v>
      </c>
      <c r="O730" s="12" t="str">
        <f>CONCATENATE(C730,D730,E730)</f>
        <v>36050519624982000010000</v>
      </c>
      <c r="P730" s="42" t="str">
        <f t="shared" si="80"/>
        <v>19624982000010000</v>
      </c>
      <c r="Q730" s="24" t="str">
        <f>IF(AND(D730&lt;&gt;0,E730=0),B730,"")</f>
        <v/>
      </c>
      <c r="R730" s="25" t="str">
        <f>IF(AND(D730=0,E730&lt;&gt;0),B730,"")</f>
        <v/>
      </c>
      <c r="S730" s="26">
        <f t="shared" si="77"/>
        <v>41064</v>
      </c>
      <c r="T730" s="27">
        <f>SUMIFS(S:S,O:O,O730,E:E,"")</f>
        <v>0</v>
      </c>
      <c r="U730" s="27">
        <f>SUMIFS(S:S,O:O,O730,D:D,"")</f>
        <v>0</v>
      </c>
      <c r="V730" s="28" t="str">
        <f t="shared" si="81"/>
        <v>Avant</v>
      </c>
      <c r="W730" s="28" t="str">
        <f t="shared" si="82"/>
        <v>Après</v>
      </c>
      <c r="X730" s="29">
        <f t="shared" si="83"/>
        <v>0</v>
      </c>
      <c r="Y730" s="42">
        <f>IFERROR(P730+D730*0.03,"")</f>
        <v>1.96249820000106E+16</v>
      </c>
    </row>
    <row r="731" spans="1:25">
      <c r="A731" s="13" t="s">
        <v>67</v>
      </c>
      <c r="B731" s="14" t="s">
        <v>14</v>
      </c>
      <c r="C731" s="15">
        <v>3605051962504</v>
      </c>
      <c r="D731" s="16">
        <v>20000</v>
      </c>
      <c r="E731" s="17">
        <v>10000</v>
      </c>
      <c r="F731" s="18"/>
      <c r="G731" s="19">
        <v>1</v>
      </c>
      <c r="H731" s="20">
        <f t="shared" si="78"/>
        <v>1</v>
      </c>
      <c r="I731" s="21">
        <f>SUMIFS(E:E,C:C,C731)</f>
        <v>10000</v>
      </c>
      <c r="J731" s="21">
        <f>SUMIFS(D:D,C:C,C731)</f>
        <v>20000</v>
      </c>
      <c r="K731" s="20" t="str">
        <f>IF(H731=2,"Délais OK &amp; Qté OK",IF(AND(H731=1,E731&lt;&gt;""),"Délais OK &amp; Qté NO",IF(AND(H731=1,E731="",M731&gt;=2),"Délais NO &amp; Qté OK",IF(AND(E731&lt;&gt;"",J731=D731),"Livraison sans demande","Délais NO &amp; Qté NO"))))</f>
        <v>Délais OK &amp; Qté NO</v>
      </c>
      <c r="L731" s="22" t="str">
        <f>IF(AND(K731="Délais NO &amp; Qté OK",X731&gt;30,D731&lt;&gt;""),"Verificar",IF(AND(K731="Délais NO &amp; Qté OK",X731&lt;=30,D731&lt;&gt;""),"Entrée faite "&amp;X731&amp;" jours "&amp;V731,IF(AND(X731&lt;30,K731="Délais NO &amp; Qté NO",D731=""),"Demande faite "&amp;X731&amp;" jours "&amp;W732,"")))</f>
        <v/>
      </c>
      <c r="M731" s="22">
        <f t="shared" si="79"/>
        <v>1</v>
      </c>
      <c r="N731" s="23">
        <v>1</v>
      </c>
      <c r="O731" s="12" t="str">
        <f>CONCATENATE(C731,D731,E731)</f>
        <v>36050519625042000010000</v>
      </c>
      <c r="P731" s="42" t="str">
        <f t="shared" si="80"/>
        <v>19625042000010000</v>
      </c>
      <c r="Q731" s="24" t="str">
        <f>IF(AND(D731&lt;&gt;0,E731=0),B731,"")</f>
        <v/>
      </c>
      <c r="R731" s="25" t="str">
        <f>IF(AND(D731=0,E731&lt;&gt;0),B731,"")</f>
        <v/>
      </c>
      <c r="S731" s="26">
        <f t="shared" si="77"/>
        <v>41064</v>
      </c>
      <c r="T731" s="27">
        <f>SUMIFS(S:S,O:O,O731,E:E,"")</f>
        <v>0</v>
      </c>
      <c r="U731" s="27">
        <f>SUMIFS(S:S,O:O,O731,D:D,"")</f>
        <v>0</v>
      </c>
      <c r="V731" s="28" t="str">
        <f t="shared" si="81"/>
        <v>Avant</v>
      </c>
      <c r="W731" s="28" t="str">
        <f t="shared" si="82"/>
        <v>Après</v>
      </c>
      <c r="X731" s="29">
        <f t="shared" si="83"/>
        <v>0</v>
      </c>
      <c r="Y731" s="42">
        <f>IFERROR(P731+D731*0.03,"")</f>
        <v>1.96250420000106E+16</v>
      </c>
    </row>
    <row r="732" spans="1:25">
      <c r="A732" s="13" t="s">
        <v>67</v>
      </c>
      <c r="B732" s="14" t="s">
        <v>14</v>
      </c>
      <c r="C732" s="15">
        <v>3605051962528</v>
      </c>
      <c r="D732" s="16">
        <v>10000</v>
      </c>
      <c r="E732" s="17"/>
      <c r="F732" s="18"/>
      <c r="G732" s="19">
        <v>1</v>
      </c>
      <c r="H732" s="20">
        <f t="shared" si="78"/>
        <v>1</v>
      </c>
      <c r="I732" s="21">
        <f>SUMIFS(E:E,C:C,C732)</f>
        <v>10000</v>
      </c>
      <c r="J732" s="21">
        <f>SUMIFS(D:D,C:C,C732)</f>
        <v>20000</v>
      </c>
      <c r="K732" s="20" t="str">
        <f>IF(H732=2,"Délais OK &amp; Qté OK",IF(AND(H732=1,E732&lt;&gt;""),"Délais OK &amp; Qté NO",IF(AND(H732=1,E732="",M732&gt;=2),"Délais NO &amp; Qté OK",IF(AND(E732&lt;&gt;"",J732=D732),"Livraison sans demande","Délais NO &amp; Qté NO"))))</f>
        <v>Délais NO &amp; Qté NO</v>
      </c>
      <c r="L732" s="22" t="str">
        <f>IF(AND(K732="Délais NO &amp; Qté OK",X732&gt;30,D732&lt;&gt;""),"Verificar",IF(AND(K732="Délais NO &amp; Qté OK",X732&lt;=30,D732&lt;&gt;""),"Entrée faite "&amp;X732&amp;" jours "&amp;V732,IF(AND(X732&lt;30,K732="Délais NO &amp; Qté NO",D732=""),"Demande faite "&amp;X732&amp;" jours "&amp;W733,"")))</f>
        <v/>
      </c>
      <c r="M732" s="22">
        <f t="shared" si="79"/>
        <v>1</v>
      </c>
      <c r="N732" s="23">
        <v>1</v>
      </c>
      <c r="O732" s="12" t="str">
        <f>CONCATENATE(C732,D732,E732)</f>
        <v>360505196252810000</v>
      </c>
      <c r="P732" s="42" t="str">
        <f t="shared" si="80"/>
        <v>196252810000</v>
      </c>
      <c r="Q732" s="24" t="str">
        <f>IF(AND(D732&lt;&gt;0,E732=0),B732,"")</f>
        <v>04/06/2012</v>
      </c>
      <c r="R732" s="25" t="str">
        <f>IF(AND(D732=0,E732&lt;&gt;0),B732,"")</f>
        <v/>
      </c>
      <c r="S732" s="26">
        <f t="shared" si="77"/>
        <v>41064</v>
      </c>
      <c r="T732" s="27">
        <f>SUMIFS(S:S,O:O,O732,E:E,"")</f>
        <v>41064</v>
      </c>
      <c r="U732" s="27">
        <f>SUMIFS(S:S,O:O,O732,D:D,"")</f>
        <v>0</v>
      </c>
      <c r="V732" s="28" t="str">
        <f t="shared" si="81"/>
        <v>Avant</v>
      </c>
      <c r="W732" s="28" t="str">
        <f t="shared" si="82"/>
        <v>Après</v>
      </c>
      <c r="X732" s="29">
        <f t="shared" si="83"/>
        <v>41064</v>
      </c>
      <c r="Y732" s="42">
        <f>IFERROR(P732+D732*0.03,"")</f>
        <v>196252810300</v>
      </c>
    </row>
    <row r="733" spans="1:25">
      <c r="A733" s="13" t="s">
        <v>67</v>
      </c>
      <c r="B733" s="14" t="s">
        <v>14</v>
      </c>
      <c r="C733" s="15">
        <v>3605051962559</v>
      </c>
      <c r="D733" s="16">
        <v>20000</v>
      </c>
      <c r="E733" s="17">
        <v>10000</v>
      </c>
      <c r="F733" s="18"/>
      <c r="G733" s="19">
        <v>1</v>
      </c>
      <c r="H733" s="20">
        <f t="shared" si="78"/>
        <v>1</v>
      </c>
      <c r="I733" s="21">
        <f>SUMIFS(E:E,C:C,C733)</f>
        <v>10000</v>
      </c>
      <c r="J733" s="21">
        <f>SUMIFS(D:D,C:C,C733)</f>
        <v>20000</v>
      </c>
      <c r="K733" s="20" t="str">
        <f>IF(H733=2,"Délais OK &amp; Qté OK",IF(AND(H733=1,E733&lt;&gt;""),"Délais OK &amp; Qté NO",IF(AND(H733=1,E733="",M733&gt;=2),"Délais NO &amp; Qté OK",IF(AND(E733&lt;&gt;"",J733=D733),"Livraison sans demande","Délais NO &amp; Qté NO"))))</f>
        <v>Délais OK &amp; Qté NO</v>
      </c>
      <c r="L733" s="22" t="str">
        <f>IF(AND(K733="Délais NO &amp; Qté OK",X733&gt;30,D733&lt;&gt;""),"Verificar",IF(AND(K733="Délais NO &amp; Qté OK",X733&lt;=30,D733&lt;&gt;""),"Entrée faite "&amp;X733&amp;" jours "&amp;V733,IF(AND(X733&lt;30,K733="Délais NO &amp; Qté NO",D733=""),"Demande faite "&amp;X733&amp;" jours "&amp;W734,"")))</f>
        <v/>
      </c>
      <c r="M733" s="22">
        <f t="shared" si="79"/>
        <v>1</v>
      </c>
      <c r="N733" s="23">
        <v>1</v>
      </c>
      <c r="O733" s="12" t="str">
        <f>CONCATENATE(C733,D733,E733)</f>
        <v>36050519625592000010000</v>
      </c>
      <c r="P733" s="42" t="str">
        <f t="shared" si="80"/>
        <v>19625592000010000</v>
      </c>
      <c r="Q733" s="24" t="str">
        <f>IF(AND(D733&lt;&gt;0,E733=0),B733,"")</f>
        <v/>
      </c>
      <c r="R733" s="25" t="str">
        <f>IF(AND(D733=0,E733&lt;&gt;0),B733,"")</f>
        <v/>
      </c>
      <c r="S733" s="26">
        <f t="shared" si="77"/>
        <v>41064</v>
      </c>
      <c r="T733" s="27">
        <f>SUMIFS(S:S,O:O,O733,E:E,"")</f>
        <v>0</v>
      </c>
      <c r="U733" s="27">
        <f>SUMIFS(S:S,O:O,O733,D:D,"")</f>
        <v>0</v>
      </c>
      <c r="V733" s="28" t="str">
        <f t="shared" si="81"/>
        <v>Avant</v>
      </c>
      <c r="W733" s="28" t="str">
        <f t="shared" si="82"/>
        <v>Après</v>
      </c>
      <c r="X733" s="29">
        <f t="shared" si="83"/>
        <v>0</v>
      </c>
      <c r="Y733" s="42">
        <f>IFERROR(P733+D733*0.03,"")</f>
        <v>1.96255920000106E+16</v>
      </c>
    </row>
    <row r="734" spans="1:25">
      <c r="A734" s="13" t="s">
        <v>67</v>
      </c>
      <c r="B734" s="14" t="s">
        <v>14</v>
      </c>
      <c r="C734" s="15">
        <v>3605051962603</v>
      </c>
      <c r="D734" s="16">
        <v>10000</v>
      </c>
      <c r="E734" s="17">
        <v>10000</v>
      </c>
      <c r="F734" s="18">
        <v>1</v>
      </c>
      <c r="G734" s="19">
        <v>1</v>
      </c>
      <c r="H734" s="20">
        <f t="shared" si="78"/>
        <v>2</v>
      </c>
      <c r="I734" s="21">
        <f>SUMIFS(E:E,C:C,C734)</f>
        <v>23150</v>
      </c>
      <c r="J734" s="21">
        <f>SUMIFS(D:D,C:C,C734)</f>
        <v>33150</v>
      </c>
      <c r="K734" s="20" t="str">
        <f>IF(H734=2,"Délais OK &amp; Qté OK",IF(AND(H734=1,E734&lt;&gt;""),"Délais OK &amp; Qté NO",IF(AND(H734=1,E734="",M734&gt;=2),"Délais NO &amp; Qté OK",IF(AND(E734&lt;&gt;"",J734=D734),"Livraison sans demande","Délais NO &amp; Qté NO"))))</f>
        <v>Délais OK &amp; Qté OK</v>
      </c>
      <c r="L734" s="22" t="str">
        <f>IF(AND(K734="Délais NO &amp; Qté OK",X734&gt;30,D734&lt;&gt;""),"Verificar",IF(AND(K734="Délais NO &amp; Qté OK",X734&lt;=30,D734&lt;&gt;""),"Entrée faite "&amp;X734&amp;" jours "&amp;V734,IF(AND(X734&lt;30,K734="Délais NO &amp; Qté NO",D734=""),"Demande faite "&amp;X734&amp;" jours "&amp;W735,"")))</f>
        <v/>
      </c>
      <c r="M734" s="22">
        <f t="shared" si="79"/>
        <v>1</v>
      </c>
      <c r="N734" s="23">
        <v>1</v>
      </c>
      <c r="O734" s="12" t="str">
        <f>CONCATENATE(C734,D734,E734)</f>
        <v>36050519626031000010000</v>
      </c>
      <c r="P734" s="42" t="str">
        <f t="shared" si="80"/>
        <v>19626031000010000</v>
      </c>
      <c r="Q734" s="24" t="str">
        <f>IF(AND(D734&lt;&gt;0,E734=0),B734,"")</f>
        <v/>
      </c>
      <c r="R734" s="25" t="str">
        <f>IF(AND(D734=0,E734&lt;&gt;0),B734,"")</f>
        <v/>
      </c>
      <c r="S734" s="26">
        <f t="shared" si="77"/>
        <v>41064</v>
      </c>
      <c r="T734" s="27">
        <f>SUMIFS(S:S,O:O,O734,E:E,"")</f>
        <v>0</v>
      </c>
      <c r="U734" s="27">
        <f>SUMIFS(S:S,O:O,O734,D:D,"")</f>
        <v>0</v>
      </c>
      <c r="V734" s="28" t="str">
        <f t="shared" si="81"/>
        <v>Avant</v>
      </c>
      <c r="W734" s="28" t="str">
        <f t="shared" si="82"/>
        <v>Après</v>
      </c>
      <c r="X734" s="29">
        <f t="shared" si="83"/>
        <v>0</v>
      </c>
      <c r="Y734" s="42">
        <f>IFERROR(P734+D734*0.03,"")</f>
        <v>1.96260310000103E+16</v>
      </c>
    </row>
    <row r="735" spans="1:25">
      <c r="A735" s="13" t="s">
        <v>67</v>
      </c>
      <c r="B735" s="14" t="s">
        <v>14</v>
      </c>
      <c r="C735" s="15">
        <v>3605051962672</v>
      </c>
      <c r="D735" s="16">
        <v>20000</v>
      </c>
      <c r="E735" s="17">
        <v>10000</v>
      </c>
      <c r="F735" s="18"/>
      <c r="G735" s="19">
        <v>1</v>
      </c>
      <c r="H735" s="20">
        <f t="shared" si="78"/>
        <v>1</v>
      </c>
      <c r="I735" s="21">
        <f>SUMIFS(E:E,C:C,C735)</f>
        <v>10000</v>
      </c>
      <c r="J735" s="21">
        <f>SUMIFS(D:D,C:C,C735)</f>
        <v>20000</v>
      </c>
      <c r="K735" s="20" t="str">
        <f>IF(H735=2,"Délais OK &amp; Qté OK",IF(AND(H735=1,E735&lt;&gt;""),"Délais OK &amp; Qté NO",IF(AND(H735=1,E735="",M735&gt;=2),"Délais NO &amp; Qté OK",IF(AND(E735&lt;&gt;"",J735=D735),"Livraison sans demande","Délais NO &amp; Qté NO"))))</f>
        <v>Délais OK &amp; Qté NO</v>
      </c>
      <c r="L735" s="22" t="str">
        <f>IF(AND(K735="Délais NO &amp; Qté OK",X735&gt;30,D735&lt;&gt;""),"Verificar",IF(AND(K735="Délais NO &amp; Qté OK",X735&lt;=30,D735&lt;&gt;""),"Entrée faite "&amp;X735&amp;" jours "&amp;V735,IF(AND(X735&lt;30,K735="Délais NO &amp; Qté NO",D735=""),"Demande faite "&amp;X735&amp;" jours "&amp;W736,"")))</f>
        <v/>
      </c>
      <c r="M735" s="22">
        <f t="shared" si="79"/>
        <v>1</v>
      </c>
      <c r="N735" s="23">
        <v>1</v>
      </c>
      <c r="O735" s="12" t="str">
        <f>CONCATENATE(C735,D735,E735)</f>
        <v>36050519626722000010000</v>
      </c>
      <c r="P735" s="42" t="str">
        <f t="shared" si="80"/>
        <v>19626722000010000</v>
      </c>
      <c r="Q735" s="24" t="str">
        <f>IF(AND(D735&lt;&gt;0,E735=0),B735,"")</f>
        <v/>
      </c>
      <c r="R735" s="25" t="str">
        <f>IF(AND(D735=0,E735&lt;&gt;0),B735,"")</f>
        <v/>
      </c>
      <c r="S735" s="26">
        <f t="shared" si="77"/>
        <v>41064</v>
      </c>
      <c r="T735" s="27">
        <f>SUMIFS(S:S,O:O,O735,E:E,"")</f>
        <v>0</v>
      </c>
      <c r="U735" s="27">
        <f>SUMIFS(S:S,O:O,O735,D:D,"")</f>
        <v>0</v>
      </c>
      <c r="V735" s="28" t="str">
        <f t="shared" si="81"/>
        <v>Avant</v>
      </c>
      <c r="W735" s="28" t="str">
        <f t="shared" si="82"/>
        <v>Après</v>
      </c>
      <c r="X735" s="29">
        <f t="shared" si="83"/>
        <v>0</v>
      </c>
      <c r="Y735" s="42">
        <f>IFERROR(P735+D735*0.03,"")</f>
        <v>1.96267220000106E+16</v>
      </c>
    </row>
    <row r="736" spans="1:25">
      <c r="A736" s="13" t="s">
        <v>67</v>
      </c>
      <c r="B736" s="14" t="s">
        <v>14</v>
      </c>
      <c r="C736" s="15">
        <v>3605051962696</v>
      </c>
      <c r="D736" s="16">
        <v>20000</v>
      </c>
      <c r="E736" s="17">
        <v>10000</v>
      </c>
      <c r="F736" s="18"/>
      <c r="G736" s="19">
        <v>1</v>
      </c>
      <c r="H736" s="20">
        <f t="shared" si="78"/>
        <v>1</v>
      </c>
      <c r="I736" s="21">
        <f>SUMIFS(E:E,C:C,C736)</f>
        <v>10000</v>
      </c>
      <c r="J736" s="21">
        <f>SUMIFS(D:D,C:C,C736)</f>
        <v>20000</v>
      </c>
      <c r="K736" s="20" t="str">
        <f>IF(H736=2,"Délais OK &amp; Qté OK",IF(AND(H736=1,E736&lt;&gt;""),"Délais OK &amp; Qté NO",IF(AND(H736=1,E736="",M736&gt;=2),"Délais NO &amp; Qté OK",IF(AND(E736&lt;&gt;"",J736=D736),"Livraison sans demande","Délais NO &amp; Qté NO"))))</f>
        <v>Délais OK &amp; Qté NO</v>
      </c>
      <c r="L736" s="22" t="str">
        <f>IF(AND(K736="Délais NO &amp; Qté OK",X736&gt;30,D736&lt;&gt;""),"Verificar",IF(AND(K736="Délais NO &amp; Qté OK",X736&lt;=30,D736&lt;&gt;""),"Entrée faite "&amp;X736&amp;" jours "&amp;V736,IF(AND(X736&lt;30,K736="Délais NO &amp; Qté NO",D736=""),"Demande faite "&amp;X736&amp;" jours "&amp;W737,"")))</f>
        <v/>
      </c>
      <c r="M736" s="22">
        <f t="shared" si="79"/>
        <v>1</v>
      </c>
      <c r="N736" s="23">
        <v>1</v>
      </c>
      <c r="O736" s="12" t="str">
        <f>CONCATENATE(C736,D736,E736)</f>
        <v>36050519626962000010000</v>
      </c>
      <c r="P736" s="42" t="str">
        <f t="shared" si="80"/>
        <v>19626962000010000</v>
      </c>
      <c r="Q736" s="24" t="str">
        <f>IF(AND(D736&lt;&gt;0,E736=0),B736,"")</f>
        <v/>
      </c>
      <c r="R736" s="25" t="str">
        <f>IF(AND(D736=0,E736&lt;&gt;0),B736,"")</f>
        <v/>
      </c>
      <c r="S736" s="26">
        <f t="shared" si="77"/>
        <v>41064</v>
      </c>
      <c r="T736" s="27">
        <f>SUMIFS(S:S,O:O,O736,E:E,"")</f>
        <v>0</v>
      </c>
      <c r="U736" s="27">
        <f>SUMIFS(S:S,O:O,O736,D:D,"")</f>
        <v>0</v>
      </c>
      <c r="V736" s="28" t="str">
        <f t="shared" si="81"/>
        <v>Avant</v>
      </c>
      <c r="W736" s="28" t="str">
        <f t="shared" si="82"/>
        <v>Après</v>
      </c>
      <c r="X736" s="29">
        <f t="shared" si="83"/>
        <v>0</v>
      </c>
      <c r="Y736" s="42">
        <f>IFERROR(P736+D736*0.03,"")</f>
        <v>1.96269620000106E+16</v>
      </c>
    </row>
    <row r="737" spans="1:25">
      <c r="A737" s="13" t="s">
        <v>67</v>
      </c>
      <c r="B737" s="14" t="s">
        <v>14</v>
      </c>
      <c r="C737" s="15">
        <v>3605051962702</v>
      </c>
      <c r="D737" s="16">
        <v>20000</v>
      </c>
      <c r="E737" s="17">
        <v>10000</v>
      </c>
      <c r="F737" s="18"/>
      <c r="G737" s="19">
        <v>1</v>
      </c>
      <c r="H737" s="20">
        <f t="shared" si="78"/>
        <v>1</v>
      </c>
      <c r="I737" s="21">
        <f>SUMIFS(E:E,C:C,C737)</f>
        <v>10000</v>
      </c>
      <c r="J737" s="21">
        <f>SUMIFS(D:D,C:C,C737)</f>
        <v>20000</v>
      </c>
      <c r="K737" s="20" t="str">
        <f>IF(H737=2,"Délais OK &amp; Qté OK",IF(AND(H737=1,E737&lt;&gt;""),"Délais OK &amp; Qté NO",IF(AND(H737=1,E737="",M737&gt;=2),"Délais NO &amp; Qté OK",IF(AND(E737&lt;&gt;"",J737=D737),"Livraison sans demande","Délais NO &amp; Qté NO"))))</f>
        <v>Délais OK &amp; Qté NO</v>
      </c>
      <c r="L737" s="22" t="str">
        <f>IF(AND(K737="Délais NO &amp; Qté OK",X737&gt;30,D737&lt;&gt;""),"Verificar",IF(AND(K737="Délais NO &amp; Qté OK",X737&lt;=30,D737&lt;&gt;""),"Entrée faite "&amp;X737&amp;" jours "&amp;V737,IF(AND(X737&lt;30,K737="Délais NO &amp; Qté NO",D737=""),"Demande faite "&amp;X737&amp;" jours "&amp;W738,"")))</f>
        <v/>
      </c>
      <c r="M737" s="22">
        <f t="shared" si="79"/>
        <v>1</v>
      </c>
      <c r="N737" s="23">
        <v>1</v>
      </c>
      <c r="O737" s="12" t="str">
        <f>CONCATENATE(C737,D737,E737)</f>
        <v>36050519627022000010000</v>
      </c>
      <c r="P737" s="42" t="str">
        <f t="shared" si="80"/>
        <v>19627022000010000</v>
      </c>
      <c r="Q737" s="24" t="str">
        <f>IF(AND(D737&lt;&gt;0,E737=0),B737,"")</f>
        <v/>
      </c>
      <c r="R737" s="25" t="str">
        <f>IF(AND(D737=0,E737&lt;&gt;0),B737,"")</f>
        <v/>
      </c>
      <c r="S737" s="26">
        <f t="shared" si="77"/>
        <v>41064</v>
      </c>
      <c r="T737" s="27">
        <f>SUMIFS(S:S,O:O,O737,E:E,"")</f>
        <v>0</v>
      </c>
      <c r="U737" s="27">
        <f>SUMIFS(S:S,O:O,O737,D:D,"")</f>
        <v>0</v>
      </c>
      <c r="V737" s="28" t="str">
        <f t="shared" si="81"/>
        <v>Avant</v>
      </c>
      <c r="W737" s="28" t="str">
        <f t="shared" si="82"/>
        <v>Après</v>
      </c>
      <c r="X737" s="29">
        <f t="shared" si="83"/>
        <v>0</v>
      </c>
      <c r="Y737" s="42">
        <f>IFERROR(P737+D737*0.03,"")</f>
        <v>1.96270220000106E+16</v>
      </c>
    </row>
    <row r="738" spans="1:25">
      <c r="A738" s="13" t="s">
        <v>67</v>
      </c>
      <c r="B738" s="14" t="s">
        <v>14</v>
      </c>
      <c r="C738" s="15">
        <v>3605051978932</v>
      </c>
      <c r="D738" s="16">
        <v>10000</v>
      </c>
      <c r="E738" s="17">
        <v>10000</v>
      </c>
      <c r="F738" s="18">
        <v>1</v>
      </c>
      <c r="G738" s="19">
        <v>1</v>
      </c>
      <c r="H738" s="20">
        <f t="shared" si="78"/>
        <v>2</v>
      </c>
      <c r="I738" s="21">
        <f>SUMIFS(E:E,C:C,C738)</f>
        <v>10000</v>
      </c>
      <c r="J738" s="21">
        <f>SUMIFS(D:D,C:C,C738)</f>
        <v>10000</v>
      </c>
      <c r="K738" s="20" t="str">
        <f>IF(H738=2,"Délais OK &amp; Qté OK",IF(AND(H738=1,E738&lt;&gt;""),"Délais OK &amp; Qté NO",IF(AND(H738=1,E738="",M738&gt;=2),"Délais NO &amp; Qté OK",IF(AND(E738&lt;&gt;"",J738=D738),"Livraison sans demande","Délais NO &amp; Qté NO"))))</f>
        <v>Délais OK &amp; Qté OK</v>
      </c>
      <c r="L738" s="22" t="str">
        <f>IF(AND(K738="Délais NO &amp; Qté OK",X738&gt;30,D738&lt;&gt;""),"Verificar",IF(AND(K738="Délais NO &amp; Qté OK",X738&lt;=30,D738&lt;&gt;""),"Entrée faite "&amp;X738&amp;" jours "&amp;V738,IF(AND(X738&lt;30,K738="Délais NO &amp; Qté NO",D738=""),"Demande faite "&amp;X738&amp;" jours "&amp;W739,"")))</f>
        <v/>
      </c>
      <c r="M738" s="22">
        <f t="shared" si="79"/>
        <v>1</v>
      </c>
      <c r="N738" s="23">
        <v>1</v>
      </c>
      <c r="O738" s="12" t="str">
        <f>CONCATENATE(C738,D738,E738)</f>
        <v>36050519789321000010000</v>
      </c>
      <c r="P738" s="42" t="str">
        <f t="shared" si="80"/>
        <v>19789321000010000</v>
      </c>
      <c r="Q738" s="24" t="str">
        <f>IF(AND(D738&lt;&gt;0,E738=0),B738,"")</f>
        <v/>
      </c>
      <c r="R738" s="25" t="str">
        <f>IF(AND(D738=0,E738&lt;&gt;0),B738,"")</f>
        <v/>
      </c>
      <c r="S738" s="26">
        <f t="shared" si="77"/>
        <v>41064</v>
      </c>
      <c r="T738" s="27">
        <f>SUMIFS(S:S,O:O,O738,E:E,"")</f>
        <v>0</v>
      </c>
      <c r="U738" s="27">
        <f>SUMIFS(S:S,O:O,O738,D:D,"")</f>
        <v>0</v>
      </c>
      <c r="V738" s="28" t="str">
        <f t="shared" si="81"/>
        <v>Avant</v>
      </c>
      <c r="W738" s="28" t="str">
        <f t="shared" si="82"/>
        <v>Après</v>
      </c>
      <c r="X738" s="29">
        <f t="shared" si="83"/>
        <v>0</v>
      </c>
      <c r="Y738" s="42">
        <f>IFERROR(P738+D738*0.03,"")</f>
        <v>1.97893210000103E+16</v>
      </c>
    </row>
    <row r="739" spans="1:25">
      <c r="A739" s="13" t="s">
        <v>67</v>
      </c>
      <c r="B739" s="14" t="s">
        <v>14</v>
      </c>
      <c r="C739" s="15">
        <v>3605051979182</v>
      </c>
      <c r="D739" s="16">
        <v>10000</v>
      </c>
      <c r="E739" s="17">
        <v>10000</v>
      </c>
      <c r="F739" s="18">
        <v>1</v>
      </c>
      <c r="G739" s="19">
        <v>1</v>
      </c>
      <c r="H739" s="20">
        <f t="shared" si="78"/>
        <v>2</v>
      </c>
      <c r="I739" s="21">
        <f>SUMIFS(E:E,C:C,C739)</f>
        <v>10000</v>
      </c>
      <c r="J739" s="21">
        <f>SUMIFS(D:D,C:C,C739)</f>
        <v>10000</v>
      </c>
      <c r="K739" s="20" t="str">
        <f>IF(H739=2,"Délais OK &amp; Qté OK",IF(AND(H739=1,E739&lt;&gt;""),"Délais OK &amp; Qté NO",IF(AND(H739=1,E739="",M739&gt;=2),"Délais NO &amp; Qté OK",IF(AND(E739&lt;&gt;"",J739=D739),"Livraison sans demande","Délais NO &amp; Qté NO"))))</f>
        <v>Délais OK &amp; Qté OK</v>
      </c>
      <c r="L739" s="22" t="str">
        <f>IF(AND(K739="Délais NO &amp; Qté OK",X739&gt;30,D739&lt;&gt;""),"Verificar",IF(AND(K739="Délais NO &amp; Qté OK",X739&lt;=30,D739&lt;&gt;""),"Entrée faite "&amp;X739&amp;" jours "&amp;V739,IF(AND(X739&lt;30,K739="Délais NO &amp; Qté NO",D739=""),"Demande faite "&amp;X739&amp;" jours "&amp;W740,"")))</f>
        <v/>
      </c>
      <c r="M739" s="22">
        <f t="shared" si="79"/>
        <v>1</v>
      </c>
      <c r="N739" s="23">
        <v>1</v>
      </c>
      <c r="O739" s="12" t="str">
        <f>CONCATENATE(C739,D739,E739)</f>
        <v>36050519791821000010000</v>
      </c>
      <c r="P739" s="42" t="str">
        <f t="shared" si="80"/>
        <v>19791821000010000</v>
      </c>
      <c r="Q739" s="24" t="str">
        <f>IF(AND(D739&lt;&gt;0,E739=0),B739,"")</f>
        <v/>
      </c>
      <c r="R739" s="25" t="str">
        <f>IF(AND(D739=0,E739&lt;&gt;0),B739,"")</f>
        <v/>
      </c>
      <c r="S739" s="26">
        <f t="shared" si="77"/>
        <v>41064</v>
      </c>
      <c r="T739" s="27">
        <f>SUMIFS(S:S,O:O,O739,E:E,"")</f>
        <v>0</v>
      </c>
      <c r="U739" s="27">
        <f>SUMIFS(S:S,O:O,O739,D:D,"")</f>
        <v>0</v>
      </c>
      <c r="V739" s="28" t="str">
        <f t="shared" si="81"/>
        <v>Avant</v>
      </c>
      <c r="W739" s="28" t="str">
        <f t="shared" si="82"/>
        <v>Après</v>
      </c>
      <c r="X739" s="29">
        <f t="shared" si="83"/>
        <v>0</v>
      </c>
      <c r="Y739" s="42">
        <f>IFERROR(P739+D739*0.03,"")</f>
        <v>1.97918210000103E+16</v>
      </c>
    </row>
    <row r="740" spans="1:25">
      <c r="A740" s="13" t="s">
        <v>67</v>
      </c>
      <c r="B740" s="14" t="s">
        <v>14</v>
      </c>
      <c r="C740" s="15">
        <v>3605051979236</v>
      </c>
      <c r="D740" s="16">
        <v>10000</v>
      </c>
      <c r="E740" s="17">
        <v>10000</v>
      </c>
      <c r="F740" s="18">
        <v>1</v>
      </c>
      <c r="G740" s="19">
        <v>1</v>
      </c>
      <c r="H740" s="20">
        <f t="shared" si="78"/>
        <v>2</v>
      </c>
      <c r="I740" s="21">
        <f>SUMIFS(E:E,C:C,C740)</f>
        <v>10000</v>
      </c>
      <c r="J740" s="21">
        <f>SUMIFS(D:D,C:C,C740)</f>
        <v>10000</v>
      </c>
      <c r="K740" s="20" t="str">
        <f>IF(H740=2,"Délais OK &amp; Qté OK",IF(AND(H740=1,E740&lt;&gt;""),"Délais OK &amp; Qté NO",IF(AND(H740=1,E740="",M740&gt;=2),"Délais NO &amp; Qté OK",IF(AND(E740&lt;&gt;"",J740=D740),"Livraison sans demande","Délais NO &amp; Qté NO"))))</f>
        <v>Délais OK &amp; Qté OK</v>
      </c>
      <c r="L740" s="22" t="str">
        <f>IF(AND(K740="Délais NO &amp; Qté OK",X740&gt;30,D740&lt;&gt;""),"Verificar",IF(AND(K740="Délais NO &amp; Qté OK",X740&lt;=30,D740&lt;&gt;""),"Entrée faite "&amp;X740&amp;" jours "&amp;V740,IF(AND(X740&lt;30,K740="Délais NO &amp; Qté NO",D740=""),"Demande faite "&amp;X740&amp;" jours "&amp;W741,"")))</f>
        <v/>
      </c>
      <c r="M740" s="22">
        <f t="shared" si="79"/>
        <v>1</v>
      </c>
      <c r="N740" s="23">
        <v>1</v>
      </c>
      <c r="O740" s="12" t="str">
        <f>CONCATENATE(C740,D740,E740)</f>
        <v>36050519792361000010000</v>
      </c>
      <c r="P740" s="42" t="str">
        <f t="shared" si="80"/>
        <v>19792361000010000</v>
      </c>
      <c r="Q740" s="24" t="str">
        <f>IF(AND(D740&lt;&gt;0,E740=0),B740,"")</f>
        <v/>
      </c>
      <c r="R740" s="25" t="str">
        <f>IF(AND(D740=0,E740&lt;&gt;0),B740,"")</f>
        <v/>
      </c>
      <c r="S740" s="26">
        <f t="shared" si="77"/>
        <v>41064</v>
      </c>
      <c r="T740" s="27">
        <f>SUMIFS(S:S,O:O,O740,E:E,"")</f>
        <v>0</v>
      </c>
      <c r="U740" s="27">
        <f>SUMIFS(S:S,O:O,O740,D:D,"")</f>
        <v>0</v>
      </c>
      <c r="V740" s="28" t="str">
        <f t="shared" si="81"/>
        <v>Avant</v>
      </c>
      <c r="W740" s="28" t="str">
        <f t="shared" si="82"/>
        <v>Après</v>
      </c>
      <c r="X740" s="29">
        <f t="shared" si="83"/>
        <v>0</v>
      </c>
      <c r="Y740" s="42">
        <f>IFERROR(P740+D740*0.03,"")</f>
        <v>1.97923610000103E+16</v>
      </c>
    </row>
    <row r="741" spans="1:25">
      <c r="A741" s="13" t="s">
        <v>67</v>
      </c>
      <c r="B741" s="14" t="s">
        <v>14</v>
      </c>
      <c r="C741" s="15">
        <v>3605051979274</v>
      </c>
      <c r="D741" s="16">
        <v>10000</v>
      </c>
      <c r="E741" s="17">
        <v>10000</v>
      </c>
      <c r="F741" s="18">
        <v>1</v>
      </c>
      <c r="G741" s="19">
        <v>1</v>
      </c>
      <c r="H741" s="20">
        <f t="shared" si="78"/>
        <v>2</v>
      </c>
      <c r="I741" s="21">
        <f>SUMIFS(E:E,C:C,C741)</f>
        <v>20000</v>
      </c>
      <c r="J741" s="21">
        <f>SUMIFS(D:D,C:C,C741)</f>
        <v>30000</v>
      </c>
      <c r="K741" s="20" t="str">
        <f>IF(H741=2,"Délais OK &amp; Qté OK",IF(AND(H741=1,E741&lt;&gt;""),"Délais OK &amp; Qté NO",IF(AND(H741=1,E741="",M741&gt;=2),"Délais NO &amp; Qté OK",IF(AND(E741&lt;&gt;"",J741=D741),"Livraison sans demande","Délais NO &amp; Qté NO"))))</f>
        <v>Délais OK &amp; Qté OK</v>
      </c>
      <c r="L741" s="22" t="str">
        <f>IF(AND(K741="Délais NO &amp; Qté OK",X741&gt;30,D741&lt;&gt;""),"Verificar",IF(AND(K741="Délais NO &amp; Qté OK",X741&lt;=30,D741&lt;&gt;""),"Entrée faite "&amp;X741&amp;" jours "&amp;V741,IF(AND(X741&lt;30,K741="Délais NO &amp; Qté NO",D741=""),"Demande faite "&amp;X741&amp;" jours "&amp;W742,"")))</f>
        <v/>
      </c>
      <c r="M741" s="22">
        <f t="shared" si="79"/>
        <v>2</v>
      </c>
      <c r="N741" s="23">
        <v>1</v>
      </c>
      <c r="O741" s="12" t="str">
        <f>CONCATENATE(C741,D741,E741)</f>
        <v>36050519792741000010000</v>
      </c>
      <c r="P741" s="42" t="str">
        <f t="shared" si="80"/>
        <v>19792741000010000</v>
      </c>
      <c r="Q741" s="24" t="str">
        <f>IF(AND(D741&lt;&gt;0,E741=0),B741,"")</f>
        <v/>
      </c>
      <c r="R741" s="25" t="str">
        <f>IF(AND(D741=0,E741&lt;&gt;0),B741,"")</f>
        <v/>
      </c>
      <c r="S741" s="26">
        <f t="shared" si="77"/>
        <v>41064</v>
      </c>
      <c r="T741" s="27">
        <f>SUMIFS(S:S,O:O,O741,E:E,"")</f>
        <v>0</v>
      </c>
      <c r="U741" s="27">
        <f>SUMIFS(S:S,O:O,O741,D:D,"")</f>
        <v>0</v>
      </c>
      <c r="V741" s="28" t="str">
        <f t="shared" si="81"/>
        <v>Avant</v>
      </c>
      <c r="W741" s="28" t="str">
        <f t="shared" si="82"/>
        <v>Après</v>
      </c>
      <c r="X741" s="29">
        <f t="shared" si="83"/>
        <v>0</v>
      </c>
      <c r="Y741" s="42">
        <f>IFERROR(P741+D741*0.03,"")</f>
        <v>1.97927410000103E+16</v>
      </c>
    </row>
    <row r="742" spans="1:25">
      <c r="A742" s="13" t="s">
        <v>67</v>
      </c>
      <c r="B742" s="14" t="s">
        <v>14</v>
      </c>
      <c r="C742" s="15">
        <v>3605051979304</v>
      </c>
      <c r="D742" s="16">
        <v>10000</v>
      </c>
      <c r="E742" s="17">
        <v>10000</v>
      </c>
      <c r="F742" s="18">
        <v>1</v>
      </c>
      <c r="G742" s="19">
        <v>1</v>
      </c>
      <c r="H742" s="20">
        <f t="shared" si="78"/>
        <v>2</v>
      </c>
      <c r="I742" s="21">
        <f>SUMIFS(E:E,C:C,C742)</f>
        <v>10000</v>
      </c>
      <c r="J742" s="21">
        <f>SUMIFS(D:D,C:C,C742)</f>
        <v>10000</v>
      </c>
      <c r="K742" s="20" t="str">
        <f>IF(H742=2,"Délais OK &amp; Qté OK",IF(AND(H742=1,E742&lt;&gt;""),"Délais OK &amp; Qté NO",IF(AND(H742=1,E742="",M742&gt;=2),"Délais NO &amp; Qté OK",IF(AND(E742&lt;&gt;"",J742=D742),"Livraison sans demande","Délais NO &amp; Qté NO"))))</f>
        <v>Délais OK &amp; Qté OK</v>
      </c>
      <c r="L742" s="22" t="str">
        <f>IF(AND(K742="Délais NO &amp; Qté OK",X742&gt;30,D742&lt;&gt;""),"Verificar",IF(AND(K742="Délais NO &amp; Qté OK",X742&lt;=30,D742&lt;&gt;""),"Entrée faite "&amp;X742&amp;" jours "&amp;V742,IF(AND(X742&lt;30,K742="Délais NO &amp; Qté NO",D742=""),"Demande faite "&amp;X742&amp;" jours "&amp;W743,"")))</f>
        <v/>
      </c>
      <c r="M742" s="22">
        <f t="shared" si="79"/>
        <v>1</v>
      </c>
      <c r="N742" s="23">
        <v>1</v>
      </c>
      <c r="O742" s="12" t="str">
        <f>CONCATENATE(C742,D742,E742)</f>
        <v>36050519793041000010000</v>
      </c>
      <c r="P742" s="42" t="str">
        <f t="shared" si="80"/>
        <v>19793041000010000</v>
      </c>
      <c r="Q742" s="24" t="str">
        <f>IF(AND(D742&lt;&gt;0,E742=0),B742,"")</f>
        <v/>
      </c>
      <c r="R742" s="25" t="str">
        <f>IF(AND(D742=0,E742&lt;&gt;0),B742,"")</f>
        <v/>
      </c>
      <c r="S742" s="26">
        <f t="shared" si="77"/>
        <v>41064</v>
      </c>
      <c r="T742" s="27">
        <f>SUMIFS(S:S,O:O,O742,E:E,"")</f>
        <v>0</v>
      </c>
      <c r="U742" s="27">
        <f>SUMIFS(S:S,O:O,O742,D:D,"")</f>
        <v>0</v>
      </c>
      <c r="V742" s="28" t="str">
        <f t="shared" si="81"/>
        <v>Avant</v>
      </c>
      <c r="W742" s="28" t="str">
        <f t="shared" si="82"/>
        <v>Après</v>
      </c>
      <c r="X742" s="29">
        <f t="shared" si="83"/>
        <v>0</v>
      </c>
      <c r="Y742" s="42">
        <f>IFERROR(P742+D742*0.03,"")</f>
        <v>1.97930410000103E+16</v>
      </c>
    </row>
    <row r="743" spans="1:25">
      <c r="A743" s="13" t="s">
        <v>67</v>
      </c>
      <c r="B743" s="14" t="s">
        <v>14</v>
      </c>
      <c r="C743" s="15">
        <v>3605051979311</v>
      </c>
      <c r="D743" s="16">
        <v>10000</v>
      </c>
      <c r="E743" s="17">
        <v>10000</v>
      </c>
      <c r="F743" s="18">
        <v>1</v>
      </c>
      <c r="G743" s="19">
        <v>1</v>
      </c>
      <c r="H743" s="20">
        <f t="shared" si="78"/>
        <v>2</v>
      </c>
      <c r="I743" s="21">
        <f>SUMIFS(E:E,C:C,C743)</f>
        <v>20000</v>
      </c>
      <c r="J743" s="21">
        <f>SUMIFS(D:D,C:C,C743)</f>
        <v>30000</v>
      </c>
      <c r="K743" s="20" t="str">
        <f>IF(H743=2,"Délais OK &amp; Qté OK",IF(AND(H743=1,E743&lt;&gt;""),"Délais OK &amp; Qté NO",IF(AND(H743=1,E743="",M743&gt;=2),"Délais NO &amp; Qté OK",IF(AND(E743&lt;&gt;"",J743=D743),"Livraison sans demande","Délais NO &amp; Qté NO"))))</f>
        <v>Délais OK &amp; Qté OK</v>
      </c>
      <c r="L743" s="22" t="str">
        <f>IF(AND(K743="Délais NO &amp; Qté OK",X743&gt;30,D743&lt;&gt;""),"Verificar",IF(AND(K743="Délais NO &amp; Qté OK",X743&lt;=30,D743&lt;&gt;""),"Entrée faite "&amp;X743&amp;" jours "&amp;V743,IF(AND(X743&lt;30,K743="Délais NO &amp; Qté NO",D743=""),"Demande faite "&amp;X743&amp;" jours "&amp;W744,"")))</f>
        <v/>
      </c>
      <c r="M743" s="22">
        <f t="shared" si="79"/>
        <v>2</v>
      </c>
      <c r="N743" s="23">
        <v>1</v>
      </c>
      <c r="O743" s="12" t="str">
        <f>CONCATENATE(C743,D743,E743)</f>
        <v>36050519793111000010000</v>
      </c>
      <c r="P743" s="42" t="str">
        <f t="shared" si="80"/>
        <v>19793111000010000</v>
      </c>
      <c r="Q743" s="24" t="str">
        <f>IF(AND(D743&lt;&gt;0,E743=0),B743,"")</f>
        <v/>
      </c>
      <c r="R743" s="25" t="str">
        <f>IF(AND(D743=0,E743&lt;&gt;0),B743,"")</f>
        <v/>
      </c>
      <c r="S743" s="26">
        <f t="shared" si="77"/>
        <v>41064</v>
      </c>
      <c r="T743" s="27">
        <f>SUMIFS(S:S,O:O,O743,E:E,"")</f>
        <v>0</v>
      </c>
      <c r="U743" s="27">
        <f>SUMIFS(S:S,O:O,O743,D:D,"")</f>
        <v>0</v>
      </c>
      <c r="V743" s="28" t="str">
        <f t="shared" si="81"/>
        <v>Avant</v>
      </c>
      <c r="W743" s="28" t="str">
        <f t="shared" si="82"/>
        <v>Après</v>
      </c>
      <c r="X743" s="29">
        <f t="shared" si="83"/>
        <v>0</v>
      </c>
      <c r="Y743" s="42">
        <f>IFERROR(P743+D743*0.03,"")</f>
        <v>1.97931110000103E+16</v>
      </c>
    </row>
    <row r="744" spans="1:25">
      <c r="A744" s="13" t="s">
        <v>67</v>
      </c>
      <c r="B744" s="14" t="s">
        <v>14</v>
      </c>
      <c r="C744" s="15">
        <v>3605051979397</v>
      </c>
      <c r="D744" s="16">
        <v>10000</v>
      </c>
      <c r="E744" s="17">
        <v>10000</v>
      </c>
      <c r="F744" s="18">
        <v>1</v>
      </c>
      <c r="G744" s="19">
        <v>1</v>
      </c>
      <c r="H744" s="20">
        <f t="shared" si="78"/>
        <v>2</v>
      </c>
      <c r="I744" s="21">
        <f>SUMIFS(E:E,C:C,C744)</f>
        <v>10000</v>
      </c>
      <c r="J744" s="21">
        <f>SUMIFS(D:D,C:C,C744)</f>
        <v>10000</v>
      </c>
      <c r="K744" s="20" t="str">
        <f>IF(H744=2,"Délais OK &amp; Qté OK",IF(AND(H744=1,E744&lt;&gt;""),"Délais OK &amp; Qté NO",IF(AND(H744=1,E744="",M744&gt;=2),"Délais NO &amp; Qté OK",IF(AND(E744&lt;&gt;"",J744=D744),"Livraison sans demande","Délais NO &amp; Qté NO"))))</f>
        <v>Délais OK &amp; Qté OK</v>
      </c>
      <c r="L744" s="22" t="str">
        <f>IF(AND(K744="Délais NO &amp; Qté OK",X744&gt;30,D744&lt;&gt;""),"Verificar",IF(AND(K744="Délais NO &amp; Qté OK",X744&lt;=30,D744&lt;&gt;""),"Entrée faite "&amp;X744&amp;" jours "&amp;V744,IF(AND(X744&lt;30,K744="Délais NO &amp; Qté NO",D744=""),"Demande faite "&amp;X744&amp;" jours "&amp;W745,"")))</f>
        <v/>
      </c>
      <c r="M744" s="22">
        <f t="shared" si="79"/>
        <v>1</v>
      </c>
      <c r="N744" s="23">
        <v>1</v>
      </c>
      <c r="O744" s="12" t="str">
        <f>CONCATENATE(C744,D744,E744)</f>
        <v>36050519793971000010000</v>
      </c>
      <c r="P744" s="42" t="str">
        <f t="shared" si="80"/>
        <v>19793971000010000</v>
      </c>
      <c r="Q744" s="24" t="str">
        <f>IF(AND(D744&lt;&gt;0,E744=0),B744,"")</f>
        <v/>
      </c>
      <c r="R744" s="25" t="str">
        <f>IF(AND(D744=0,E744&lt;&gt;0),B744,"")</f>
        <v/>
      </c>
      <c r="S744" s="26">
        <f t="shared" si="77"/>
        <v>41064</v>
      </c>
      <c r="T744" s="27">
        <f>SUMIFS(S:S,O:O,O744,E:E,"")</f>
        <v>0</v>
      </c>
      <c r="U744" s="27">
        <f>SUMIFS(S:S,O:O,O744,D:D,"")</f>
        <v>0</v>
      </c>
      <c r="V744" s="28" t="str">
        <f t="shared" si="81"/>
        <v>Avant</v>
      </c>
      <c r="W744" s="28" t="str">
        <f t="shared" si="82"/>
        <v>Après</v>
      </c>
      <c r="X744" s="29">
        <f t="shared" si="83"/>
        <v>0</v>
      </c>
      <c r="Y744" s="42">
        <f>IFERROR(P744+D744*0.03,"")</f>
        <v>1.97939710000103E+16</v>
      </c>
    </row>
    <row r="745" spans="1:25">
      <c r="A745" s="13" t="s">
        <v>67</v>
      </c>
      <c r="B745" s="14" t="s">
        <v>14</v>
      </c>
      <c r="C745" s="15">
        <v>3605051979465</v>
      </c>
      <c r="D745" s="16">
        <v>10000</v>
      </c>
      <c r="E745" s="17">
        <v>10000</v>
      </c>
      <c r="F745" s="18">
        <v>1</v>
      </c>
      <c r="G745" s="19">
        <v>1</v>
      </c>
      <c r="H745" s="20">
        <f t="shared" si="78"/>
        <v>2</v>
      </c>
      <c r="I745" s="21">
        <f>SUMIFS(E:E,C:C,C745)</f>
        <v>10000</v>
      </c>
      <c r="J745" s="21">
        <f>SUMIFS(D:D,C:C,C745)</f>
        <v>10000</v>
      </c>
      <c r="K745" s="20" t="str">
        <f>IF(H745=2,"Délais OK &amp; Qté OK",IF(AND(H745=1,E745&lt;&gt;""),"Délais OK &amp; Qté NO",IF(AND(H745=1,E745="",M745&gt;=2),"Délais NO &amp; Qté OK",IF(AND(E745&lt;&gt;"",J745=D745),"Livraison sans demande","Délais NO &amp; Qté NO"))))</f>
        <v>Délais OK &amp; Qté OK</v>
      </c>
      <c r="L745" s="22" t="str">
        <f>IF(AND(K745="Délais NO &amp; Qté OK",X745&gt;30,D745&lt;&gt;""),"Verificar",IF(AND(K745="Délais NO &amp; Qté OK",X745&lt;=30,D745&lt;&gt;""),"Entrée faite "&amp;X745&amp;" jours "&amp;V745,IF(AND(X745&lt;30,K745="Délais NO &amp; Qté NO",D745=""),"Demande faite "&amp;X745&amp;" jours "&amp;W746,"")))</f>
        <v/>
      </c>
      <c r="M745" s="22">
        <f t="shared" si="79"/>
        <v>1</v>
      </c>
      <c r="N745" s="23">
        <v>1</v>
      </c>
      <c r="O745" s="12" t="str">
        <f>CONCATENATE(C745,D745,E745)</f>
        <v>36050519794651000010000</v>
      </c>
      <c r="P745" s="42" t="str">
        <f t="shared" si="80"/>
        <v>19794651000010000</v>
      </c>
      <c r="Q745" s="24" t="str">
        <f>IF(AND(D745&lt;&gt;0,E745=0),B745,"")</f>
        <v/>
      </c>
      <c r="R745" s="25" t="str">
        <f>IF(AND(D745=0,E745&lt;&gt;0),B745,"")</f>
        <v/>
      </c>
      <c r="S745" s="26">
        <f t="shared" si="77"/>
        <v>41064</v>
      </c>
      <c r="T745" s="27">
        <f>SUMIFS(S:S,O:O,O745,E:E,"")</f>
        <v>0</v>
      </c>
      <c r="U745" s="27">
        <f>SUMIFS(S:S,O:O,O745,D:D,"")</f>
        <v>0</v>
      </c>
      <c r="V745" s="28" t="str">
        <f t="shared" si="81"/>
        <v>Avant</v>
      </c>
      <c r="W745" s="28" t="str">
        <f t="shared" si="82"/>
        <v>Après</v>
      </c>
      <c r="X745" s="29">
        <f t="shared" si="83"/>
        <v>0</v>
      </c>
      <c r="Y745" s="42">
        <f>IFERROR(P745+D745*0.03,"")</f>
        <v>1.97946510000103E+16</v>
      </c>
    </row>
    <row r="746" spans="1:25">
      <c r="A746" s="13" t="s">
        <v>67</v>
      </c>
      <c r="B746" s="14" t="s">
        <v>14</v>
      </c>
      <c r="C746" s="15">
        <v>3605051979496</v>
      </c>
      <c r="D746" s="16">
        <v>10000</v>
      </c>
      <c r="E746" s="17">
        <v>10000</v>
      </c>
      <c r="F746" s="18">
        <v>1</v>
      </c>
      <c r="G746" s="19">
        <v>1</v>
      </c>
      <c r="H746" s="20">
        <f t="shared" si="78"/>
        <v>2</v>
      </c>
      <c r="I746" s="21">
        <f>SUMIFS(E:E,C:C,C746)</f>
        <v>10000</v>
      </c>
      <c r="J746" s="21">
        <f>SUMIFS(D:D,C:C,C746)</f>
        <v>10000</v>
      </c>
      <c r="K746" s="20" t="str">
        <f>IF(H746=2,"Délais OK &amp; Qté OK",IF(AND(H746=1,E746&lt;&gt;""),"Délais OK &amp; Qté NO",IF(AND(H746=1,E746="",M746&gt;=2),"Délais NO &amp; Qté OK",IF(AND(E746&lt;&gt;"",J746=D746),"Livraison sans demande","Délais NO &amp; Qté NO"))))</f>
        <v>Délais OK &amp; Qté OK</v>
      </c>
      <c r="L746" s="22" t="str">
        <f>IF(AND(K746="Délais NO &amp; Qté OK",X746&gt;30,D746&lt;&gt;""),"Verificar",IF(AND(K746="Délais NO &amp; Qté OK",X746&lt;=30,D746&lt;&gt;""),"Entrée faite "&amp;X746&amp;" jours "&amp;V746,IF(AND(X746&lt;30,K746="Délais NO &amp; Qté NO",D746=""),"Demande faite "&amp;X746&amp;" jours "&amp;W747,"")))</f>
        <v/>
      </c>
      <c r="M746" s="22">
        <f t="shared" si="79"/>
        <v>1</v>
      </c>
      <c r="N746" s="23">
        <v>1</v>
      </c>
      <c r="O746" s="12" t="str">
        <f>CONCATENATE(C746,D746,E746)</f>
        <v>36050519794961000010000</v>
      </c>
      <c r="P746" s="42" t="str">
        <f t="shared" si="80"/>
        <v>19794961000010000</v>
      </c>
      <c r="Q746" s="24" t="str">
        <f>IF(AND(D746&lt;&gt;0,E746=0),B746,"")</f>
        <v/>
      </c>
      <c r="R746" s="25" t="str">
        <f>IF(AND(D746=0,E746&lt;&gt;0),B746,"")</f>
        <v/>
      </c>
      <c r="S746" s="26">
        <f t="shared" si="77"/>
        <v>41064</v>
      </c>
      <c r="T746" s="27">
        <f>SUMIFS(S:S,O:O,O746,E:E,"")</f>
        <v>0</v>
      </c>
      <c r="U746" s="27">
        <f>SUMIFS(S:S,O:O,O746,D:D,"")</f>
        <v>0</v>
      </c>
      <c r="V746" s="28" t="str">
        <f t="shared" si="81"/>
        <v>Avant</v>
      </c>
      <c r="W746" s="28" t="str">
        <f t="shared" si="82"/>
        <v>Après</v>
      </c>
      <c r="X746" s="29">
        <f t="shared" si="83"/>
        <v>0</v>
      </c>
      <c r="Y746" s="42">
        <f>IFERROR(P746+D746*0.03,"")</f>
        <v>1.97949610000103E+16</v>
      </c>
    </row>
    <row r="747" spans="1:25">
      <c r="A747" s="13" t="s">
        <v>67</v>
      </c>
      <c r="B747" s="14" t="s">
        <v>14</v>
      </c>
      <c r="C747" s="15">
        <v>3605052097816</v>
      </c>
      <c r="D747" s="16">
        <v>20000</v>
      </c>
      <c r="E747" s="17">
        <v>10000</v>
      </c>
      <c r="F747" s="18"/>
      <c r="G747" s="19">
        <v>1</v>
      </c>
      <c r="H747" s="20">
        <f t="shared" si="78"/>
        <v>1</v>
      </c>
      <c r="I747" s="21">
        <f>SUMIFS(E:E,C:C,C747)</f>
        <v>40000</v>
      </c>
      <c r="J747" s="21">
        <f>SUMIFS(D:D,C:C,C747)</f>
        <v>60000</v>
      </c>
      <c r="K747" s="20" t="str">
        <f>IF(H747=2,"Délais OK &amp; Qté OK",IF(AND(H747=1,E747&lt;&gt;""),"Délais OK &amp; Qté NO",IF(AND(H747=1,E747="",M747&gt;=2),"Délais NO &amp; Qté OK",IF(AND(E747&lt;&gt;"",J747=D747),"Livraison sans demande","Délais NO &amp; Qté NO"))))</f>
        <v>Délais OK &amp; Qté NO</v>
      </c>
      <c r="L747" s="22" t="str">
        <f>IF(AND(K747="Délais NO &amp; Qté OK",X747&gt;30,D747&lt;&gt;""),"Verificar",IF(AND(K747="Délais NO &amp; Qté OK",X747&lt;=30,D747&lt;&gt;""),"Entrée faite "&amp;X747&amp;" jours "&amp;V747,IF(AND(X747&lt;30,K747="Délais NO &amp; Qté NO",D747=""),"Demande faite "&amp;X747&amp;" jours "&amp;W748,"")))</f>
        <v/>
      </c>
      <c r="M747" s="22">
        <f t="shared" si="79"/>
        <v>2</v>
      </c>
      <c r="N747" s="23">
        <v>1</v>
      </c>
      <c r="O747" s="12" t="str">
        <f>CONCATENATE(C747,D747,E747)</f>
        <v>36050520978162000010000</v>
      </c>
      <c r="P747" s="42" t="str">
        <f t="shared" si="80"/>
        <v>20978162000010000</v>
      </c>
      <c r="Q747" s="24" t="str">
        <f>IF(AND(D747&lt;&gt;0,E747=0),B747,"")</f>
        <v/>
      </c>
      <c r="R747" s="25" t="str">
        <f>IF(AND(D747=0,E747&lt;&gt;0),B747,"")</f>
        <v/>
      </c>
      <c r="S747" s="26">
        <f t="shared" si="77"/>
        <v>41064</v>
      </c>
      <c r="T747" s="27">
        <f>SUMIFS(S:S,O:O,O747,E:E,"")</f>
        <v>0</v>
      </c>
      <c r="U747" s="27">
        <f>SUMIFS(S:S,O:O,O747,D:D,"")</f>
        <v>0</v>
      </c>
      <c r="V747" s="28" t="str">
        <f t="shared" si="81"/>
        <v>Avant</v>
      </c>
      <c r="W747" s="28" t="str">
        <f t="shared" si="82"/>
        <v>Après</v>
      </c>
      <c r="X747" s="29">
        <f t="shared" si="83"/>
        <v>0</v>
      </c>
      <c r="Y747" s="42">
        <f>IFERROR(P747+D747*0.03,"")</f>
        <v>2.09781620000106E+16</v>
      </c>
    </row>
    <row r="748" spans="1:25">
      <c r="A748" s="13" t="s">
        <v>67</v>
      </c>
      <c r="B748" s="14" t="s">
        <v>14</v>
      </c>
      <c r="C748" s="15">
        <v>3605052100226</v>
      </c>
      <c r="D748" s="16">
        <v>10000</v>
      </c>
      <c r="E748" s="17">
        <v>10000</v>
      </c>
      <c r="F748" s="18">
        <v>1</v>
      </c>
      <c r="G748" s="19">
        <v>1</v>
      </c>
      <c r="H748" s="20">
        <f t="shared" si="78"/>
        <v>2</v>
      </c>
      <c r="I748" s="21">
        <f>SUMIFS(E:E,C:C,C748)</f>
        <v>10000</v>
      </c>
      <c r="J748" s="21">
        <f>SUMIFS(D:D,C:C,C748)</f>
        <v>10000</v>
      </c>
      <c r="K748" s="20" t="str">
        <f>IF(H748=2,"Délais OK &amp; Qté OK",IF(AND(H748=1,E748&lt;&gt;""),"Délais OK &amp; Qté NO",IF(AND(H748=1,E748="",M748&gt;=2),"Délais NO &amp; Qté OK",IF(AND(E748&lt;&gt;"",J748=D748),"Livraison sans demande","Délais NO &amp; Qté NO"))))</f>
        <v>Délais OK &amp; Qté OK</v>
      </c>
      <c r="L748" s="22" t="str">
        <f>IF(AND(K748="Délais NO &amp; Qté OK",X748&gt;30,D748&lt;&gt;""),"Verificar",IF(AND(K748="Délais NO &amp; Qté OK",X748&lt;=30,D748&lt;&gt;""),"Entrée faite "&amp;X748&amp;" jours "&amp;V748,IF(AND(X748&lt;30,K748="Délais NO &amp; Qté NO",D748=""),"Demande faite "&amp;X748&amp;" jours "&amp;W749,"")))</f>
        <v/>
      </c>
      <c r="M748" s="22">
        <f t="shared" si="79"/>
        <v>1</v>
      </c>
      <c r="N748" s="23">
        <v>1</v>
      </c>
      <c r="O748" s="12" t="str">
        <f>CONCATENATE(C748,D748,E748)</f>
        <v>36050521002261000010000</v>
      </c>
      <c r="P748" s="42" t="str">
        <f t="shared" si="80"/>
        <v>21002261000010000</v>
      </c>
      <c r="Q748" s="24" t="str">
        <f>IF(AND(D748&lt;&gt;0,E748=0),B748,"")</f>
        <v/>
      </c>
      <c r="R748" s="25" t="str">
        <f>IF(AND(D748=0,E748&lt;&gt;0),B748,"")</f>
        <v/>
      </c>
      <c r="S748" s="26">
        <f t="shared" si="77"/>
        <v>41064</v>
      </c>
      <c r="T748" s="27">
        <f>SUMIFS(S:S,O:O,O748,E:E,"")</f>
        <v>0</v>
      </c>
      <c r="U748" s="27">
        <f>SUMIFS(S:S,O:O,O748,D:D,"")</f>
        <v>0</v>
      </c>
      <c r="V748" s="28" t="str">
        <f t="shared" si="81"/>
        <v>Avant</v>
      </c>
      <c r="W748" s="28" t="str">
        <f t="shared" si="82"/>
        <v>Après</v>
      </c>
      <c r="X748" s="29">
        <f t="shared" si="83"/>
        <v>0</v>
      </c>
      <c r="Y748" s="42">
        <f>IFERROR(P748+D748*0.03,"")</f>
        <v>2.10022610000103E+16</v>
      </c>
    </row>
    <row r="749" spans="1:25">
      <c r="A749" s="13" t="s">
        <v>67</v>
      </c>
      <c r="B749" s="14" t="s">
        <v>14</v>
      </c>
      <c r="C749" s="15">
        <v>3605052267974</v>
      </c>
      <c r="D749" s="16">
        <v>76800</v>
      </c>
      <c r="E749" s="17">
        <v>67200</v>
      </c>
      <c r="F749" s="18"/>
      <c r="G749" s="19">
        <v>1</v>
      </c>
      <c r="H749" s="20">
        <f t="shared" si="78"/>
        <v>1</v>
      </c>
      <c r="I749" s="21">
        <f>SUMIFS(E:E,C:C,C749)</f>
        <v>748800</v>
      </c>
      <c r="J749" s="21">
        <f>SUMIFS(D:D,C:C,C749)</f>
        <v>777600</v>
      </c>
      <c r="K749" s="20" t="str">
        <f>IF(H749=2,"Délais OK &amp; Qté OK",IF(AND(H749=1,E749&lt;&gt;""),"Délais OK &amp; Qté NO",IF(AND(H749=1,E749="",M749&gt;=2),"Délais NO &amp; Qté OK",IF(AND(E749&lt;&gt;"",J749=D749),"Livraison sans demande","Délais NO &amp; Qté NO"))))</f>
        <v>Délais OK &amp; Qté NO</v>
      </c>
      <c r="L749" s="22" t="str">
        <f>IF(AND(K749="Délais NO &amp; Qté OK",X749&gt;30,D749&lt;&gt;""),"Verificar",IF(AND(K749="Délais NO &amp; Qté OK",X749&lt;=30,D749&lt;&gt;""),"Entrée faite "&amp;X749&amp;" jours "&amp;V749,IF(AND(X749&lt;30,K749="Délais NO &amp; Qté NO",D749=""),"Demande faite "&amp;X749&amp;" jours "&amp;W750,"")))</f>
        <v/>
      </c>
      <c r="M749" s="22">
        <f t="shared" si="79"/>
        <v>3</v>
      </c>
      <c r="N749" s="23">
        <v>1</v>
      </c>
      <c r="O749" s="12" t="str">
        <f>CONCATENATE(C749,D749,E749)</f>
        <v>36050522679747680067200</v>
      </c>
      <c r="P749" s="42" t="str">
        <f t="shared" si="80"/>
        <v>22679747680067200</v>
      </c>
      <c r="Q749" s="24" t="str">
        <f>IF(AND(D749&lt;&gt;0,E749=0),B749,"")</f>
        <v/>
      </c>
      <c r="R749" s="25" t="str">
        <f>IF(AND(D749=0,E749&lt;&gt;0),B749,"")</f>
        <v/>
      </c>
      <c r="S749" s="26">
        <f t="shared" si="77"/>
        <v>41064</v>
      </c>
      <c r="T749" s="27">
        <f>SUMIFS(S:S,O:O,O749,E:E,"")</f>
        <v>0</v>
      </c>
      <c r="U749" s="27">
        <f>SUMIFS(S:S,O:O,O749,D:D,"")</f>
        <v>0</v>
      </c>
      <c r="V749" s="28" t="str">
        <f t="shared" si="81"/>
        <v>Avant</v>
      </c>
      <c r="W749" s="28" t="str">
        <f t="shared" si="82"/>
        <v>Après</v>
      </c>
      <c r="X749" s="29">
        <f t="shared" si="83"/>
        <v>0</v>
      </c>
      <c r="Y749" s="42">
        <f>IFERROR(P749+D749*0.03,"")</f>
        <v>2.2679747680069504E+16</v>
      </c>
    </row>
    <row r="750" spans="1:25">
      <c r="A750" s="13" t="s">
        <v>67</v>
      </c>
      <c r="B750" s="14" t="s">
        <v>14</v>
      </c>
      <c r="C750" s="15">
        <v>3605052267981</v>
      </c>
      <c r="D750" s="16">
        <v>86400</v>
      </c>
      <c r="E750" s="17">
        <v>76800</v>
      </c>
      <c r="F750" s="18"/>
      <c r="G750" s="19">
        <v>1</v>
      </c>
      <c r="H750" s="20">
        <f t="shared" si="78"/>
        <v>1</v>
      </c>
      <c r="I750" s="21">
        <f>SUMIFS(E:E,C:C,C750)</f>
        <v>787200</v>
      </c>
      <c r="J750" s="21">
        <f>SUMIFS(D:D,C:C,C750)</f>
        <v>796800</v>
      </c>
      <c r="K750" s="20" t="str">
        <f>IF(H750=2,"Délais OK &amp; Qté OK",IF(AND(H750=1,E750&lt;&gt;""),"Délais OK &amp; Qté NO",IF(AND(H750=1,E750="",M750&gt;=2),"Délais NO &amp; Qté OK",IF(AND(E750&lt;&gt;"",J750=D750),"Livraison sans demande","Délais NO &amp; Qté NO"))))</f>
        <v>Délais OK &amp; Qté NO</v>
      </c>
      <c r="L750" s="22" t="str">
        <f>IF(AND(K750="Délais NO &amp; Qté OK",X750&gt;30,D750&lt;&gt;""),"Verificar",IF(AND(K750="Délais NO &amp; Qté OK",X750&lt;=30,D750&lt;&gt;""),"Entrée faite "&amp;X750&amp;" jours "&amp;V750,IF(AND(X750&lt;30,K750="Délais NO &amp; Qté NO",D750=""),"Demande faite "&amp;X750&amp;" jours "&amp;W751,"")))</f>
        <v/>
      </c>
      <c r="M750" s="22">
        <f t="shared" si="79"/>
        <v>2</v>
      </c>
      <c r="N750" s="23">
        <v>1</v>
      </c>
      <c r="O750" s="12" t="str">
        <f>CONCATENATE(C750,D750,E750)</f>
        <v>36050522679818640076800</v>
      </c>
      <c r="P750" s="42" t="str">
        <f t="shared" si="80"/>
        <v>22679818640076800</v>
      </c>
      <c r="Q750" s="24" t="str">
        <f>IF(AND(D750&lt;&gt;0,E750=0),B750,"")</f>
        <v/>
      </c>
      <c r="R750" s="25" t="str">
        <f>IF(AND(D750=0,E750&lt;&gt;0),B750,"")</f>
        <v/>
      </c>
      <c r="S750" s="26">
        <f t="shared" si="77"/>
        <v>41064</v>
      </c>
      <c r="T750" s="27">
        <f>SUMIFS(S:S,O:O,O750,E:E,"")</f>
        <v>0</v>
      </c>
      <c r="U750" s="27">
        <f>SUMIFS(S:S,O:O,O750,D:D,"")</f>
        <v>0</v>
      </c>
      <c r="V750" s="28" t="str">
        <f t="shared" si="81"/>
        <v>Avant</v>
      </c>
      <c r="W750" s="28" t="str">
        <f t="shared" si="82"/>
        <v>Après</v>
      </c>
      <c r="X750" s="29">
        <f t="shared" si="83"/>
        <v>0</v>
      </c>
      <c r="Y750" s="42">
        <f>IFERROR(P750+D750*0.03,"")</f>
        <v>2.2679818640079392E+16</v>
      </c>
    </row>
    <row r="751" spans="1:25">
      <c r="A751" s="13" t="s">
        <v>67</v>
      </c>
      <c r="B751" s="14" t="s">
        <v>14</v>
      </c>
      <c r="C751" s="15">
        <v>3605052267998</v>
      </c>
      <c r="D751" s="16">
        <v>345600</v>
      </c>
      <c r="E751" s="17">
        <v>192000</v>
      </c>
      <c r="F751" s="18"/>
      <c r="G751" s="19">
        <v>1</v>
      </c>
      <c r="H751" s="20">
        <f t="shared" si="78"/>
        <v>1</v>
      </c>
      <c r="I751" s="21">
        <f>SUMIFS(E:E,C:C,C751)</f>
        <v>1075200</v>
      </c>
      <c r="J751" s="21">
        <f>SUMIFS(D:D,C:C,C751)</f>
        <v>1132800</v>
      </c>
      <c r="K751" s="20" t="str">
        <f>IF(H751=2,"Délais OK &amp; Qté OK",IF(AND(H751=1,E751&lt;&gt;""),"Délais OK &amp; Qté NO",IF(AND(H751=1,E751="",M751&gt;=2),"Délais NO &amp; Qté OK",IF(AND(E751&lt;&gt;"",J751=D751),"Livraison sans demande","Délais NO &amp; Qté NO"))))</f>
        <v>Délais OK &amp; Qté NO</v>
      </c>
      <c r="L751" s="22" t="str">
        <f>IF(AND(K751="Délais NO &amp; Qté OK",X751&gt;30,D751&lt;&gt;""),"Verificar",IF(AND(K751="Délais NO &amp; Qté OK",X751&lt;=30,D751&lt;&gt;""),"Entrée faite "&amp;X751&amp;" jours "&amp;V751,IF(AND(X751&lt;30,K751="Délais NO &amp; Qté NO",D751=""),"Demande faite "&amp;X751&amp;" jours "&amp;W752,"")))</f>
        <v/>
      </c>
      <c r="M751" s="22">
        <f t="shared" si="79"/>
        <v>1</v>
      </c>
      <c r="N751" s="23">
        <v>1</v>
      </c>
      <c r="O751" s="12" t="str">
        <f>CONCATENATE(C751,D751,E751)</f>
        <v>3605052267998345600192000</v>
      </c>
      <c r="P751" s="42" t="str">
        <f t="shared" si="80"/>
        <v>2267998345600192000</v>
      </c>
      <c r="Q751" s="24" t="str">
        <f>IF(AND(D751&lt;&gt;0,E751=0),B751,"")</f>
        <v/>
      </c>
      <c r="R751" s="25" t="str">
        <f>IF(AND(D751=0,E751&lt;&gt;0),B751,"")</f>
        <v/>
      </c>
      <c r="S751" s="26">
        <f t="shared" si="77"/>
        <v>41064</v>
      </c>
      <c r="T751" s="27">
        <f>SUMIFS(S:S,O:O,O751,E:E,"")</f>
        <v>0</v>
      </c>
      <c r="U751" s="27">
        <f>SUMIFS(S:S,O:O,O751,D:D,"")</f>
        <v>0</v>
      </c>
      <c r="V751" s="28" t="str">
        <f t="shared" si="81"/>
        <v>Avant</v>
      </c>
      <c r="W751" s="28" t="str">
        <f t="shared" si="82"/>
        <v>Après</v>
      </c>
      <c r="X751" s="29">
        <f t="shared" si="83"/>
        <v>0</v>
      </c>
      <c r="Y751" s="42">
        <f>IFERROR(P751+D751*0.03,"")</f>
        <v>2.2679983456002002E+18</v>
      </c>
    </row>
    <row r="752" spans="1:25">
      <c r="A752" s="13" t="s">
        <v>67</v>
      </c>
      <c r="B752" s="14" t="s">
        <v>14</v>
      </c>
      <c r="C752" s="15">
        <v>3605052305652</v>
      </c>
      <c r="D752" s="16">
        <v>20000</v>
      </c>
      <c r="E752" s="17">
        <v>10000</v>
      </c>
      <c r="F752" s="18"/>
      <c r="G752" s="19">
        <v>1</v>
      </c>
      <c r="H752" s="20">
        <f t="shared" si="78"/>
        <v>1</v>
      </c>
      <c r="I752" s="21">
        <f>SUMIFS(E:E,C:C,C752)</f>
        <v>10000</v>
      </c>
      <c r="J752" s="21">
        <f>SUMIFS(D:D,C:C,C752)</f>
        <v>20000</v>
      </c>
      <c r="K752" s="20" t="str">
        <f>IF(H752=2,"Délais OK &amp; Qté OK",IF(AND(H752=1,E752&lt;&gt;""),"Délais OK &amp; Qté NO",IF(AND(H752=1,E752="",M752&gt;=2),"Délais NO &amp; Qté OK",IF(AND(E752&lt;&gt;"",J752=D752),"Livraison sans demande","Délais NO &amp; Qté NO"))))</f>
        <v>Délais OK &amp; Qté NO</v>
      </c>
      <c r="L752" s="22" t="str">
        <f>IF(AND(K752="Délais NO &amp; Qté OK",X752&gt;30,D752&lt;&gt;""),"Verificar",IF(AND(K752="Délais NO &amp; Qté OK",X752&lt;=30,D752&lt;&gt;""),"Entrée faite "&amp;X752&amp;" jours "&amp;V752,IF(AND(X752&lt;30,K752="Délais NO &amp; Qté NO",D752=""),"Demande faite "&amp;X752&amp;" jours "&amp;W753,"")))</f>
        <v/>
      </c>
      <c r="M752" s="22">
        <f t="shared" si="79"/>
        <v>1</v>
      </c>
      <c r="N752" s="23">
        <v>1</v>
      </c>
      <c r="O752" s="12" t="str">
        <f>CONCATENATE(C752,D752,E752)</f>
        <v>36050523056522000010000</v>
      </c>
      <c r="P752" s="42" t="str">
        <f t="shared" si="80"/>
        <v>23056522000010000</v>
      </c>
      <c r="Q752" s="24" t="str">
        <f>IF(AND(D752&lt;&gt;0,E752=0),B752,"")</f>
        <v/>
      </c>
      <c r="R752" s="25" t="str">
        <f>IF(AND(D752=0,E752&lt;&gt;0),B752,"")</f>
        <v/>
      </c>
      <c r="S752" s="26">
        <f t="shared" si="77"/>
        <v>41064</v>
      </c>
      <c r="T752" s="27">
        <f>SUMIFS(S:S,O:O,O752,E:E,"")</f>
        <v>0</v>
      </c>
      <c r="U752" s="27">
        <f>SUMIFS(S:S,O:O,O752,D:D,"")</f>
        <v>0</v>
      </c>
      <c r="V752" s="28" t="str">
        <f t="shared" si="81"/>
        <v>Avant</v>
      </c>
      <c r="W752" s="28" t="str">
        <f t="shared" si="82"/>
        <v>Après</v>
      </c>
      <c r="X752" s="29">
        <f t="shared" si="83"/>
        <v>0</v>
      </c>
      <c r="Y752" s="42">
        <f>IFERROR(P752+D752*0.03,"")</f>
        <v>2.30565220000106E+16</v>
      </c>
    </row>
    <row r="753" spans="1:25">
      <c r="A753" s="13" t="s">
        <v>67</v>
      </c>
      <c r="B753" s="14" t="s">
        <v>14</v>
      </c>
      <c r="C753" s="15">
        <v>3605052318102</v>
      </c>
      <c r="D753" s="16">
        <v>105600</v>
      </c>
      <c r="E753" s="17">
        <v>76800</v>
      </c>
      <c r="F753" s="18"/>
      <c r="G753" s="19">
        <v>1</v>
      </c>
      <c r="H753" s="20">
        <f t="shared" si="78"/>
        <v>1</v>
      </c>
      <c r="I753" s="21">
        <f>SUMIFS(E:E,C:C,C753)</f>
        <v>125800</v>
      </c>
      <c r="J753" s="21">
        <f>SUMIFS(D:D,C:C,C753)</f>
        <v>201600</v>
      </c>
      <c r="K753" s="20" t="str">
        <f>IF(H753=2,"Délais OK &amp; Qté OK",IF(AND(H753=1,E753&lt;&gt;""),"Délais OK &amp; Qté NO",IF(AND(H753=1,E753="",M753&gt;=2),"Délais NO &amp; Qté OK",IF(AND(E753&lt;&gt;"",J753=D753),"Livraison sans demande","Délais NO &amp; Qté NO"))))</f>
        <v>Délais OK &amp; Qté NO</v>
      </c>
      <c r="L753" s="22" t="str">
        <f>IF(AND(K753="Délais NO &amp; Qté OK",X753&gt;30,D753&lt;&gt;""),"Verificar",IF(AND(K753="Délais NO &amp; Qté OK",X753&lt;=30,D753&lt;&gt;""),"Entrée faite "&amp;X753&amp;" jours "&amp;V753,IF(AND(X753&lt;30,K753="Délais NO &amp; Qté NO",D753=""),"Demande faite "&amp;X753&amp;" jours "&amp;W754,"")))</f>
        <v/>
      </c>
      <c r="M753" s="22">
        <f t="shared" si="79"/>
        <v>1</v>
      </c>
      <c r="N753" s="23">
        <v>1</v>
      </c>
      <c r="O753" s="12" t="str">
        <f>CONCATENATE(C753,D753,E753)</f>
        <v>360505231810210560076800</v>
      </c>
      <c r="P753" s="42" t="str">
        <f t="shared" si="80"/>
        <v>231810210560076800</v>
      </c>
      <c r="Q753" s="24" t="str">
        <f>IF(AND(D753&lt;&gt;0,E753=0),B753,"")</f>
        <v/>
      </c>
      <c r="R753" s="25" t="str">
        <f>IF(AND(D753=0,E753&lt;&gt;0),B753,"")</f>
        <v/>
      </c>
      <c r="S753" s="26">
        <f t="shared" si="77"/>
        <v>41064</v>
      </c>
      <c r="T753" s="27">
        <f>SUMIFS(S:S,O:O,O753,E:E,"")</f>
        <v>0</v>
      </c>
      <c r="U753" s="27">
        <f>SUMIFS(S:S,O:O,O753,D:D,"")</f>
        <v>0</v>
      </c>
      <c r="V753" s="28" t="str">
        <f t="shared" si="81"/>
        <v>Avant</v>
      </c>
      <c r="W753" s="28" t="str">
        <f t="shared" si="82"/>
        <v>Après</v>
      </c>
      <c r="X753" s="29">
        <f t="shared" si="83"/>
        <v>0</v>
      </c>
      <c r="Y753" s="42">
        <f>IFERROR(P753+D753*0.03,"")</f>
        <v>2.3181021056007917E+17</v>
      </c>
    </row>
    <row r="754" spans="1:25">
      <c r="A754" s="13" t="s">
        <v>67</v>
      </c>
      <c r="B754" s="14" t="s">
        <v>14</v>
      </c>
      <c r="C754" s="15">
        <v>3605052339121</v>
      </c>
      <c r="D754" s="16">
        <v>19200</v>
      </c>
      <c r="E754" s="17">
        <v>9600</v>
      </c>
      <c r="F754" s="18"/>
      <c r="G754" s="19">
        <v>1</v>
      </c>
      <c r="H754" s="20">
        <f t="shared" si="78"/>
        <v>1</v>
      </c>
      <c r="I754" s="21">
        <f>SUMIFS(E:E,C:C,C754)</f>
        <v>78250</v>
      </c>
      <c r="J754" s="21">
        <f>SUMIFS(D:D,C:C,C754)</f>
        <v>87850</v>
      </c>
      <c r="K754" s="20" t="str">
        <f>IF(H754=2,"Délais OK &amp; Qté OK",IF(AND(H754=1,E754&lt;&gt;""),"Délais OK &amp; Qté NO",IF(AND(H754=1,E754="",M754&gt;=2),"Délais NO &amp; Qté OK",IF(AND(E754&lt;&gt;"",J754=D754),"Livraison sans demande","Délais NO &amp; Qté NO"))))</f>
        <v>Délais OK &amp; Qté NO</v>
      </c>
      <c r="L754" s="22" t="str">
        <f>IF(AND(K754="Délais NO &amp; Qté OK",X754&gt;30,D754&lt;&gt;""),"Verificar",IF(AND(K754="Délais NO &amp; Qté OK",X754&lt;=30,D754&lt;&gt;""),"Entrée faite "&amp;X754&amp;" jours "&amp;V754,IF(AND(X754&lt;30,K754="Délais NO &amp; Qté NO",D754=""),"Demande faite "&amp;X754&amp;" jours "&amp;W755,"")))</f>
        <v/>
      </c>
      <c r="M754" s="22">
        <f t="shared" si="79"/>
        <v>1</v>
      </c>
      <c r="N754" s="23">
        <v>1</v>
      </c>
      <c r="O754" s="12" t="str">
        <f>CONCATENATE(C754,D754,E754)</f>
        <v>3605052339121192009600</v>
      </c>
      <c r="P754" s="42" t="str">
        <f t="shared" si="80"/>
        <v>2339121192009600</v>
      </c>
      <c r="Q754" s="24" t="str">
        <f>IF(AND(D754&lt;&gt;0,E754=0),B754,"")</f>
        <v/>
      </c>
      <c r="R754" s="25" t="str">
        <f>IF(AND(D754=0,E754&lt;&gt;0),B754,"")</f>
        <v/>
      </c>
      <c r="S754" s="26">
        <f t="shared" si="77"/>
        <v>41064</v>
      </c>
      <c r="T754" s="27">
        <f>SUMIFS(S:S,O:O,O754,E:E,"")</f>
        <v>0</v>
      </c>
      <c r="U754" s="27">
        <f>SUMIFS(S:S,O:O,O754,D:D,"")</f>
        <v>0</v>
      </c>
      <c r="V754" s="28" t="str">
        <f t="shared" si="81"/>
        <v>Avant</v>
      </c>
      <c r="W754" s="28" t="str">
        <f t="shared" si="82"/>
        <v>Après</v>
      </c>
      <c r="X754" s="29">
        <f t="shared" si="83"/>
        <v>0</v>
      </c>
      <c r="Y754" s="42">
        <f>IFERROR(P754+D754*0.03,"")</f>
        <v>2339121192010176</v>
      </c>
    </row>
    <row r="755" spans="1:25">
      <c r="A755" s="13" t="s">
        <v>67</v>
      </c>
      <c r="B755" s="14" t="s">
        <v>14</v>
      </c>
      <c r="C755" s="15">
        <v>3605052360446</v>
      </c>
      <c r="D755" s="16">
        <v>20000</v>
      </c>
      <c r="E755" s="17">
        <v>20000</v>
      </c>
      <c r="F755" s="18">
        <v>1</v>
      </c>
      <c r="G755" s="19">
        <v>1</v>
      </c>
      <c r="H755" s="20">
        <f t="shared" si="78"/>
        <v>2</v>
      </c>
      <c r="I755" s="21">
        <f>SUMIFS(E:E,C:C,C755)</f>
        <v>40000</v>
      </c>
      <c r="J755" s="21">
        <f>SUMIFS(D:D,C:C,C755)</f>
        <v>40000</v>
      </c>
      <c r="K755" s="20" t="str">
        <f>IF(H755=2,"Délais OK &amp; Qté OK",IF(AND(H755=1,E755&lt;&gt;""),"Délais OK &amp; Qté NO",IF(AND(H755=1,E755="",M755&gt;=2),"Délais NO &amp; Qté OK",IF(AND(E755&lt;&gt;"",J755=D755),"Livraison sans demande","Délais NO &amp; Qté NO"))))</f>
        <v>Délais OK &amp; Qté OK</v>
      </c>
      <c r="L755" s="22" t="str">
        <f>IF(AND(K755="Délais NO &amp; Qté OK",X755&gt;30,D755&lt;&gt;""),"Verificar",IF(AND(K755="Délais NO &amp; Qté OK",X755&lt;=30,D755&lt;&gt;""),"Entrée faite "&amp;X755&amp;" jours "&amp;V755,IF(AND(X755&lt;30,K755="Délais NO &amp; Qté NO",D755=""),"Demande faite "&amp;X755&amp;" jours "&amp;W756,"")))</f>
        <v/>
      </c>
      <c r="M755" s="22">
        <f t="shared" si="79"/>
        <v>2</v>
      </c>
      <c r="N755" s="23">
        <v>1</v>
      </c>
      <c r="O755" s="12" t="str">
        <f>CONCATENATE(C755,D755,E755)</f>
        <v>36050523604462000020000</v>
      </c>
      <c r="P755" s="42" t="str">
        <f t="shared" si="80"/>
        <v>23604462000020000</v>
      </c>
      <c r="Q755" s="24" t="str">
        <f>IF(AND(D755&lt;&gt;0,E755=0),B755,"")</f>
        <v/>
      </c>
      <c r="R755" s="25" t="str">
        <f>IF(AND(D755=0,E755&lt;&gt;0),B755,"")</f>
        <v/>
      </c>
      <c r="S755" s="26">
        <f t="shared" si="77"/>
        <v>41064</v>
      </c>
      <c r="T755" s="27">
        <f>SUMIFS(S:S,O:O,O755,E:E,"")</f>
        <v>0</v>
      </c>
      <c r="U755" s="27">
        <f>SUMIFS(S:S,O:O,O755,D:D,"")</f>
        <v>0</v>
      </c>
      <c r="V755" s="28" t="str">
        <f t="shared" si="81"/>
        <v>Avant</v>
      </c>
      <c r="W755" s="28" t="str">
        <f t="shared" si="82"/>
        <v>Après</v>
      </c>
      <c r="X755" s="29">
        <f t="shared" si="83"/>
        <v>0</v>
      </c>
      <c r="Y755" s="42">
        <f>IFERROR(P755+D755*0.03,"")</f>
        <v>2.36044620000206E+16</v>
      </c>
    </row>
    <row r="756" spans="1:25">
      <c r="A756" s="13" t="s">
        <v>67</v>
      </c>
      <c r="B756" s="14" t="s">
        <v>14</v>
      </c>
      <c r="C756" s="15">
        <v>3605052362259</v>
      </c>
      <c r="D756" s="16">
        <v>10000</v>
      </c>
      <c r="E756" s="17">
        <v>10000</v>
      </c>
      <c r="F756" s="18">
        <v>1</v>
      </c>
      <c r="G756" s="19">
        <v>1</v>
      </c>
      <c r="H756" s="20">
        <f t="shared" si="78"/>
        <v>2</v>
      </c>
      <c r="I756" s="21">
        <f>SUMIFS(E:E,C:C,C756)</f>
        <v>10000</v>
      </c>
      <c r="J756" s="21">
        <f>SUMIFS(D:D,C:C,C756)</f>
        <v>10000</v>
      </c>
      <c r="K756" s="20" t="str">
        <f>IF(H756=2,"Délais OK &amp; Qté OK",IF(AND(H756=1,E756&lt;&gt;""),"Délais OK &amp; Qté NO",IF(AND(H756=1,E756="",M756&gt;=2),"Délais NO &amp; Qté OK",IF(AND(E756&lt;&gt;"",J756=D756),"Livraison sans demande","Délais NO &amp; Qté NO"))))</f>
        <v>Délais OK &amp; Qté OK</v>
      </c>
      <c r="L756" s="22" t="str">
        <f>IF(AND(K756="Délais NO &amp; Qté OK",X756&gt;30,D756&lt;&gt;""),"Verificar",IF(AND(K756="Délais NO &amp; Qté OK",X756&lt;=30,D756&lt;&gt;""),"Entrée faite "&amp;X756&amp;" jours "&amp;V756,IF(AND(X756&lt;30,K756="Délais NO &amp; Qté NO",D756=""),"Demande faite "&amp;X756&amp;" jours "&amp;W757,"")))</f>
        <v/>
      </c>
      <c r="M756" s="22">
        <f t="shared" si="79"/>
        <v>1</v>
      </c>
      <c r="N756" s="23">
        <v>1</v>
      </c>
      <c r="O756" s="12" t="str">
        <f>CONCATENATE(C756,D756,E756)</f>
        <v>36050523622591000010000</v>
      </c>
      <c r="P756" s="42" t="str">
        <f t="shared" si="80"/>
        <v>23622591000010000</v>
      </c>
      <c r="Q756" s="24" t="str">
        <f>IF(AND(D756&lt;&gt;0,E756=0),B756,"")</f>
        <v/>
      </c>
      <c r="R756" s="25" t="str">
        <f>IF(AND(D756=0,E756&lt;&gt;0),B756,"")</f>
        <v/>
      </c>
      <c r="S756" s="26">
        <f t="shared" si="77"/>
        <v>41064</v>
      </c>
      <c r="T756" s="27">
        <f>SUMIFS(S:S,O:O,O756,E:E,"")</f>
        <v>0</v>
      </c>
      <c r="U756" s="27">
        <f>SUMIFS(S:S,O:O,O756,D:D,"")</f>
        <v>0</v>
      </c>
      <c r="V756" s="28" t="str">
        <f t="shared" si="81"/>
        <v>Avant</v>
      </c>
      <c r="W756" s="28" t="str">
        <f t="shared" si="82"/>
        <v>Après</v>
      </c>
      <c r="X756" s="29">
        <f t="shared" si="83"/>
        <v>0</v>
      </c>
      <c r="Y756" s="42">
        <f>IFERROR(P756+D756*0.03,"")</f>
        <v>2.36225910000103E+16</v>
      </c>
    </row>
    <row r="757" spans="1:25">
      <c r="A757" s="13" t="s">
        <v>67</v>
      </c>
      <c r="B757" s="14" t="s">
        <v>14</v>
      </c>
      <c r="C757" s="15">
        <v>3605052369425</v>
      </c>
      <c r="D757" s="16">
        <v>10000</v>
      </c>
      <c r="E757" s="17">
        <v>10000</v>
      </c>
      <c r="F757" s="18">
        <v>1</v>
      </c>
      <c r="G757" s="19">
        <v>1</v>
      </c>
      <c r="H757" s="20">
        <f t="shared" si="78"/>
        <v>2</v>
      </c>
      <c r="I757" s="21">
        <f>SUMIFS(E:E,C:C,C757)</f>
        <v>10000</v>
      </c>
      <c r="J757" s="21">
        <f>SUMIFS(D:D,C:C,C757)</f>
        <v>10000</v>
      </c>
      <c r="K757" s="20" t="str">
        <f>IF(H757=2,"Délais OK &amp; Qté OK",IF(AND(H757=1,E757&lt;&gt;""),"Délais OK &amp; Qté NO",IF(AND(H757=1,E757="",M757&gt;=2),"Délais NO &amp; Qté OK",IF(AND(E757&lt;&gt;"",J757=D757),"Livraison sans demande","Délais NO &amp; Qté NO"))))</f>
        <v>Délais OK &amp; Qté OK</v>
      </c>
      <c r="L757" s="22" t="str">
        <f>IF(AND(K757="Délais NO &amp; Qté OK",X757&gt;30,D757&lt;&gt;""),"Verificar",IF(AND(K757="Délais NO &amp; Qté OK",X757&lt;=30,D757&lt;&gt;""),"Entrée faite "&amp;X757&amp;" jours "&amp;V757,IF(AND(X757&lt;30,K757="Délais NO &amp; Qté NO",D757=""),"Demande faite "&amp;X757&amp;" jours "&amp;W758,"")))</f>
        <v/>
      </c>
      <c r="M757" s="22">
        <f t="shared" si="79"/>
        <v>1</v>
      </c>
      <c r="N757" s="23">
        <v>1</v>
      </c>
      <c r="O757" s="12" t="str">
        <f>CONCATENATE(C757,D757,E757)</f>
        <v>36050523694251000010000</v>
      </c>
      <c r="P757" s="42" t="str">
        <f t="shared" si="80"/>
        <v>23694251000010000</v>
      </c>
      <c r="Q757" s="24" t="str">
        <f>IF(AND(D757&lt;&gt;0,E757=0),B757,"")</f>
        <v/>
      </c>
      <c r="R757" s="25" t="str">
        <f>IF(AND(D757=0,E757&lt;&gt;0),B757,"")</f>
        <v/>
      </c>
      <c r="S757" s="26">
        <f t="shared" si="77"/>
        <v>41064</v>
      </c>
      <c r="T757" s="27">
        <f>SUMIFS(S:S,O:O,O757,E:E,"")</f>
        <v>0</v>
      </c>
      <c r="U757" s="27">
        <f>SUMIFS(S:S,O:O,O757,D:D,"")</f>
        <v>0</v>
      </c>
      <c r="V757" s="28" t="str">
        <f t="shared" si="81"/>
        <v>Avant</v>
      </c>
      <c r="W757" s="28" t="str">
        <f t="shared" si="82"/>
        <v>Après</v>
      </c>
      <c r="X757" s="29">
        <f t="shared" si="83"/>
        <v>0</v>
      </c>
      <c r="Y757" s="42">
        <f>IFERROR(P757+D757*0.03,"")</f>
        <v>2.36942510000103E+16</v>
      </c>
    </row>
    <row r="758" spans="1:25">
      <c r="A758" s="13" t="s">
        <v>67</v>
      </c>
      <c r="B758" s="14" t="s">
        <v>14</v>
      </c>
      <c r="C758" s="15">
        <v>3605052369449</v>
      </c>
      <c r="D758" s="16">
        <v>10000</v>
      </c>
      <c r="E758" s="17"/>
      <c r="F758" s="18"/>
      <c r="G758" s="19">
        <v>1</v>
      </c>
      <c r="H758" s="20">
        <f t="shared" si="78"/>
        <v>1</v>
      </c>
      <c r="I758" s="21">
        <f>SUMIFS(E:E,C:C,C758)</f>
        <v>10000</v>
      </c>
      <c r="J758" s="21">
        <f>SUMIFS(D:D,C:C,C758)</f>
        <v>20000</v>
      </c>
      <c r="K758" s="20" t="str">
        <f>IF(H758=2,"Délais OK &amp; Qté OK",IF(AND(H758=1,E758&lt;&gt;""),"Délais OK &amp; Qté NO",IF(AND(H758=1,E758="",M758&gt;=2),"Délais NO &amp; Qté OK",IF(AND(E758&lt;&gt;"",J758=D758),"Livraison sans demande","Délais NO &amp; Qté NO"))))</f>
        <v>Délais NO &amp; Qté NO</v>
      </c>
      <c r="L758" s="22" t="str">
        <f>IF(AND(K758="Délais NO &amp; Qté OK",X758&gt;30,D758&lt;&gt;""),"Verificar",IF(AND(K758="Délais NO &amp; Qté OK",X758&lt;=30,D758&lt;&gt;""),"Entrée faite "&amp;X758&amp;" jours "&amp;V758,IF(AND(X758&lt;30,K758="Délais NO &amp; Qté NO",D758=""),"Demande faite "&amp;X758&amp;" jours "&amp;W759,"")))</f>
        <v/>
      </c>
      <c r="M758" s="22">
        <f t="shared" si="79"/>
        <v>1</v>
      </c>
      <c r="N758" s="23">
        <v>1</v>
      </c>
      <c r="O758" s="12" t="str">
        <f>CONCATENATE(C758,D758,E758)</f>
        <v>360505236944910000</v>
      </c>
      <c r="P758" s="42" t="str">
        <f t="shared" si="80"/>
        <v>236944910000</v>
      </c>
      <c r="Q758" s="24" t="str">
        <f>IF(AND(D758&lt;&gt;0,E758=0),B758,"")</f>
        <v>04/06/2012</v>
      </c>
      <c r="R758" s="25" t="str">
        <f>IF(AND(D758=0,E758&lt;&gt;0),B758,"")</f>
        <v/>
      </c>
      <c r="S758" s="26">
        <f t="shared" si="77"/>
        <v>41064</v>
      </c>
      <c r="T758" s="27">
        <f>SUMIFS(S:S,O:O,O758,E:E,"")</f>
        <v>41064</v>
      </c>
      <c r="U758" s="27">
        <f>SUMIFS(S:S,O:O,O758,D:D,"")</f>
        <v>0</v>
      </c>
      <c r="V758" s="28" t="str">
        <f t="shared" si="81"/>
        <v>Avant</v>
      </c>
      <c r="W758" s="28" t="str">
        <f t="shared" si="82"/>
        <v>Après</v>
      </c>
      <c r="X758" s="29">
        <f t="shared" si="83"/>
        <v>41064</v>
      </c>
      <c r="Y758" s="42">
        <f>IFERROR(P758+D758*0.03,"")</f>
        <v>236944910300</v>
      </c>
    </row>
    <row r="759" spans="1:25">
      <c r="A759" s="13" t="s">
        <v>67</v>
      </c>
      <c r="B759" s="14" t="s">
        <v>14</v>
      </c>
      <c r="C759" s="15">
        <v>3605052374320</v>
      </c>
      <c r="D759" s="16">
        <v>10000</v>
      </c>
      <c r="E759" s="17">
        <v>10000</v>
      </c>
      <c r="F759" s="18">
        <v>1</v>
      </c>
      <c r="G759" s="19">
        <v>1</v>
      </c>
      <c r="H759" s="20">
        <f t="shared" si="78"/>
        <v>2</v>
      </c>
      <c r="I759" s="21">
        <f>SUMIFS(E:E,C:C,C759)</f>
        <v>10000</v>
      </c>
      <c r="J759" s="21">
        <f>SUMIFS(D:D,C:C,C759)</f>
        <v>10000</v>
      </c>
      <c r="K759" s="20" t="str">
        <f>IF(H759=2,"Délais OK &amp; Qté OK",IF(AND(H759=1,E759&lt;&gt;""),"Délais OK &amp; Qté NO",IF(AND(H759=1,E759="",M759&gt;=2),"Délais NO &amp; Qté OK",IF(AND(E759&lt;&gt;"",J759=D759),"Livraison sans demande","Délais NO &amp; Qté NO"))))</f>
        <v>Délais OK &amp; Qté OK</v>
      </c>
      <c r="L759" s="22" t="str">
        <f>IF(AND(K759="Délais NO &amp; Qté OK",X759&gt;30,D759&lt;&gt;""),"Verificar",IF(AND(K759="Délais NO &amp; Qté OK",X759&lt;=30,D759&lt;&gt;""),"Entrée faite "&amp;X759&amp;" jours "&amp;V759,IF(AND(X759&lt;30,K759="Délais NO &amp; Qté NO",D759=""),"Demande faite "&amp;X759&amp;" jours "&amp;W760,"")))</f>
        <v/>
      </c>
      <c r="M759" s="22">
        <f t="shared" si="79"/>
        <v>1</v>
      </c>
      <c r="N759" s="23">
        <v>1</v>
      </c>
      <c r="O759" s="12" t="str">
        <f>CONCATENATE(C759,D759,E759)</f>
        <v>36050523743201000010000</v>
      </c>
      <c r="P759" s="42" t="str">
        <f t="shared" si="80"/>
        <v>23743201000010000</v>
      </c>
      <c r="Q759" s="24" t="str">
        <f>IF(AND(D759&lt;&gt;0,E759=0),B759,"")</f>
        <v/>
      </c>
      <c r="R759" s="25" t="str">
        <f>IF(AND(D759=0,E759&lt;&gt;0),B759,"")</f>
        <v/>
      </c>
      <c r="S759" s="26">
        <f t="shared" si="77"/>
        <v>41064</v>
      </c>
      <c r="T759" s="27">
        <f>SUMIFS(S:S,O:O,O759,E:E,"")</f>
        <v>0</v>
      </c>
      <c r="U759" s="27">
        <f>SUMIFS(S:S,O:O,O759,D:D,"")</f>
        <v>0</v>
      </c>
      <c r="V759" s="28" t="str">
        <f t="shared" si="81"/>
        <v>Avant</v>
      </c>
      <c r="W759" s="28" t="str">
        <f t="shared" si="82"/>
        <v>Après</v>
      </c>
      <c r="X759" s="29">
        <f t="shared" si="83"/>
        <v>0</v>
      </c>
      <c r="Y759" s="42">
        <f>IFERROR(P759+D759*0.03,"")</f>
        <v>2.37432010000103E+16</v>
      </c>
    </row>
    <row r="760" spans="1:25">
      <c r="A760" s="13" t="s">
        <v>67</v>
      </c>
      <c r="B760" s="14" t="s">
        <v>14</v>
      </c>
      <c r="C760" s="15">
        <v>3605052374344</v>
      </c>
      <c r="D760" s="16">
        <v>10000</v>
      </c>
      <c r="E760" s="17">
        <v>10000</v>
      </c>
      <c r="F760" s="18">
        <v>1</v>
      </c>
      <c r="G760" s="19">
        <v>1</v>
      </c>
      <c r="H760" s="20">
        <f t="shared" si="78"/>
        <v>2</v>
      </c>
      <c r="I760" s="21">
        <f>SUMIFS(E:E,C:C,C760)</f>
        <v>10000</v>
      </c>
      <c r="J760" s="21">
        <f>SUMIFS(D:D,C:C,C760)</f>
        <v>10000</v>
      </c>
      <c r="K760" s="20" t="str">
        <f>IF(H760=2,"Délais OK &amp; Qté OK",IF(AND(H760=1,E760&lt;&gt;""),"Délais OK &amp; Qté NO",IF(AND(H760=1,E760="",M760&gt;=2),"Délais NO &amp; Qté OK",IF(AND(E760&lt;&gt;"",J760=D760),"Livraison sans demande","Délais NO &amp; Qté NO"))))</f>
        <v>Délais OK &amp; Qté OK</v>
      </c>
      <c r="L760" s="22" t="str">
        <f>IF(AND(K760="Délais NO &amp; Qté OK",X760&gt;30,D760&lt;&gt;""),"Verificar",IF(AND(K760="Délais NO &amp; Qté OK",X760&lt;=30,D760&lt;&gt;""),"Entrée faite "&amp;X760&amp;" jours "&amp;V760,IF(AND(X760&lt;30,K760="Délais NO &amp; Qté NO",D760=""),"Demande faite "&amp;X760&amp;" jours "&amp;W761,"")))</f>
        <v/>
      </c>
      <c r="M760" s="22">
        <f t="shared" si="79"/>
        <v>1</v>
      </c>
      <c r="N760" s="23">
        <v>1</v>
      </c>
      <c r="O760" s="12" t="str">
        <f>CONCATENATE(C760,D760,E760)</f>
        <v>36050523743441000010000</v>
      </c>
      <c r="P760" s="42" t="str">
        <f t="shared" si="80"/>
        <v>23743441000010000</v>
      </c>
      <c r="Q760" s="24" t="str">
        <f>IF(AND(D760&lt;&gt;0,E760=0),B760,"")</f>
        <v/>
      </c>
      <c r="R760" s="25" t="str">
        <f>IF(AND(D760=0,E760&lt;&gt;0),B760,"")</f>
        <v/>
      </c>
      <c r="S760" s="26">
        <f t="shared" si="77"/>
        <v>41064</v>
      </c>
      <c r="T760" s="27">
        <f>SUMIFS(S:S,O:O,O760,E:E,"")</f>
        <v>0</v>
      </c>
      <c r="U760" s="27">
        <f>SUMIFS(S:S,O:O,O760,D:D,"")</f>
        <v>0</v>
      </c>
      <c r="V760" s="28" t="str">
        <f t="shared" si="81"/>
        <v>Avant</v>
      </c>
      <c r="W760" s="28" t="str">
        <f t="shared" si="82"/>
        <v>Après</v>
      </c>
      <c r="X760" s="29">
        <f t="shared" si="83"/>
        <v>0</v>
      </c>
      <c r="Y760" s="42">
        <f>IFERROR(P760+D760*0.03,"")</f>
        <v>2.37434410000103E+16</v>
      </c>
    </row>
    <row r="761" spans="1:25">
      <c r="A761" s="13" t="s">
        <v>67</v>
      </c>
      <c r="B761" s="14" t="s">
        <v>14</v>
      </c>
      <c r="C761" s="15">
        <v>3605052374399</v>
      </c>
      <c r="D761" s="16">
        <v>10000</v>
      </c>
      <c r="E761" s="17"/>
      <c r="F761" s="18"/>
      <c r="G761" s="19">
        <v>1</v>
      </c>
      <c r="H761" s="20">
        <f t="shared" si="78"/>
        <v>1</v>
      </c>
      <c r="I761" s="21">
        <f>SUMIFS(E:E,C:C,C761)</f>
        <v>10000</v>
      </c>
      <c r="J761" s="21">
        <f>SUMIFS(D:D,C:C,C761)</f>
        <v>20000</v>
      </c>
      <c r="K761" s="20" t="str">
        <f>IF(H761=2,"Délais OK &amp; Qté OK",IF(AND(H761=1,E761&lt;&gt;""),"Délais OK &amp; Qté NO",IF(AND(H761=1,E761="",M761&gt;=2),"Délais NO &amp; Qté OK",IF(AND(E761&lt;&gt;"",J761=D761),"Livraison sans demande","Délais NO &amp; Qté NO"))))</f>
        <v>Délais NO &amp; Qté NO</v>
      </c>
      <c r="L761" s="22" t="str">
        <f>IF(AND(K761="Délais NO &amp; Qté OK",X761&gt;30,D761&lt;&gt;""),"Verificar",IF(AND(K761="Délais NO &amp; Qté OK",X761&lt;=30,D761&lt;&gt;""),"Entrée faite "&amp;X761&amp;" jours "&amp;V761,IF(AND(X761&lt;30,K761="Délais NO &amp; Qté NO",D761=""),"Demande faite "&amp;X761&amp;" jours "&amp;W762,"")))</f>
        <v/>
      </c>
      <c r="M761" s="22">
        <f t="shared" si="79"/>
        <v>1</v>
      </c>
      <c r="N761" s="23">
        <v>1</v>
      </c>
      <c r="O761" s="12" t="str">
        <f>CONCATENATE(C761,D761,E761)</f>
        <v>360505237439910000</v>
      </c>
      <c r="P761" s="42" t="str">
        <f t="shared" si="80"/>
        <v>237439910000</v>
      </c>
      <c r="Q761" s="24" t="str">
        <f>IF(AND(D761&lt;&gt;0,E761=0),B761,"")</f>
        <v>04/06/2012</v>
      </c>
      <c r="R761" s="25" t="str">
        <f>IF(AND(D761=0,E761&lt;&gt;0),B761,"")</f>
        <v/>
      </c>
      <c r="S761" s="26">
        <f t="shared" si="77"/>
        <v>41064</v>
      </c>
      <c r="T761" s="27">
        <f>SUMIFS(S:S,O:O,O761,E:E,"")</f>
        <v>41064</v>
      </c>
      <c r="U761" s="27">
        <f>SUMIFS(S:S,O:O,O761,D:D,"")</f>
        <v>0</v>
      </c>
      <c r="V761" s="28" t="str">
        <f t="shared" si="81"/>
        <v>Avant</v>
      </c>
      <c r="W761" s="28" t="str">
        <f t="shared" si="82"/>
        <v>Après</v>
      </c>
      <c r="X761" s="29">
        <f t="shared" si="83"/>
        <v>41064</v>
      </c>
      <c r="Y761" s="42">
        <f>IFERROR(P761+D761*0.03,"")</f>
        <v>237439910300</v>
      </c>
    </row>
    <row r="762" spans="1:25">
      <c r="A762" s="13" t="s">
        <v>67</v>
      </c>
      <c r="B762" s="14" t="s">
        <v>14</v>
      </c>
      <c r="C762" s="15">
        <v>3605052374467</v>
      </c>
      <c r="D762" s="16">
        <v>10000</v>
      </c>
      <c r="E762" s="17">
        <v>10000</v>
      </c>
      <c r="F762" s="18">
        <v>1</v>
      </c>
      <c r="G762" s="19">
        <v>1</v>
      </c>
      <c r="H762" s="20">
        <f t="shared" si="78"/>
        <v>2</v>
      </c>
      <c r="I762" s="21">
        <f>SUMIFS(E:E,C:C,C762)</f>
        <v>10000</v>
      </c>
      <c r="J762" s="21">
        <f>SUMIFS(D:D,C:C,C762)</f>
        <v>10000</v>
      </c>
      <c r="K762" s="20" t="str">
        <f>IF(H762=2,"Délais OK &amp; Qté OK",IF(AND(H762=1,E762&lt;&gt;""),"Délais OK &amp; Qté NO",IF(AND(H762=1,E762="",M762&gt;=2),"Délais NO &amp; Qté OK",IF(AND(E762&lt;&gt;"",J762=D762),"Livraison sans demande","Délais NO &amp; Qté NO"))))</f>
        <v>Délais OK &amp; Qté OK</v>
      </c>
      <c r="L762" s="22" t="str">
        <f>IF(AND(K762="Délais NO &amp; Qté OK",X762&gt;30,D762&lt;&gt;""),"Verificar",IF(AND(K762="Délais NO &amp; Qté OK",X762&lt;=30,D762&lt;&gt;""),"Entrée faite "&amp;X762&amp;" jours "&amp;V762,IF(AND(X762&lt;30,K762="Délais NO &amp; Qté NO",D762=""),"Demande faite "&amp;X762&amp;" jours "&amp;W763,"")))</f>
        <v/>
      </c>
      <c r="M762" s="22">
        <f t="shared" si="79"/>
        <v>1</v>
      </c>
      <c r="N762" s="23">
        <v>1</v>
      </c>
      <c r="O762" s="12" t="str">
        <f>CONCATENATE(C762,D762,E762)</f>
        <v>36050523744671000010000</v>
      </c>
      <c r="P762" s="42" t="str">
        <f t="shared" si="80"/>
        <v>23744671000010000</v>
      </c>
      <c r="Q762" s="24" t="str">
        <f>IF(AND(D762&lt;&gt;0,E762=0),B762,"")</f>
        <v/>
      </c>
      <c r="R762" s="25" t="str">
        <f>IF(AND(D762=0,E762&lt;&gt;0),B762,"")</f>
        <v/>
      </c>
      <c r="S762" s="26">
        <f t="shared" si="77"/>
        <v>41064</v>
      </c>
      <c r="T762" s="27">
        <f>SUMIFS(S:S,O:O,O762,E:E,"")</f>
        <v>0</v>
      </c>
      <c r="U762" s="27">
        <f>SUMIFS(S:S,O:O,O762,D:D,"")</f>
        <v>0</v>
      </c>
      <c r="V762" s="28" t="str">
        <f t="shared" si="81"/>
        <v>Avant</v>
      </c>
      <c r="W762" s="28" t="str">
        <f t="shared" si="82"/>
        <v>Après</v>
      </c>
      <c r="X762" s="29">
        <f t="shared" si="83"/>
        <v>0</v>
      </c>
      <c r="Y762" s="42">
        <f>IFERROR(P762+D762*0.03,"")</f>
        <v>2.37446710000103E+16</v>
      </c>
    </row>
    <row r="763" spans="1:25">
      <c r="A763" s="13" t="s">
        <v>67</v>
      </c>
      <c r="B763" s="14" t="s">
        <v>14</v>
      </c>
      <c r="C763" s="15">
        <v>3605052374610</v>
      </c>
      <c r="D763" s="16">
        <v>10000</v>
      </c>
      <c r="E763" s="17">
        <v>10000</v>
      </c>
      <c r="F763" s="18">
        <v>1</v>
      </c>
      <c r="G763" s="19">
        <v>1</v>
      </c>
      <c r="H763" s="20">
        <f t="shared" si="78"/>
        <v>2</v>
      </c>
      <c r="I763" s="21">
        <f>SUMIFS(E:E,C:C,C763)</f>
        <v>10000</v>
      </c>
      <c r="J763" s="21">
        <f>SUMIFS(D:D,C:C,C763)</f>
        <v>10000</v>
      </c>
      <c r="K763" s="20" t="str">
        <f>IF(H763=2,"Délais OK &amp; Qté OK",IF(AND(H763=1,E763&lt;&gt;""),"Délais OK &amp; Qté NO",IF(AND(H763=1,E763="",M763&gt;=2),"Délais NO &amp; Qté OK",IF(AND(E763&lt;&gt;"",J763=D763),"Livraison sans demande","Délais NO &amp; Qté NO"))))</f>
        <v>Délais OK &amp; Qté OK</v>
      </c>
      <c r="L763" s="22" t="str">
        <f>IF(AND(K763="Délais NO &amp; Qté OK",X763&gt;30,D763&lt;&gt;""),"Verificar",IF(AND(K763="Délais NO &amp; Qté OK",X763&lt;=30,D763&lt;&gt;""),"Entrée faite "&amp;X763&amp;" jours "&amp;V763,IF(AND(X763&lt;30,K763="Délais NO &amp; Qté NO",D763=""),"Demande faite "&amp;X763&amp;" jours "&amp;W764,"")))</f>
        <v/>
      </c>
      <c r="M763" s="22">
        <f t="shared" si="79"/>
        <v>1</v>
      </c>
      <c r="N763" s="23">
        <v>1</v>
      </c>
      <c r="O763" s="12" t="str">
        <f>CONCATENATE(C763,D763,E763)</f>
        <v>36050523746101000010000</v>
      </c>
      <c r="P763" s="42" t="str">
        <f t="shared" si="80"/>
        <v>23746101000010000</v>
      </c>
      <c r="Q763" s="24" t="str">
        <f>IF(AND(D763&lt;&gt;0,E763=0),B763,"")</f>
        <v/>
      </c>
      <c r="R763" s="25" t="str">
        <f>IF(AND(D763=0,E763&lt;&gt;0),B763,"")</f>
        <v/>
      </c>
      <c r="S763" s="26">
        <f t="shared" si="77"/>
        <v>41064</v>
      </c>
      <c r="T763" s="27">
        <f>SUMIFS(S:S,O:O,O763,E:E,"")</f>
        <v>0</v>
      </c>
      <c r="U763" s="27">
        <f>SUMIFS(S:S,O:O,O763,D:D,"")</f>
        <v>0</v>
      </c>
      <c r="V763" s="28" t="str">
        <f t="shared" si="81"/>
        <v>Avant</v>
      </c>
      <c r="W763" s="28" t="str">
        <f t="shared" si="82"/>
        <v>Après</v>
      </c>
      <c r="X763" s="29">
        <f t="shared" si="83"/>
        <v>0</v>
      </c>
      <c r="Y763" s="42">
        <f>IFERROR(P763+D763*0.03,"")</f>
        <v>2.37461010000103E+16</v>
      </c>
    </row>
    <row r="764" spans="1:25">
      <c r="A764" s="13" t="s">
        <v>67</v>
      </c>
      <c r="B764" s="14" t="s">
        <v>14</v>
      </c>
      <c r="C764" s="15">
        <v>3605052374726</v>
      </c>
      <c r="D764" s="16">
        <v>10000</v>
      </c>
      <c r="E764" s="17">
        <v>10000</v>
      </c>
      <c r="F764" s="18">
        <v>1</v>
      </c>
      <c r="G764" s="19">
        <v>1</v>
      </c>
      <c r="H764" s="20">
        <f t="shared" si="78"/>
        <v>2</v>
      </c>
      <c r="I764" s="21">
        <f>SUMIFS(E:E,C:C,C764)</f>
        <v>10000</v>
      </c>
      <c r="J764" s="21">
        <f>SUMIFS(D:D,C:C,C764)</f>
        <v>10000</v>
      </c>
      <c r="K764" s="20" t="str">
        <f>IF(H764=2,"Délais OK &amp; Qté OK",IF(AND(H764=1,E764&lt;&gt;""),"Délais OK &amp; Qté NO",IF(AND(H764=1,E764="",M764&gt;=2),"Délais NO &amp; Qté OK",IF(AND(E764&lt;&gt;"",J764=D764),"Livraison sans demande","Délais NO &amp; Qté NO"))))</f>
        <v>Délais OK &amp; Qté OK</v>
      </c>
      <c r="L764" s="22" t="str">
        <f>IF(AND(K764="Délais NO &amp; Qté OK",X764&gt;30,D764&lt;&gt;""),"Verificar",IF(AND(K764="Délais NO &amp; Qté OK",X764&lt;=30,D764&lt;&gt;""),"Entrée faite "&amp;X764&amp;" jours "&amp;V764,IF(AND(X764&lt;30,K764="Délais NO &amp; Qté NO",D764=""),"Demande faite "&amp;X764&amp;" jours "&amp;W765,"")))</f>
        <v/>
      </c>
      <c r="M764" s="22">
        <f t="shared" si="79"/>
        <v>1</v>
      </c>
      <c r="N764" s="23">
        <v>1</v>
      </c>
      <c r="O764" s="12" t="str">
        <f>CONCATENATE(C764,D764,E764)</f>
        <v>36050523747261000010000</v>
      </c>
      <c r="P764" s="42" t="str">
        <f t="shared" si="80"/>
        <v>23747261000010000</v>
      </c>
      <c r="Q764" s="24" t="str">
        <f>IF(AND(D764&lt;&gt;0,E764=0),B764,"")</f>
        <v/>
      </c>
      <c r="R764" s="25" t="str">
        <f>IF(AND(D764=0,E764&lt;&gt;0),B764,"")</f>
        <v/>
      </c>
      <c r="S764" s="26">
        <f t="shared" si="77"/>
        <v>41064</v>
      </c>
      <c r="T764" s="27">
        <f>SUMIFS(S:S,O:O,O764,E:E,"")</f>
        <v>0</v>
      </c>
      <c r="U764" s="27">
        <f>SUMIFS(S:S,O:O,O764,D:D,"")</f>
        <v>0</v>
      </c>
      <c r="V764" s="28" t="str">
        <f t="shared" si="81"/>
        <v>Avant</v>
      </c>
      <c r="W764" s="28" t="str">
        <f t="shared" si="82"/>
        <v>Après</v>
      </c>
      <c r="X764" s="29">
        <f t="shared" si="83"/>
        <v>0</v>
      </c>
      <c r="Y764" s="42">
        <f>IFERROR(P764+D764*0.03,"")</f>
        <v>2.37472610000103E+16</v>
      </c>
    </row>
    <row r="765" spans="1:25">
      <c r="A765" s="13" t="s">
        <v>67</v>
      </c>
      <c r="B765" s="14" t="s">
        <v>14</v>
      </c>
      <c r="C765" s="15">
        <v>3605052374900</v>
      </c>
      <c r="D765" s="16">
        <v>10000</v>
      </c>
      <c r="E765" s="17">
        <v>10000</v>
      </c>
      <c r="F765" s="18">
        <v>1</v>
      </c>
      <c r="G765" s="19">
        <v>1</v>
      </c>
      <c r="H765" s="20">
        <f t="shared" si="78"/>
        <v>2</v>
      </c>
      <c r="I765" s="21">
        <f>SUMIFS(E:E,C:C,C765)</f>
        <v>10000</v>
      </c>
      <c r="J765" s="21">
        <f>SUMIFS(D:D,C:C,C765)</f>
        <v>10000</v>
      </c>
      <c r="K765" s="20" t="str">
        <f>IF(H765=2,"Délais OK &amp; Qté OK",IF(AND(H765=1,E765&lt;&gt;""),"Délais OK &amp; Qté NO",IF(AND(H765=1,E765="",M765&gt;=2),"Délais NO &amp; Qté OK",IF(AND(E765&lt;&gt;"",J765=D765),"Livraison sans demande","Délais NO &amp; Qté NO"))))</f>
        <v>Délais OK &amp; Qté OK</v>
      </c>
      <c r="L765" s="22" t="str">
        <f>IF(AND(K765="Délais NO &amp; Qté OK",X765&gt;30,D765&lt;&gt;""),"Verificar",IF(AND(K765="Délais NO &amp; Qté OK",X765&lt;=30,D765&lt;&gt;""),"Entrée faite "&amp;X765&amp;" jours "&amp;V765,IF(AND(X765&lt;30,K765="Délais NO &amp; Qté NO",D765=""),"Demande faite "&amp;X765&amp;" jours "&amp;W766,"")))</f>
        <v/>
      </c>
      <c r="M765" s="22">
        <f t="shared" si="79"/>
        <v>1</v>
      </c>
      <c r="N765" s="23">
        <v>1</v>
      </c>
      <c r="O765" s="12" t="str">
        <f>CONCATENATE(C765,D765,E765)</f>
        <v>36050523749001000010000</v>
      </c>
      <c r="P765" s="42" t="str">
        <f t="shared" si="80"/>
        <v>23749001000010000</v>
      </c>
      <c r="Q765" s="24" t="str">
        <f>IF(AND(D765&lt;&gt;0,E765=0),B765,"")</f>
        <v/>
      </c>
      <c r="R765" s="25" t="str">
        <f>IF(AND(D765=0,E765&lt;&gt;0),B765,"")</f>
        <v/>
      </c>
      <c r="S765" s="26">
        <f t="shared" si="77"/>
        <v>41064</v>
      </c>
      <c r="T765" s="27">
        <f>SUMIFS(S:S,O:O,O765,E:E,"")</f>
        <v>0</v>
      </c>
      <c r="U765" s="27">
        <f>SUMIFS(S:S,O:O,O765,D:D,"")</f>
        <v>0</v>
      </c>
      <c r="V765" s="28" t="str">
        <f t="shared" si="81"/>
        <v>Avant</v>
      </c>
      <c r="W765" s="28" t="str">
        <f t="shared" si="82"/>
        <v>Après</v>
      </c>
      <c r="X765" s="29">
        <f t="shared" si="83"/>
        <v>0</v>
      </c>
      <c r="Y765" s="42">
        <f>IFERROR(P765+D765*0.03,"")</f>
        <v>2.37490010000103E+16</v>
      </c>
    </row>
    <row r="766" spans="1:25">
      <c r="A766" s="13" t="s">
        <v>67</v>
      </c>
      <c r="B766" s="14" t="s">
        <v>14</v>
      </c>
      <c r="C766" s="15">
        <v>3605052374917</v>
      </c>
      <c r="D766" s="16">
        <v>10000</v>
      </c>
      <c r="E766" s="17">
        <v>10000</v>
      </c>
      <c r="F766" s="18">
        <v>1</v>
      </c>
      <c r="G766" s="19">
        <v>1</v>
      </c>
      <c r="H766" s="20">
        <f t="shared" si="78"/>
        <v>2</v>
      </c>
      <c r="I766" s="21">
        <f>SUMIFS(E:E,C:C,C766)</f>
        <v>10000</v>
      </c>
      <c r="J766" s="21">
        <f>SUMIFS(D:D,C:C,C766)</f>
        <v>10000</v>
      </c>
      <c r="K766" s="20" t="str">
        <f>IF(H766=2,"Délais OK &amp; Qté OK",IF(AND(H766=1,E766&lt;&gt;""),"Délais OK &amp; Qté NO",IF(AND(H766=1,E766="",M766&gt;=2),"Délais NO &amp; Qté OK",IF(AND(E766&lt;&gt;"",J766=D766),"Livraison sans demande","Délais NO &amp; Qté NO"))))</f>
        <v>Délais OK &amp; Qté OK</v>
      </c>
      <c r="L766" s="22" t="str">
        <f>IF(AND(K766="Délais NO &amp; Qté OK",X766&gt;30,D766&lt;&gt;""),"Verificar",IF(AND(K766="Délais NO &amp; Qté OK",X766&lt;=30,D766&lt;&gt;""),"Entrée faite "&amp;X766&amp;" jours "&amp;V766,IF(AND(X766&lt;30,K766="Délais NO &amp; Qté NO",D766=""),"Demande faite "&amp;X766&amp;" jours "&amp;W767,"")))</f>
        <v/>
      </c>
      <c r="M766" s="22">
        <f t="shared" si="79"/>
        <v>1</v>
      </c>
      <c r="N766" s="23">
        <v>1</v>
      </c>
      <c r="O766" s="12" t="str">
        <f>CONCATENATE(C766,D766,E766)</f>
        <v>36050523749171000010000</v>
      </c>
      <c r="P766" s="42" t="str">
        <f t="shared" si="80"/>
        <v>23749171000010000</v>
      </c>
      <c r="Q766" s="24" t="str">
        <f>IF(AND(D766&lt;&gt;0,E766=0),B766,"")</f>
        <v/>
      </c>
      <c r="R766" s="25" t="str">
        <f>IF(AND(D766=0,E766&lt;&gt;0),B766,"")</f>
        <v/>
      </c>
      <c r="S766" s="26">
        <f t="shared" si="77"/>
        <v>41064</v>
      </c>
      <c r="T766" s="27">
        <f>SUMIFS(S:S,O:O,O766,E:E,"")</f>
        <v>0</v>
      </c>
      <c r="U766" s="27">
        <f>SUMIFS(S:S,O:O,O766,D:D,"")</f>
        <v>0</v>
      </c>
      <c r="V766" s="28" t="str">
        <f t="shared" si="81"/>
        <v>Avant</v>
      </c>
      <c r="W766" s="28" t="str">
        <f t="shared" si="82"/>
        <v>Après</v>
      </c>
      <c r="X766" s="29">
        <f t="shared" si="83"/>
        <v>0</v>
      </c>
      <c r="Y766" s="42">
        <f>IFERROR(P766+D766*0.03,"")</f>
        <v>2.37491710000103E+16</v>
      </c>
    </row>
    <row r="767" spans="1:25">
      <c r="A767" s="13" t="s">
        <v>67</v>
      </c>
      <c r="B767" s="14" t="s">
        <v>14</v>
      </c>
      <c r="C767" s="15">
        <v>3605052383711</v>
      </c>
      <c r="D767" s="16">
        <v>20000</v>
      </c>
      <c r="E767" s="17">
        <v>10000</v>
      </c>
      <c r="F767" s="18"/>
      <c r="G767" s="19">
        <v>1</v>
      </c>
      <c r="H767" s="20">
        <f t="shared" si="78"/>
        <v>1</v>
      </c>
      <c r="I767" s="21">
        <f>SUMIFS(E:E,C:C,C767)</f>
        <v>10000</v>
      </c>
      <c r="J767" s="21">
        <f>SUMIFS(D:D,C:C,C767)</f>
        <v>20000</v>
      </c>
      <c r="K767" s="20" t="str">
        <f>IF(H767=2,"Délais OK &amp; Qté OK",IF(AND(H767=1,E767&lt;&gt;""),"Délais OK &amp; Qté NO",IF(AND(H767=1,E767="",M767&gt;=2),"Délais NO &amp; Qté OK",IF(AND(E767&lt;&gt;"",J767=D767),"Livraison sans demande","Délais NO &amp; Qté NO"))))</f>
        <v>Délais OK &amp; Qté NO</v>
      </c>
      <c r="L767" s="22" t="str">
        <f>IF(AND(K767="Délais NO &amp; Qté OK",X767&gt;30,D767&lt;&gt;""),"Verificar",IF(AND(K767="Délais NO &amp; Qté OK",X767&lt;=30,D767&lt;&gt;""),"Entrée faite "&amp;X767&amp;" jours "&amp;V767,IF(AND(X767&lt;30,K767="Délais NO &amp; Qté NO",D767=""),"Demande faite "&amp;X767&amp;" jours "&amp;W768,"")))</f>
        <v/>
      </c>
      <c r="M767" s="22">
        <f t="shared" si="79"/>
        <v>1</v>
      </c>
      <c r="N767" s="23">
        <v>1</v>
      </c>
      <c r="O767" s="12" t="str">
        <f>CONCATENATE(C767,D767,E767)</f>
        <v>36050523837112000010000</v>
      </c>
      <c r="P767" s="42" t="str">
        <f t="shared" si="80"/>
        <v>23837112000010000</v>
      </c>
      <c r="Q767" s="24" t="str">
        <f>IF(AND(D767&lt;&gt;0,E767=0),B767,"")</f>
        <v/>
      </c>
      <c r="R767" s="25" t="str">
        <f>IF(AND(D767=0,E767&lt;&gt;0),B767,"")</f>
        <v/>
      </c>
      <c r="S767" s="26">
        <f t="shared" si="77"/>
        <v>41064</v>
      </c>
      <c r="T767" s="27">
        <f>SUMIFS(S:S,O:O,O767,E:E,"")</f>
        <v>0</v>
      </c>
      <c r="U767" s="27">
        <f>SUMIFS(S:S,O:O,O767,D:D,"")</f>
        <v>0</v>
      </c>
      <c r="V767" s="28" t="str">
        <f t="shared" si="81"/>
        <v>Avant</v>
      </c>
      <c r="W767" s="28" t="str">
        <f t="shared" si="82"/>
        <v>Après</v>
      </c>
      <c r="X767" s="29">
        <f t="shared" si="83"/>
        <v>0</v>
      </c>
      <c r="Y767" s="42">
        <f>IFERROR(P767+D767*0.03,"")</f>
        <v>2.38371120000106E+16</v>
      </c>
    </row>
    <row r="768" spans="1:25">
      <c r="A768" s="13" t="s">
        <v>67</v>
      </c>
      <c r="B768" s="14" t="s">
        <v>14</v>
      </c>
      <c r="C768" s="15">
        <v>3605052422564</v>
      </c>
      <c r="D768" s="16">
        <v>10000</v>
      </c>
      <c r="E768" s="17">
        <v>10000</v>
      </c>
      <c r="F768" s="18">
        <v>1</v>
      </c>
      <c r="G768" s="19">
        <v>1</v>
      </c>
      <c r="H768" s="20">
        <f t="shared" si="78"/>
        <v>2</v>
      </c>
      <c r="I768" s="21">
        <f>SUMIFS(E:E,C:C,C768)</f>
        <v>10000</v>
      </c>
      <c r="J768" s="21">
        <f>SUMIFS(D:D,C:C,C768)</f>
        <v>10000</v>
      </c>
      <c r="K768" s="20" t="str">
        <f>IF(H768=2,"Délais OK &amp; Qté OK",IF(AND(H768=1,E768&lt;&gt;""),"Délais OK &amp; Qté NO",IF(AND(H768=1,E768="",M768&gt;=2),"Délais NO &amp; Qté OK",IF(AND(E768&lt;&gt;"",J768=D768),"Livraison sans demande","Délais NO &amp; Qté NO"))))</f>
        <v>Délais OK &amp; Qté OK</v>
      </c>
      <c r="L768" s="22" t="str">
        <f>IF(AND(K768="Délais NO &amp; Qté OK",X768&gt;30,D768&lt;&gt;""),"Verificar",IF(AND(K768="Délais NO &amp; Qté OK",X768&lt;=30,D768&lt;&gt;""),"Entrée faite "&amp;X768&amp;" jours "&amp;V768,IF(AND(X768&lt;30,K768="Délais NO &amp; Qté NO",D768=""),"Demande faite "&amp;X768&amp;" jours "&amp;W769,"")))</f>
        <v/>
      </c>
      <c r="M768" s="22">
        <f t="shared" si="79"/>
        <v>1</v>
      </c>
      <c r="N768" s="23">
        <v>1</v>
      </c>
      <c r="O768" s="12" t="str">
        <f>CONCATENATE(C768,D768,E768)</f>
        <v>36050524225641000010000</v>
      </c>
      <c r="P768" s="42" t="str">
        <f t="shared" si="80"/>
        <v>24225641000010000</v>
      </c>
      <c r="Q768" s="24" t="str">
        <f>IF(AND(D768&lt;&gt;0,E768=0),B768,"")</f>
        <v/>
      </c>
      <c r="R768" s="25" t="str">
        <f>IF(AND(D768=0,E768&lt;&gt;0),B768,"")</f>
        <v/>
      </c>
      <c r="S768" s="26">
        <f t="shared" si="77"/>
        <v>41064</v>
      </c>
      <c r="T768" s="27">
        <f>SUMIFS(S:S,O:O,O768,E:E,"")</f>
        <v>0</v>
      </c>
      <c r="U768" s="27">
        <f>SUMIFS(S:S,O:O,O768,D:D,"")</f>
        <v>0</v>
      </c>
      <c r="V768" s="28" t="str">
        <f t="shared" si="81"/>
        <v>Avant</v>
      </c>
      <c r="W768" s="28" t="str">
        <f t="shared" si="82"/>
        <v>Après</v>
      </c>
      <c r="X768" s="29">
        <f t="shared" si="83"/>
        <v>0</v>
      </c>
      <c r="Y768" s="42">
        <f>IFERROR(P768+D768*0.03,"")</f>
        <v>2.42256410000103E+16</v>
      </c>
    </row>
    <row r="769" spans="1:25">
      <c r="A769" s="13" t="s">
        <v>67</v>
      </c>
      <c r="B769" s="14" t="s">
        <v>14</v>
      </c>
      <c r="C769" s="15">
        <v>3605052422953</v>
      </c>
      <c r="D769" s="16">
        <v>10000</v>
      </c>
      <c r="E769" s="17">
        <v>10000</v>
      </c>
      <c r="F769" s="18">
        <v>1</v>
      </c>
      <c r="G769" s="19">
        <v>1</v>
      </c>
      <c r="H769" s="20">
        <f t="shared" si="78"/>
        <v>2</v>
      </c>
      <c r="I769" s="21">
        <f>SUMIFS(E:E,C:C,C769)</f>
        <v>10000</v>
      </c>
      <c r="J769" s="21">
        <f>SUMIFS(D:D,C:C,C769)</f>
        <v>10000</v>
      </c>
      <c r="K769" s="20" t="str">
        <f>IF(H769=2,"Délais OK &amp; Qté OK",IF(AND(H769=1,E769&lt;&gt;""),"Délais OK &amp; Qté NO",IF(AND(H769=1,E769="",M769&gt;=2),"Délais NO &amp; Qté OK",IF(AND(E769&lt;&gt;"",J769=D769),"Livraison sans demande","Délais NO &amp; Qté NO"))))</f>
        <v>Délais OK &amp; Qté OK</v>
      </c>
      <c r="L769" s="22" t="str">
        <f>IF(AND(K769="Délais NO &amp; Qté OK",X769&gt;30,D769&lt;&gt;""),"Verificar",IF(AND(K769="Délais NO &amp; Qté OK",X769&lt;=30,D769&lt;&gt;""),"Entrée faite "&amp;X769&amp;" jours "&amp;V769,IF(AND(X769&lt;30,K769="Délais NO &amp; Qté NO",D769=""),"Demande faite "&amp;X769&amp;" jours "&amp;W770,"")))</f>
        <v/>
      </c>
      <c r="M769" s="22">
        <f t="shared" si="79"/>
        <v>1</v>
      </c>
      <c r="N769" s="23">
        <v>1</v>
      </c>
      <c r="O769" s="12" t="str">
        <f>CONCATENATE(C769,D769,E769)</f>
        <v>36050524229531000010000</v>
      </c>
      <c r="P769" s="42" t="str">
        <f t="shared" si="80"/>
        <v>24229531000010000</v>
      </c>
      <c r="Q769" s="24" t="str">
        <f>IF(AND(D769&lt;&gt;0,E769=0),B769,"")</f>
        <v/>
      </c>
      <c r="R769" s="25" t="str">
        <f>IF(AND(D769=0,E769&lt;&gt;0),B769,"")</f>
        <v/>
      </c>
      <c r="S769" s="26">
        <f t="shared" si="77"/>
        <v>41064</v>
      </c>
      <c r="T769" s="27">
        <f>SUMIFS(S:S,O:O,O769,E:E,"")</f>
        <v>0</v>
      </c>
      <c r="U769" s="27">
        <f>SUMIFS(S:S,O:O,O769,D:D,"")</f>
        <v>0</v>
      </c>
      <c r="V769" s="28" t="str">
        <f t="shared" si="81"/>
        <v>Avant</v>
      </c>
      <c r="W769" s="28" t="str">
        <f t="shared" si="82"/>
        <v>Après</v>
      </c>
      <c r="X769" s="29">
        <f t="shared" si="83"/>
        <v>0</v>
      </c>
      <c r="Y769" s="42">
        <f>IFERROR(P769+D769*0.03,"")</f>
        <v>2.42295310000103E+16</v>
      </c>
    </row>
    <row r="770" spans="1:25">
      <c r="A770" s="13" t="s">
        <v>67</v>
      </c>
      <c r="B770" s="14" t="s">
        <v>14</v>
      </c>
      <c r="C770" s="15">
        <v>3605052422960</v>
      </c>
      <c r="D770" s="16">
        <v>10000</v>
      </c>
      <c r="E770" s="17">
        <v>10000</v>
      </c>
      <c r="F770" s="18">
        <v>1</v>
      </c>
      <c r="G770" s="19">
        <v>1</v>
      </c>
      <c r="H770" s="20">
        <f t="shared" si="78"/>
        <v>2</v>
      </c>
      <c r="I770" s="21">
        <f>SUMIFS(E:E,C:C,C770)</f>
        <v>10000</v>
      </c>
      <c r="J770" s="21">
        <f>SUMIFS(D:D,C:C,C770)</f>
        <v>10000</v>
      </c>
      <c r="K770" s="20" t="str">
        <f>IF(H770=2,"Délais OK &amp; Qté OK",IF(AND(H770=1,E770&lt;&gt;""),"Délais OK &amp; Qté NO",IF(AND(H770=1,E770="",M770&gt;=2),"Délais NO &amp; Qté OK",IF(AND(E770&lt;&gt;"",J770=D770),"Livraison sans demande","Délais NO &amp; Qté NO"))))</f>
        <v>Délais OK &amp; Qté OK</v>
      </c>
      <c r="L770" s="22" t="str">
        <f>IF(AND(K770="Délais NO &amp; Qté OK",X770&gt;30,D770&lt;&gt;""),"Verificar",IF(AND(K770="Délais NO &amp; Qté OK",X770&lt;=30,D770&lt;&gt;""),"Entrée faite "&amp;X770&amp;" jours "&amp;V770,IF(AND(X770&lt;30,K770="Délais NO &amp; Qté NO",D770=""),"Demande faite "&amp;X770&amp;" jours "&amp;W771,"")))</f>
        <v/>
      </c>
      <c r="M770" s="22">
        <f t="shared" si="79"/>
        <v>1</v>
      </c>
      <c r="N770" s="23">
        <v>1</v>
      </c>
      <c r="O770" s="12" t="str">
        <f>CONCATENATE(C770,D770,E770)</f>
        <v>36050524229601000010000</v>
      </c>
      <c r="P770" s="42" t="str">
        <f t="shared" si="80"/>
        <v>24229601000010000</v>
      </c>
      <c r="Q770" s="24" t="str">
        <f>IF(AND(D770&lt;&gt;0,E770=0),B770,"")</f>
        <v/>
      </c>
      <c r="R770" s="25" t="str">
        <f>IF(AND(D770=0,E770&lt;&gt;0),B770,"")</f>
        <v/>
      </c>
      <c r="S770" s="26">
        <f t="shared" ref="S770:S833" si="84">B770*1</f>
        <v>41064</v>
      </c>
      <c r="T770" s="27">
        <f>SUMIFS(S:S,O:O,O770,E:E,"")</f>
        <v>0</v>
      </c>
      <c r="U770" s="27">
        <f>SUMIFS(S:S,O:O,O770,D:D,"")</f>
        <v>0</v>
      </c>
      <c r="V770" s="28" t="str">
        <f t="shared" si="81"/>
        <v>Avant</v>
      </c>
      <c r="W770" s="28" t="str">
        <f t="shared" si="82"/>
        <v>Après</v>
      </c>
      <c r="X770" s="29">
        <f t="shared" si="83"/>
        <v>0</v>
      </c>
      <c r="Y770" s="42">
        <f>IFERROR(P770+D770*0.03,"")</f>
        <v>2.42296010000103E+16</v>
      </c>
    </row>
    <row r="771" spans="1:25">
      <c r="A771" s="13" t="s">
        <v>67</v>
      </c>
      <c r="B771" s="14" t="s">
        <v>14</v>
      </c>
      <c r="C771" s="15">
        <v>3605052423004</v>
      </c>
      <c r="D771" s="16"/>
      <c r="E771" s="17">
        <v>10000</v>
      </c>
      <c r="F771" s="18"/>
      <c r="G771" s="19"/>
      <c r="H771" s="20">
        <f t="shared" ref="H771:H834" si="85">SUM(F771:G771)</f>
        <v>0</v>
      </c>
      <c r="I771" s="21">
        <f>SUMIFS(E:E,C:C,C771)</f>
        <v>10000</v>
      </c>
      <c r="J771" s="21">
        <f>SUMIFS(D:D,C:C,C771)</f>
        <v>20000</v>
      </c>
      <c r="K771" s="20" t="str">
        <f>IF(H771=2,"Délais OK &amp; Qté OK",IF(AND(H771=1,E771&lt;&gt;""),"Délais OK &amp; Qté NO",IF(AND(H771=1,E771="",M771&gt;=2),"Délais NO &amp; Qté OK",IF(AND(E771&lt;&gt;"",J771=D771),"Livraison sans demande","Délais NO &amp; Qté NO"))))</f>
        <v>Délais NO &amp; Qté NO</v>
      </c>
      <c r="L771" s="22" t="str">
        <f>IF(AND(K771="Délais NO &amp; Qté OK",X771&gt;30,D771&lt;&gt;""),"Verificar",IF(AND(K771="Délais NO &amp; Qté OK",X771&lt;=30,D771&lt;&gt;""),"Entrée faite "&amp;X771&amp;" jours "&amp;V771,IF(AND(X771&lt;30,K771="Délais NO &amp; Qté NO",D771=""),"Demande faite "&amp;X771&amp;" jours "&amp;W772,"")))</f>
        <v/>
      </c>
      <c r="M771" s="22">
        <f t="shared" ref="M771:M834" si="86">SUMIFS(N:N,O:O,O771)</f>
        <v>1</v>
      </c>
      <c r="N771" s="23">
        <v>1</v>
      </c>
      <c r="O771" s="12" t="str">
        <f>CONCATENATE(C771,D771,E771)</f>
        <v>360505242300410000</v>
      </c>
      <c r="P771" s="42" t="str">
        <f t="shared" ref="P771:P834" si="87">RIGHT(O771,LEN(O771)-6)</f>
        <v>242300410000</v>
      </c>
      <c r="Q771" s="24" t="str">
        <f>IF(AND(D771&lt;&gt;0,E771=0),B771,"")</f>
        <v/>
      </c>
      <c r="R771" s="25" t="str">
        <f>IF(AND(D771=0,E771&lt;&gt;0),B771,"")</f>
        <v>04/06/2012</v>
      </c>
      <c r="S771" s="26">
        <f t="shared" si="84"/>
        <v>41064</v>
      </c>
      <c r="T771" s="27">
        <f>SUMIFS(S:S,O:O,O771,E:E,"")</f>
        <v>0</v>
      </c>
      <c r="U771" s="27">
        <f>SUMIFS(S:S,O:O,O771,D:D,"")</f>
        <v>41064</v>
      </c>
      <c r="V771" s="28" t="str">
        <f t="shared" ref="V771:V834" si="88">IF(T771&lt;U771,"Après","Avant")</f>
        <v>Après</v>
      </c>
      <c r="W771" s="28" t="str">
        <f t="shared" ref="W771:W834" si="89">IF(V771="Après","Avant","Après")</f>
        <v>Avant</v>
      </c>
      <c r="X771" s="29">
        <f t="shared" ref="X771:X834" si="90">ABS(T771-U771)</f>
        <v>41064</v>
      </c>
      <c r="Y771" s="42">
        <f>IFERROR(P771+D771*0.03,"")</f>
        <v>242300410000</v>
      </c>
    </row>
    <row r="772" spans="1:25">
      <c r="A772" s="13" t="s">
        <v>67</v>
      </c>
      <c r="B772" s="14" t="s">
        <v>14</v>
      </c>
      <c r="C772" s="15">
        <v>3605052453889</v>
      </c>
      <c r="D772" s="16">
        <v>10000</v>
      </c>
      <c r="E772" s="17">
        <v>10000</v>
      </c>
      <c r="F772" s="18">
        <v>1</v>
      </c>
      <c r="G772" s="19">
        <v>1</v>
      </c>
      <c r="H772" s="20">
        <f t="shared" si="85"/>
        <v>2</v>
      </c>
      <c r="I772" s="21">
        <f>SUMIFS(E:E,C:C,C772)</f>
        <v>10000</v>
      </c>
      <c r="J772" s="21">
        <f>SUMIFS(D:D,C:C,C772)</f>
        <v>20000</v>
      </c>
      <c r="K772" s="20" t="str">
        <f>IF(H772=2,"Délais OK &amp; Qté OK",IF(AND(H772=1,E772&lt;&gt;""),"Délais OK &amp; Qté NO",IF(AND(H772=1,E772="",M772&gt;=2),"Délais NO &amp; Qté OK",IF(AND(E772&lt;&gt;"",J772=D772),"Livraison sans demande","Délais NO &amp; Qté NO"))))</f>
        <v>Délais OK &amp; Qté OK</v>
      </c>
      <c r="L772" s="22" t="str">
        <f>IF(AND(K772="Délais NO &amp; Qté OK",X772&gt;30,D772&lt;&gt;""),"Verificar",IF(AND(K772="Délais NO &amp; Qté OK",X772&lt;=30,D772&lt;&gt;""),"Entrée faite "&amp;X772&amp;" jours "&amp;V772,IF(AND(X772&lt;30,K772="Délais NO &amp; Qté NO",D772=""),"Demande faite "&amp;X772&amp;" jours "&amp;W773,"")))</f>
        <v/>
      </c>
      <c r="M772" s="22">
        <f t="shared" si="86"/>
        <v>1</v>
      </c>
      <c r="N772" s="23">
        <v>1</v>
      </c>
      <c r="O772" s="12" t="str">
        <f>CONCATENATE(C772,D772,E772)</f>
        <v>36050524538891000010000</v>
      </c>
      <c r="P772" s="42" t="str">
        <f t="shared" si="87"/>
        <v>24538891000010000</v>
      </c>
      <c r="Q772" s="24" t="str">
        <f>IF(AND(D772&lt;&gt;0,E772=0),B772,"")</f>
        <v/>
      </c>
      <c r="R772" s="25" t="str">
        <f>IF(AND(D772=0,E772&lt;&gt;0),B772,"")</f>
        <v/>
      </c>
      <c r="S772" s="26">
        <f t="shared" si="84"/>
        <v>41064</v>
      </c>
      <c r="T772" s="27">
        <f>SUMIFS(S:S,O:O,O772,E:E,"")</f>
        <v>0</v>
      </c>
      <c r="U772" s="27">
        <f>SUMIFS(S:S,O:O,O772,D:D,"")</f>
        <v>0</v>
      </c>
      <c r="V772" s="28" t="str">
        <f t="shared" si="88"/>
        <v>Avant</v>
      </c>
      <c r="W772" s="28" t="str">
        <f t="shared" si="89"/>
        <v>Après</v>
      </c>
      <c r="X772" s="29">
        <f t="shared" si="90"/>
        <v>0</v>
      </c>
      <c r="Y772" s="42">
        <f>IFERROR(P772+D772*0.03,"")</f>
        <v>2.45388910000103E+16</v>
      </c>
    </row>
    <row r="773" spans="1:25">
      <c r="A773" s="13" t="s">
        <v>67</v>
      </c>
      <c r="B773" s="14" t="s">
        <v>14</v>
      </c>
      <c r="C773" s="15">
        <v>3605052525319</v>
      </c>
      <c r="D773" s="16">
        <v>10000</v>
      </c>
      <c r="E773" s="17">
        <v>10000</v>
      </c>
      <c r="F773" s="18">
        <v>1</v>
      </c>
      <c r="G773" s="19">
        <v>1</v>
      </c>
      <c r="H773" s="20">
        <f t="shared" si="85"/>
        <v>2</v>
      </c>
      <c r="I773" s="21">
        <f>SUMIFS(E:E,C:C,C773)</f>
        <v>10000</v>
      </c>
      <c r="J773" s="21">
        <f>SUMIFS(D:D,C:C,C773)</f>
        <v>10000</v>
      </c>
      <c r="K773" s="20" t="str">
        <f>IF(H773=2,"Délais OK &amp; Qté OK",IF(AND(H773=1,E773&lt;&gt;""),"Délais OK &amp; Qté NO",IF(AND(H773=1,E773="",M773&gt;=2),"Délais NO &amp; Qté OK",IF(AND(E773&lt;&gt;"",J773=D773),"Livraison sans demande","Délais NO &amp; Qté NO"))))</f>
        <v>Délais OK &amp; Qté OK</v>
      </c>
      <c r="L773" s="22" t="str">
        <f>IF(AND(K773="Délais NO &amp; Qté OK",X773&gt;30,D773&lt;&gt;""),"Verificar",IF(AND(K773="Délais NO &amp; Qté OK",X773&lt;=30,D773&lt;&gt;""),"Entrée faite "&amp;X773&amp;" jours "&amp;V773,IF(AND(X773&lt;30,K773="Délais NO &amp; Qté NO",D773=""),"Demande faite "&amp;X773&amp;" jours "&amp;W774,"")))</f>
        <v/>
      </c>
      <c r="M773" s="22">
        <f t="shared" si="86"/>
        <v>1</v>
      </c>
      <c r="N773" s="23">
        <v>1</v>
      </c>
      <c r="O773" s="12" t="str">
        <f>CONCATENATE(C773,D773,E773)</f>
        <v>36050525253191000010000</v>
      </c>
      <c r="P773" s="42" t="str">
        <f t="shared" si="87"/>
        <v>25253191000010000</v>
      </c>
      <c r="Q773" s="24" t="str">
        <f>IF(AND(D773&lt;&gt;0,E773=0),B773,"")</f>
        <v/>
      </c>
      <c r="R773" s="25" t="str">
        <f>IF(AND(D773=0,E773&lt;&gt;0),B773,"")</f>
        <v/>
      </c>
      <c r="S773" s="26">
        <f t="shared" si="84"/>
        <v>41064</v>
      </c>
      <c r="T773" s="27">
        <f>SUMIFS(S:S,O:O,O773,E:E,"")</f>
        <v>0</v>
      </c>
      <c r="U773" s="27">
        <f>SUMIFS(S:S,O:O,O773,D:D,"")</f>
        <v>0</v>
      </c>
      <c r="V773" s="28" t="str">
        <f t="shared" si="88"/>
        <v>Avant</v>
      </c>
      <c r="W773" s="28" t="str">
        <f t="shared" si="89"/>
        <v>Après</v>
      </c>
      <c r="X773" s="29">
        <f t="shared" si="90"/>
        <v>0</v>
      </c>
      <c r="Y773" s="42">
        <f>IFERROR(P773+D773*0.03,"")</f>
        <v>2.52531910000103E+16</v>
      </c>
    </row>
    <row r="774" spans="1:25">
      <c r="A774" s="13" t="s">
        <v>67</v>
      </c>
      <c r="B774" s="14" t="s">
        <v>14</v>
      </c>
      <c r="C774" s="15">
        <v>3605052534526</v>
      </c>
      <c r="D774" s="16">
        <v>10000</v>
      </c>
      <c r="E774" s="17">
        <v>10000</v>
      </c>
      <c r="F774" s="18">
        <v>1</v>
      </c>
      <c r="G774" s="19">
        <v>1</v>
      </c>
      <c r="H774" s="20">
        <f t="shared" si="85"/>
        <v>2</v>
      </c>
      <c r="I774" s="21">
        <f>SUMIFS(E:E,C:C,C774)</f>
        <v>10000</v>
      </c>
      <c r="J774" s="21">
        <f>SUMIFS(D:D,C:C,C774)</f>
        <v>10000</v>
      </c>
      <c r="K774" s="20" t="str">
        <f>IF(H774=2,"Délais OK &amp; Qté OK",IF(AND(H774=1,E774&lt;&gt;""),"Délais OK &amp; Qté NO",IF(AND(H774=1,E774="",M774&gt;=2),"Délais NO &amp; Qté OK",IF(AND(E774&lt;&gt;"",J774=D774),"Livraison sans demande","Délais NO &amp; Qté NO"))))</f>
        <v>Délais OK &amp; Qté OK</v>
      </c>
      <c r="L774" s="22" t="str">
        <f>IF(AND(K774="Délais NO &amp; Qté OK",X774&gt;30,D774&lt;&gt;""),"Verificar",IF(AND(K774="Délais NO &amp; Qté OK",X774&lt;=30,D774&lt;&gt;""),"Entrée faite "&amp;X774&amp;" jours "&amp;V774,IF(AND(X774&lt;30,K774="Délais NO &amp; Qté NO",D774=""),"Demande faite "&amp;X774&amp;" jours "&amp;W775,"")))</f>
        <v/>
      </c>
      <c r="M774" s="22">
        <f t="shared" si="86"/>
        <v>1</v>
      </c>
      <c r="N774" s="23">
        <v>1</v>
      </c>
      <c r="O774" s="12" t="str">
        <f>CONCATENATE(C774,D774,E774)</f>
        <v>36050525345261000010000</v>
      </c>
      <c r="P774" s="42" t="str">
        <f t="shared" si="87"/>
        <v>25345261000010000</v>
      </c>
      <c r="Q774" s="24" t="str">
        <f>IF(AND(D774&lt;&gt;0,E774=0),B774,"")</f>
        <v/>
      </c>
      <c r="R774" s="25" t="str">
        <f>IF(AND(D774=0,E774&lt;&gt;0),B774,"")</f>
        <v/>
      </c>
      <c r="S774" s="26">
        <f t="shared" si="84"/>
        <v>41064</v>
      </c>
      <c r="T774" s="27">
        <f>SUMIFS(S:S,O:O,O774,E:E,"")</f>
        <v>0</v>
      </c>
      <c r="U774" s="27">
        <f>SUMIFS(S:S,O:O,O774,D:D,"")</f>
        <v>0</v>
      </c>
      <c r="V774" s="28" t="str">
        <f t="shared" si="88"/>
        <v>Avant</v>
      </c>
      <c r="W774" s="28" t="str">
        <f t="shared" si="89"/>
        <v>Après</v>
      </c>
      <c r="X774" s="29">
        <f t="shared" si="90"/>
        <v>0</v>
      </c>
      <c r="Y774" s="42">
        <f>IFERROR(P774+D774*0.03,"")</f>
        <v>2.53452610000103E+16</v>
      </c>
    </row>
    <row r="775" spans="1:25">
      <c r="A775" s="13" t="s">
        <v>67</v>
      </c>
      <c r="B775" s="14" t="s">
        <v>14</v>
      </c>
      <c r="C775" s="15">
        <v>3605052534557</v>
      </c>
      <c r="D775" s="16">
        <v>10000</v>
      </c>
      <c r="E775" s="17">
        <v>10000</v>
      </c>
      <c r="F775" s="18">
        <v>1</v>
      </c>
      <c r="G775" s="19">
        <v>1</v>
      </c>
      <c r="H775" s="20">
        <f t="shared" si="85"/>
        <v>2</v>
      </c>
      <c r="I775" s="21">
        <f>SUMIFS(E:E,C:C,C775)</f>
        <v>10000</v>
      </c>
      <c r="J775" s="21">
        <f>SUMIFS(D:D,C:C,C775)</f>
        <v>10000</v>
      </c>
      <c r="K775" s="20" t="str">
        <f>IF(H775=2,"Délais OK &amp; Qté OK",IF(AND(H775=1,E775&lt;&gt;""),"Délais OK &amp; Qté NO",IF(AND(H775=1,E775="",M775&gt;=2),"Délais NO &amp; Qté OK",IF(AND(E775&lt;&gt;"",J775=D775),"Livraison sans demande","Délais NO &amp; Qté NO"))))</f>
        <v>Délais OK &amp; Qté OK</v>
      </c>
      <c r="L775" s="22" t="str">
        <f>IF(AND(K775="Délais NO &amp; Qté OK",X775&gt;30,D775&lt;&gt;""),"Verificar",IF(AND(K775="Délais NO &amp; Qté OK",X775&lt;=30,D775&lt;&gt;""),"Entrée faite "&amp;X775&amp;" jours "&amp;V775,IF(AND(X775&lt;30,K775="Délais NO &amp; Qté NO",D775=""),"Demande faite "&amp;X775&amp;" jours "&amp;W776,"")))</f>
        <v/>
      </c>
      <c r="M775" s="22">
        <f t="shared" si="86"/>
        <v>1</v>
      </c>
      <c r="N775" s="23">
        <v>1</v>
      </c>
      <c r="O775" s="12" t="str">
        <f>CONCATENATE(C775,D775,E775)</f>
        <v>36050525345571000010000</v>
      </c>
      <c r="P775" s="42" t="str">
        <f t="shared" si="87"/>
        <v>25345571000010000</v>
      </c>
      <c r="Q775" s="24" t="str">
        <f>IF(AND(D775&lt;&gt;0,E775=0),B775,"")</f>
        <v/>
      </c>
      <c r="R775" s="25" t="str">
        <f>IF(AND(D775=0,E775&lt;&gt;0),B775,"")</f>
        <v/>
      </c>
      <c r="S775" s="26">
        <f t="shared" si="84"/>
        <v>41064</v>
      </c>
      <c r="T775" s="27">
        <f>SUMIFS(S:S,O:O,O775,E:E,"")</f>
        <v>0</v>
      </c>
      <c r="U775" s="27">
        <f>SUMIFS(S:S,O:O,O775,D:D,"")</f>
        <v>0</v>
      </c>
      <c r="V775" s="28" t="str">
        <f t="shared" si="88"/>
        <v>Avant</v>
      </c>
      <c r="W775" s="28" t="str">
        <f t="shared" si="89"/>
        <v>Après</v>
      </c>
      <c r="X775" s="29">
        <f t="shared" si="90"/>
        <v>0</v>
      </c>
      <c r="Y775" s="42">
        <f>IFERROR(P775+D775*0.03,"")</f>
        <v>2.53455710000103E+16</v>
      </c>
    </row>
    <row r="776" spans="1:25">
      <c r="A776" s="13" t="s">
        <v>67</v>
      </c>
      <c r="B776" s="14" t="s">
        <v>14</v>
      </c>
      <c r="C776" s="15">
        <v>3605052534588</v>
      </c>
      <c r="D776" s="16">
        <v>10000</v>
      </c>
      <c r="E776" s="17">
        <v>10000</v>
      </c>
      <c r="F776" s="18">
        <v>1</v>
      </c>
      <c r="G776" s="19">
        <v>1</v>
      </c>
      <c r="H776" s="20">
        <f t="shared" si="85"/>
        <v>2</v>
      </c>
      <c r="I776" s="21">
        <f>SUMIFS(E:E,C:C,C776)</f>
        <v>10000</v>
      </c>
      <c r="J776" s="21">
        <f>SUMIFS(D:D,C:C,C776)</f>
        <v>10000</v>
      </c>
      <c r="K776" s="20" t="str">
        <f>IF(H776=2,"Délais OK &amp; Qté OK",IF(AND(H776=1,E776&lt;&gt;""),"Délais OK &amp; Qté NO",IF(AND(H776=1,E776="",M776&gt;=2),"Délais NO &amp; Qté OK",IF(AND(E776&lt;&gt;"",J776=D776),"Livraison sans demande","Délais NO &amp; Qté NO"))))</f>
        <v>Délais OK &amp; Qté OK</v>
      </c>
      <c r="L776" s="22" t="str">
        <f>IF(AND(K776="Délais NO &amp; Qté OK",X776&gt;30,D776&lt;&gt;""),"Verificar",IF(AND(K776="Délais NO &amp; Qté OK",X776&lt;=30,D776&lt;&gt;""),"Entrée faite "&amp;X776&amp;" jours "&amp;V776,IF(AND(X776&lt;30,K776="Délais NO &amp; Qté NO",D776=""),"Demande faite "&amp;X776&amp;" jours "&amp;W777,"")))</f>
        <v/>
      </c>
      <c r="M776" s="22">
        <f t="shared" si="86"/>
        <v>1</v>
      </c>
      <c r="N776" s="23">
        <v>1</v>
      </c>
      <c r="O776" s="12" t="str">
        <f>CONCATENATE(C776,D776,E776)</f>
        <v>36050525345881000010000</v>
      </c>
      <c r="P776" s="42" t="str">
        <f t="shared" si="87"/>
        <v>25345881000010000</v>
      </c>
      <c r="Q776" s="24" t="str">
        <f>IF(AND(D776&lt;&gt;0,E776=0),B776,"")</f>
        <v/>
      </c>
      <c r="R776" s="25" t="str">
        <f>IF(AND(D776=0,E776&lt;&gt;0),B776,"")</f>
        <v/>
      </c>
      <c r="S776" s="26">
        <f t="shared" si="84"/>
        <v>41064</v>
      </c>
      <c r="T776" s="27">
        <f>SUMIFS(S:S,O:O,O776,E:E,"")</f>
        <v>0</v>
      </c>
      <c r="U776" s="27">
        <f>SUMIFS(S:S,O:O,O776,D:D,"")</f>
        <v>0</v>
      </c>
      <c r="V776" s="28" t="str">
        <f t="shared" si="88"/>
        <v>Avant</v>
      </c>
      <c r="W776" s="28" t="str">
        <f t="shared" si="89"/>
        <v>Après</v>
      </c>
      <c r="X776" s="29">
        <f t="shared" si="90"/>
        <v>0</v>
      </c>
      <c r="Y776" s="42">
        <f>IFERROR(P776+D776*0.03,"")</f>
        <v>2.53458810000103E+16</v>
      </c>
    </row>
    <row r="777" spans="1:25">
      <c r="A777" s="13" t="s">
        <v>67</v>
      </c>
      <c r="B777" s="14" t="s">
        <v>14</v>
      </c>
      <c r="C777" s="15">
        <v>3605052549827</v>
      </c>
      <c r="D777" s="16">
        <v>10000</v>
      </c>
      <c r="E777" s="17">
        <v>10000</v>
      </c>
      <c r="F777" s="18">
        <v>1</v>
      </c>
      <c r="G777" s="19">
        <v>1</v>
      </c>
      <c r="H777" s="20">
        <f t="shared" si="85"/>
        <v>2</v>
      </c>
      <c r="I777" s="21">
        <f>SUMIFS(E:E,C:C,C777)</f>
        <v>10000</v>
      </c>
      <c r="J777" s="21">
        <f>SUMIFS(D:D,C:C,C777)</f>
        <v>10000</v>
      </c>
      <c r="K777" s="20" t="str">
        <f>IF(H777=2,"Délais OK &amp; Qté OK",IF(AND(H777=1,E777&lt;&gt;""),"Délais OK &amp; Qté NO",IF(AND(H777=1,E777="",M777&gt;=2),"Délais NO &amp; Qté OK",IF(AND(E777&lt;&gt;"",J777=D777),"Livraison sans demande","Délais NO &amp; Qté NO"))))</f>
        <v>Délais OK &amp; Qté OK</v>
      </c>
      <c r="L777" s="22" t="str">
        <f>IF(AND(K777="Délais NO &amp; Qté OK",X777&gt;30,D777&lt;&gt;""),"Verificar",IF(AND(K777="Délais NO &amp; Qté OK",X777&lt;=30,D777&lt;&gt;""),"Entrée faite "&amp;X777&amp;" jours "&amp;V777,IF(AND(X777&lt;30,K777="Délais NO &amp; Qté NO",D777=""),"Demande faite "&amp;X777&amp;" jours "&amp;W778,"")))</f>
        <v/>
      </c>
      <c r="M777" s="22">
        <f t="shared" si="86"/>
        <v>1</v>
      </c>
      <c r="N777" s="23">
        <v>1</v>
      </c>
      <c r="O777" s="12" t="str">
        <f>CONCATENATE(C777,D777,E777)</f>
        <v>36050525498271000010000</v>
      </c>
      <c r="P777" s="42" t="str">
        <f t="shared" si="87"/>
        <v>25498271000010000</v>
      </c>
      <c r="Q777" s="24" t="str">
        <f>IF(AND(D777&lt;&gt;0,E777=0),B777,"")</f>
        <v/>
      </c>
      <c r="R777" s="25" t="str">
        <f>IF(AND(D777=0,E777&lt;&gt;0),B777,"")</f>
        <v/>
      </c>
      <c r="S777" s="26">
        <f t="shared" si="84"/>
        <v>41064</v>
      </c>
      <c r="T777" s="27">
        <f>SUMIFS(S:S,O:O,O777,E:E,"")</f>
        <v>0</v>
      </c>
      <c r="U777" s="27">
        <f>SUMIFS(S:S,O:O,O777,D:D,"")</f>
        <v>0</v>
      </c>
      <c r="V777" s="28" t="str">
        <f t="shared" si="88"/>
        <v>Avant</v>
      </c>
      <c r="W777" s="28" t="str">
        <f t="shared" si="89"/>
        <v>Après</v>
      </c>
      <c r="X777" s="29">
        <f t="shared" si="90"/>
        <v>0</v>
      </c>
      <c r="Y777" s="42">
        <f>IFERROR(P777+D777*0.03,"")</f>
        <v>2.54982710000103E+16</v>
      </c>
    </row>
    <row r="778" spans="1:25">
      <c r="A778" s="13" t="s">
        <v>67</v>
      </c>
      <c r="B778" s="14" t="s">
        <v>14</v>
      </c>
      <c r="C778" s="15">
        <v>3605052552926</v>
      </c>
      <c r="D778" s="16">
        <v>10000</v>
      </c>
      <c r="E778" s="17">
        <v>10000</v>
      </c>
      <c r="F778" s="18">
        <v>1</v>
      </c>
      <c r="G778" s="19">
        <v>1</v>
      </c>
      <c r="H778" s="20">
        <f t="shared" si="85"/>
        <v>2</v>
      </c>
      <c r="I778" s="21">
        <f>SUMIFS(E:E,C:C,C778)</f>
        <v>10000</v>
      </c>
      <c r="J778" s="21">
        <f>SUMIFS(D:D,C:C,C778)</f>
        <v>10000</v>
      </c>
      <c r="K778" s="20" t="str">
        <f>IF(H778=2,"Délais OK &amp; Qté OK",IF(AND(H778=1,E778&lt;&gt;""),"Délais OK &amp; Qté NO",IF(AND(H778=1,E778="",M778&gt;=2),"Délais NO &amp; Qté OK",IF(AND(E778&lt;&gt;"",J778=D778),"Livraison sans demande","Délais NO &amp; Qté NO"))))</f>
        <v>Délais OK &amp; Qté OK</v>
      </c>
      <c r="L778" s="22" t="str">
        <f>IF(AND(K778="Délais NO &amp; Qté OK",X778&gt;30,D778&lt;&gt;""),"Verificar",IF(AND(K778="Délais NO &amp; Qté OK",X778&lt;=30,D778&lt;&gt;""),"Entrée faite "&amp;X778&amp;" jours "&amp;V778,IF(AND(X778&lt;30,K778="Délais NO &amp; Qté NO",D778=""),"Demande faite "&amp;X778&amp;" jours "&amp;W779,"")))</f>
        <v/>
      </c>
      <c r="M778" s="22">
        <f t="shared" si="86"/>
        <v>1</v>
      </c>
      <c r="N778" s="23">
        <v>1</v>
      </c>
      <c r="O778" s="12" t="str">
        <f>CONCATENATE(C778,D778,E778)</f>
        <v>36050525529261000010000</v>
      </c>
      <c r="P778" s="42" t="str">
        <f t="shared" si="87"/>
        <v>25529261000010000</v>
      </c>
      <c r="Q778" s="24" t="str">
        <f>IF(AND(D778&lt;&gt;0,E778=0),B778,"")</f>
        <v/>
      </c>
      <c r="R778" s="25" t="str">
        <f>IF(AND(D778=0,E778&lt;&gt;0),B778,"")</f>
        <v/>
      </c>
      <c r="S778" s="26">
        <f t="shared" si="84"/>
        <v>41064</v>
      </c>
      <c r="T778" s="27">
        <f>SUMIFS(S:S,O:O,O778,E:E,"")</f>
        <v>0</v>
      </c>
      <c r="U778" s="27">
        <f>SUMIFS(S:S,O:O,O778,D:D,"")</f>
        <v>0</v>
      </c>
      <c r="V778" s="28" t="str">
        <f t="shared" si="88"/>
        <v>Avant</v>
      </c>
      <c r="W778" s="28" t="str">
        <f t="shared" si="89"/>
        <v>Après</v>
      </c>
      <c r="X778" s="29">
        <f t="shared" si="90"/>
        <v>0</v>
      </c>
      <c r="Y778" s="42">
        <f>IFERROR(P778+D778*0.03,"")</f>
        <v>2.55292610000103E+16</v>
      </c>
    </row>
    <row r="779" spans="1:25">
      <c r="A779" s="13" t="s">
        <v>67</v>
      </c>
      <c r="B779" s="14" t="s">
        <v>14</v>
      </c>
      <c r="C779" s="15">
        <v>3605052553114</v>
      </c>
      <c r="D779" s="16">
        <v>10000</v>
      </c>
      <c r="E779" s="17">
        <v>10000</v>
      </c>
      <c r="F779" s="18">
        <v>1</v>
      </c>
      <c r="G779" s="19">
        <v>1</v>
      </c>
      <c r="H779" s="20">
        <f t="shared" si="85"/>
        <v>2</v>
      </c>
      <c r="I779" s="21">
        <f>SUMIFS(E:E,C:C,C779)</f>
        <v>10000</v>
      </c>
      <c r="J779" s="21">
        <f>SUMIFS(D:D,C:C,C779)</f>
        <v>10000</v>
      </c>
      <c r="K779" s="20" t="str">
        <f>IF(H779=2,"Délais OK &amp; Qté OK",IF(AND(H779=1,E779&lt;&gt;""),"Délais OK &amp; Qté NO",IF(AND(H779=1,E779="",M779&gt;=2),"Délais NO &amp; Qté OK",IF(AND(E779&lt;&gt;"",J779=D779),"Livraison sans demande","Délais NO &amp; Qté NO"))))</f>
        <v>Délais OK &amp; Qté OK</v>
      </c>
      <c r="L779" s="22" t="str">
        <f>IF(AND(K779="Délais NO &amp; Qté OK",X779&gt;30,D779&lt;&gt;""),"Verificar",IF(AND(K779="Délais NO &amp; Qté OK",X779&lt;=30,D779&lt;&gt;""),"Entrée faite "&amp;X779&amp;" jours "&amp;V779,IF(AND(X779&lt;30,K779="Délais NO &amp; Qté NO",D779=""),"Demande faite "&amp;X779&amp;" jours "&amp;W780,"")))</f>
        <v/>
      </c>
      <c r="M779" s="22">
        <f t="shared" si="86"/>
        <v>1</v>
      </c>
      <c r="N779" s="23">
        <v>1</v>
      </c>
      <c r="O779" s="12" t="str">
        <f>CONCATENATE(C779,D779,E779)</f>
        <v>36050525531141000010000</v>
      </c>
      <c r="P779" s="42" t="str">
        <f t="shared" si="87"/>
        <v>25531141000010000</v>
      </c>
      <c r="Q779" s="24" t="str">
        <f>IF(AND(D779&lt;&gt;0,E779=0),B779,"")</f>
        <v/>
      </c>
      <c r="R779" s="25" t="str">
        <f>IF(AND(D779=0,E779&lt;&gt;0),B779,"")</f>
        <v/>
      </c>
      <c r="S779" s="26">
        <f t="shared" si="84"/>
        <v>41064</v>
      </c>
      <c r="T779" s="27">
        <f>SUMIFS(S:S,O:O,O779,E:E,"")</f>
        <v>0</v>
      </c>
      <c r="U779" s="27">
        <f>SUMIFS(S:S,O:O,O779,D:D,"")</f>
        <v>0</v>
      </c>
      <c r="V779" s="28" t="str">
        <f t="shared" si="88"/>
        <v>Avant</v>
      </c>
      <c r="W779" s="28" t="str">
        <f t="shared" si="89"/>
        <v>Après</v>
      </c>
      <c r="X779" s="29">
        <f t="shared" si="90"/>
        <v>0</v>
      </c>
      <c r="Y779" s="42">
        <f>IFERROR(P779+D779*0.03,"")</f>
        <v>2.55311410000103E+16</v>
      </c>
    </row>
    <row r="780" spans="1:25">
      <c r="A780" s="13" t="s">
        <v>67</v>
      </c>
      <c r="B780" s="14" t="s">
        <v>14</v>
      </c>
      <c r="C780" s="15">
        <v>3605052554432</v>
      </c>
      <c r="D780" s="16">
        <v>10000</v>
      </c>
      <c r="E780" s="17">
        <v>10000</v>
      </c>
      <c r="F780" s="18">
        <v>1</v>
      </c>
      <c r="G780" s="19">
        <v>1</v>
      </c>
      <c r="H780" s="20">
        <f t="shared" si="85"/>
        <v>2</v>
      </c>
      <c r="I780" s="21">
        <f>SUMIFS(E:E,C:C,C780)</f>
        <v>10000</v>
      </c>
      <c r="J780" s="21">
        <f>SUMIFS(D:D,C:C,C780)</f>
        <v>10000</v>
      </c>
      <c r="K780" s="20" t="str">
        <f>IF(H780=2,"Délais OK &amp; Qté OK",IF(AND(H780=1,E780&lt;&gt;""),"Délais OK &amp; Qté NO",IF(AND(H780=1,E780="",M780&gt;=2),"Délais NO &amp; Qté OK",IF(AND(E780&lt;&gt;"",J780=D780),"Livraison sans demande","Délais NO &amp; Qté NO"))))</f>
        <v>Délais OK &amp; Qté OK</v>
      </c>
      <c r="L780" s="22" t="str">
        <f>IF(AND(K780="Délais NO &amp; Qté OK",X780&gt;30,D780&lt;&gt;""),"Verificar",IF(AND(K780="Délais NO &amp; Qté OK",X780&lt;=30,D780&lt;&gt;""),"Entrée faite "&amp;X780&amp;" jours "&amp;V780,IF(AND(X780&lt;30,K780="Délais NO &amp; Qté NO",D780=""),"Demande faite "&amp;X780&amp;" jours "&amp;W781,"")))</f>
        <v/>
      </c>
      <c r="M780" s="22">
        <f t="shared" si="86"/>
        <v>1</v>
      </c>
      <c r="N780" s="23">
        <v>1</v>
      </c>
      <c r="O780" s="12" t="str">
        <f>CONCATENATE(C780,D780,E780)</f>
        <v>36050525544321000010000</v>
      </c>
      <c r="P780" s="42" t="str">
        <f t="shared" si="87"/>
        <v>25544321000010000</v>
      </c>
      <c r="Q780" s="24" t="str">
        <f>IF(AND(D780&lt;&gt;0,E780=0),B780,"")</f>
        <v/>
      </c>
      <c r="R780" s="25" t="str">
        <f>IF(AND(D780=0,E780&lt;&gt;0),B780,"")</f>
        <v/>
      </c>
      <c r="S780" s="26">
        <f t="shared" si="84"/>
        <v>41064</v>
      </c>
      <c r="T780" s="27">
        <f>SUMIFS(S:S,O:O,O780,E:E,"")</f>
        <v>0</v>
      </c>
      <c r="U780" s="27">
        <f>SUMIFS(S:S,O:O,O780,D:D,"")</f>
        <v>0</v>
      </c>
      <c r="V780" s="28" t="str">
        <f t="shared" si="88"/>
        <v>Avant</v>
      </c>
      <c r="W780" s="28" t="str">
        <f t="shared" si="89"/>
        <v>Après</v>
      </c>
      <c r="X780" s="29">
        <f t="shared" si="90"/>
        <v>0</v>
      </c>
      <c r="Y780" s="42">
        <f>IFERROR(P780+D780*0.03,"")</f>
        <v>2.55443210000103E+16</v>
      </c>
    </row>
    <row r="781" spans="1:25">
      <c r="A781" s="13" t="s">
        <v>67</v>
      </c>
      <c r="B781" s="14" t="s">
        <v>14</v>
      </c>
      <c r="C781" s="15">
        <v>3605052554463</v>
      </c>
      <c r="D781" s="16">
        <v>10000</v>
      </c>
      <c r="E781" s="17">
        <v>10000</v>
      </c>
      <c r="F781" s="18">
        <v>1</v>
      </c>
      <c r="G781" s="19">
        <v>1</v>
      </c>
      <c r="H781" s="20">
        <f t="shared" si="85"/>
        <v>2</v>
      </c>
      <c r="I781" s="21">
        <f>SUMIFS(E:E,C:C,C781)</f>
        <v>10000</v>
      </c>
      <c r="J781" s="21">
        <f>SUMIFS(D:D,C:C,C781)</f>
        <v>10000</v>
      </c>
      <c r="K781" s="20" t="str">
        <f>IF(H781=2,"Délais OK &amp; Qté OK",IF(AND(H781=1,E781&lt;&gt;""),"Délais OK &amp; Qté NO",IF(AND(H781=1,E781="",M781&gt;=2),"Délais NO &amp; Qté OK",IF(AND(E781&lt;&gt;"",J781=D781),"Livraison sans demande","Délais NO &amp; Qté NO"))))</f>
        <v>Délais OK &amp; Qté OK</v>
      </c>
      <c r="L781" s="22" t="str">
        <f>IF(AND(K781="Délais NO &amp; Qté OK",X781&gt;30,D781&lt;&gt;""),"Verificar",IF(AND(K781="Délais NO &amp; Qté OK",X781&lt;=30,D781&lt;&gt;""),"Entrée faite "&amp;X781&amp;" jours "&amp;V781,IF(AND(X781&lt;30,K781="Délais NO &amp; Qté NO",D781=""),"Demande faite "&amp;X781&amp;" jours "&amp;W782,"")))</f>
        <v/>
      </c>
      <c r="M781" s="22">
        <f t="shared" si="86"/>
        <v>1</v>
      </c>
      <c r="N781" s="23">
        <v>1</v>
      </c>
      <c r="O781" s="12" t="str">
        <f>CONCATENATE(C781,D781,E781)</f>
        <v>36050525544631000010000</v>
      </c>
      <c r="P781" s="42" t="str">
        <f t="shared" si="87"/>
        <v>25544631000010000</v>
      </c>
      <c r="Q781" s="24" t="str">
        <f>IF(AND(D781&lt;&gt;0,E781=0),B781,"")</f>
        <v/>
      </c>
      <c r="R781" s="25" t="str">
        <f>IF(AND(D781=0,E781&lt;&gt;0),B781,"")</f>
        <v/>
      </c>
      <c r="S781" s="26">
        <f t="shared" si="84"/>
        <v>41064</v>
      </c>
      <c r="T781" s="27">
        <f>SUMIFS(S:S,O:O,O781,E:E,"")</f>
        <v>0</v>
      </c>
      <c r="U781" s="27">
        <f>SUMIFS(S:S,O:O,O781,D:D,"")</f>
        <v>0</v>
      </c>
      <c r="V781" s="28" t="str">
        <f t="shared" si="88"/>
        <v>Avant</v>
      </c>
      <c r="W781" s="28" t="str">
        <f t="shared" si="89"/>
        <v>Après</v>
      </c>
      <c r="X781" s="29">
        <f t="shared" si="90"/>
        <v>0</v>
      </c>
      <c r="Y781" s="42">
        <f>IFERROR(P781+D781*0.03,"")</f>
        <v>2.55446310000103E+16</v>
      </c>
    </row>
    <row r="782" spans="1:25">
      <c r="A782" s="13" t="s">
        <v>67</v>
      </c>
      <c r="B782" s="14" t="s">
        <v>14</v>
      </c>
      <c r="C782" s="15">
        <v>3605052554586</v>
      </c>
      <c r="D782" s="16">
        <v>20000</v>
      </c>
      <c r="E782" s="17">
        <v>10000</v>
      </c>
      <c r="F782" s="18"/>
      <c r="G782" s="19">
        <v>1</v>
      </c>
      <c r="H782" s="20">
        <f t="shared" si="85"/>
        <v>1</v>
      </c>
      <c r="I782" s="21">
        <f>SUMIFS(E:E,C:C,C782)</f>
        <v>10000</v>
      </c>
      <c r="J782" s="21">
        <f>SUMIFS(D:D,C:C,C782)</f>
        <v>20000</v>
      </c>
      <c r="K782" s="20" t="str">
        <f>IF(H782=2,"Délais OK &amp; Qté OK",IF(AND(H782=1,E782&lt;&gt;""),"Délais OK &amp; Qté NO",IF(AND(H782=1,E782="",M782&gt;=2),"Délais NO &amp; Qté OK",IF(AND(E782&lt;&gt;"",J782=D782),"Livraison sans demande","Délais NO &amp; Qté NO"))))</f>
        <v>Délais OK &amp; Qté NO</v>
      </c>
      <c r="L782" s="22" t="str">
        <f>IF(AND(K782="Délais NO &amp; Qté OK",X782&gt;30,D782&lt;&gt;""),"Verificar",IF(AND(K782="Délais NO &amp; Qté OK",X782&lt;=30,D782&lt;&gt;""),"Entrée faite "&amp;X782&amp;" jours "&amp;V782,IF(AND(X782&lt;30,K782="Délais NO &amp; Qté NO",D782=""),"Demande faite "&amp;X782&amp;" jours "&amp;W783,"")))</f>
        <v/>
      </c>
      <c r="M782" s="22">
        <f t="shared" si="86"/>
        <v>1</v>
      </c>
      <c r="N782" s="23">
        <v>1</v>
      </c>
      <c r="O782" s="12" t="str">
        <f>CONCATENATE(C782,D782,E782)</f>
        <v>36050525545862000010000</v>
      </c>
      <c r="P782" s="42" t="str">
        <f t="shared" si="87"/>
        <v>25545862000010000</v>
      </c>
      <c r="Q782" s="24" t="str">
        <f>IF(AND(D782&lt;&gt;0,E782=0),B782,"")</f>
        <v/>
      </c>
      <c r="R782" s="25" t="str">
        <f>IF(AND(D782=0,E782&lt;&gt;0),B782,"")</f>
        <v/>
      </c>
      <c r="S782" s="26">
        <f t="shared" si="84"/>
        <v>41064</v>
      </c>
      <c r="T782" s="27">
        <f>SUMIFS(S:S,O:O,O782,E:E,"")</f>
        <v>0</v>
      </c>
      <c r="U782" s="27">
        <f>SUMIFS(S:S,O:O,O782,D:D,"")</f>
        <v>0</v>
      </c>
      <c r="V782" s="28" t="str">
        <f t="shared" si="88"/>
        <v>Avant</v>
      </c>
      <c r="W782" s="28" t="str">
        <f t="shared" si="89"/>
        <v>Après</v>
      </c>
      <c r="X782" s="29">
        <f t="shared" si="90"/>
        <v>0</v>
      </c>
      <c r="Y782" s="42">
        <f>IFERROR(P782+D782*0.03,"")</f>
        <v>2.55458620000106E+16</v>
      </c>
    </row>
    <row r="783" spans="1:25">
      <c r="A783" s="13" t="s">
        <v>67</v>
      </c>
      <c r="B783" s="14" t="s">
        <v>14</v>
      </c>
      <c r="C783" s="15">
        <v>3605052554593</v>
      </c>
      <c r="D783" s="16">
        <v>20000</v>
      </c>
      <c r="E783" s="17">
        <v>10000</v>
      </c>
      <c r="F783" s="18"/>
      <c r="G783" s="19">
        <v>1</v>
      </c>
      <c r="H783" s="20">
        <f t="shared" si="85"/>
        <v>1</v>
      </c>
      <c r="I783" s="21">
        <f>SUMIFS(E:E,C:C,C783)</f>
        <v>10000</v>
      </c>
      <c r="J783" s="21">
        <f>SUMIFS(D:D,C:C,C783)</f>
        <v>20000</v>
      </c>
      <c r="K783" s="20" t="str">
        <f>IF(H783=2,"Délais OK &amp; Qté OK",IF(AND(H783=1,E783&lt;&gt;""),"Délais OK &amp; Qté NO",IF(AND(H783=1,E783="",M783&gt;=2),"Délais NO &amp; Qté OK",IF(AND(E783&lt;&gt;"",J783=D783),"Livraison sans demande","Délais NO &amp; Qté NO"))))</f>
        <v>Délais OK &amp; Qté NO</v>
      </c>
      <c r="L783" s="22" t="str">
        <f>IF(AND(K783="Délais NO &amp; Qté OK",X783&gt;30,D783&lt;&gt;""),"Verificar",IF(AND(K783="Délais NO &amp; Qté OK",X783&lt;=30,D783&lt;&gt;""),"Entrée faite "&amp;X783&amp;" jours "&amp;V783,IF(AND(X783&lt;30,K783="Délais NO &amp; Qté NO",D783=""),"Demande faite "&amp;X783&amp;" jours "&amp;W784,"")))</f>
        <v/>
      </c>
      <c r="M783" s="22">
        <f t="shared" si="86"/>
        <v>1</v>
      </c>
      <c r="N783" s="23">
        <v>1</v>
      </c>
      <c r="O783" s="12" t="str">
        <f>CONCATENATE(C783,D783,E783)</f>
        <v>36050525545932000010000</v>
      </c>
      <c r="P783" s="42" t="str">
        <f t="shared" si="87"/>
        <v>25545932000010000</v>
      </c>
      <c r="Q783" s="24" t="str">
        <f>IF(AND(D783&lt;&gt;0,E783=0),B783,"")</f>
        <v/>
      </c>
      <c r="R783" s="25" t="str">
        <f>IF(AND(D783=0,E783&lt;&gt;0),B783,"")</f>
        <v/>
      </c>
      <c r="S783" s="26">
        <f t="shared" si="84"/>
        <v>41064</v>
      </c>
      <c r="T783" s="27">
        <f>SUMIFS(S:S,O:O,O783,E:E,"")</f>
        <v>0</v>
      </c>
      <c r="U783" s="27">
        <f>SUMIFS(S:S,O:O,O783,D:D,"")</f>
        <v>0</v>
      </c>
      <c r="V783" s="28" t="str">
        <f t="shared" si="88"/>
        <v>Avant</v>
      </c>
      <c r="W783" s="28" t="str">
        <f t="shared" si="89"/>
        <v>Après</v>
      </c>
      <c r="X783" s="29">
        <f t="shared" si="90"/>
        <v>0</v>
      </c>
      <c r="Y783" s="42">
        <f>IFERROR(P783+D783*0.03,"")</f>
        <v>2.55459320000106E+16</v>
      </c>
    </row>
    <row r="784" spans="1:25">
      <c r="A784" s="13" t="s">
        <v>67</v>
      </c>
      <c r="B784" s="14" t="s">
        <v>14</v>
      </c>
      <c r="C784" s="15">
        <v>3605052554609</v>
      </c>
      <c r="D784" s="16">
        <v>20000</v>
      </c>
      <c r="E784" s="17">
        <v>10000</v>
      </c>
      <c r="F784" s="18"/>
      <c r="G784" s="19">
        <v>1</v>
      </c>
      <c r="H784" s="20">
        <f t="shared" si="85"/>
        <v>1</v>
      </c>
      <c r="I784" s="21">
        <f>SUMIFS(E:E,C:C,C784)</f>
        <v>10000</v>
      </c>
      <c r="J784" s="21">
        <f>SUMIFS(D:D,C:C,C784)</f>
        <v>20000</v>
      </c>
      <c r="K784" s="20" t="str">
        <f>IF(H784=2,"Délais OK &amp; Qté OK",IF(AND(H784=1,E784&lt;&gt;""),"Délais OK &amp; Qté NO",IF(AND(H784=1,E784="",M784&gt;=2),"Délais NO &amp; Qté OK",IF(AND(E784&lt;&gt;"",J784=D784),"Livraison sans demande","Délais NO &amp; Qté NO"))))</f>
        <v>Délais OK &amp; Qté NO</v>
      </c>
      <c r="L784" s="22" t="str">
        <f>IF(AND(K784="Délais NO &amp; Qté OK",X784&gt;30,D784&lt;&gt;""),"Verificar",IF(AND(K784="Délais NO &amp; Qté OK",X784&lt;=30,D784&lt;&gt;""),"Entrée faite "&amp;X784&amp;" jours "&amp;V784,IF(AND(X784&lt;30,K784="Délais NO &amp; Qté NO",D784=""),"Demande faite "&amp;X784&amp;" jours "&amp;W785,"")))</f>
        <v/>
      </c>
      <c r="M784" s="22">
        <f t="shared" si="86"/>
        <v>1</v>
      </c>
      <c r="N784" s="23">
        <v>1</v>
      </c>
      <c r="O784" s="12" t="str">
        <f>CONCATENATE(C784,D784,E784)</f>
        <v>36050525546092000010000</v>
      </c>
      <c r="P784" s="42" t="str">
        <f t="shared" si="87"/>
        <v>25546092000010000</v>
      </c>
      <c r="Q784" s="24" t="str">
        <f>IF(AND(D784&lt;&gt;0,E784=0),B784,"")</f>
        <v/>
      </c>
      <c r="R784" s="25" t="str">
        <f>IF(AND(D784=0,E784&lt;&gt;0),B784,"")</f>
        <v/>
      </c>
      <c r="S784" s="26">
        <f t="shared" si="84"/>
        <v>41064</v>
      </c>
      <c r="T784" s="27">
        <f>SUMIFS(S:S,O:O,O784,E:E,"")</f>
        <v>0</v>
      </c>
      <c r="U784" s="27">
        <f>SUMIFS(S:S,O:O,O784,D:D,"")</f>
        <v>0</v>
      </c>
      <c r="V784" s="28" t="str">
        <f t="shared" si="88"/>
        <v>Avant</v>
      </c>
      <c r="W784" s="28" t="str">
        <f t="shared" si="89"/>
        <v>Après</v>
      </c>
      <c r="X784" s="29">
        <f t="shared" si="90"/>
        <v>0</v>
      </c>
      <c r="Y784" s="42">
        <f>IFERROR(P784+D784*0.03,"")</f>
        <v>2.55460920000106E+16</v>
      </c>
    </row>
    <row r="785" spans="1:25">
      <c r="A785" s="13" t="s">
        <v>67</v>
      </c>
      <c r="B785" s="14" t="s">
        <v>14</v>
      </c>
      <c r="C785" s="15">
        <v>3605052554616</v>
      </c>
      <c r="D785" s="16">
        <v>20000</v>
      </c>
      <c r="E785" s="17">
        <v>10000</v>
      </c>
      <c r="F785" s="18"/>
      <c r="G785" s="19">
        <v>1</v>
      </c>
      <c r="H785" s="20">
        <f t="shared" si="85"/>
        <v>1</v>
      </c>
      <c r="I785" s="21">
        <f>SUMIFS(E:E,C:C,C785)</f>
        <v>10000</v>
      </c>
      <c r="J785" s="21">
        <f>SUMIFS(D:D,C:C,C785)</f>
        <v>20000</v>
      </c>
      <c r="K785" s="20" t="str">
        <f>IF(H785=2,"Délais OK &amp; Qté OK",IF(AND(H785=1,E785&lt;&gt;""),"Délais OK &amp; Qté NO",IF(AND(H785=1,E785="",M785&gt;=2),"Délais NO &amp; Qté OK",IF(AND(E785&lt;&gt;"",J785=D785),"Livraison sans demande","Délais NO &amp; Qté NO"))))</f>
        <v>Délais OK &amp; Qté NO</v>
      </c>
      <c r="L785" s="22" t="str">
        <f>IF(AND(K785="Délais NO &amp; Qté OK",X785&gt;30,D785&lt;&gt;""),"Verificar",IF(AND(K785="Délais NO &amp; Qté OK",X785&lt;=30,D785&lt;&gt;""),"Entrée faite "&amp;X785&amp;" jours "&amp;V785,IF(AND(X785&lt;30,K785="Délais NO &amp; Qté NO",D785=""),"Demande faite "&amp;X785&amp;" jours "&amp;W786,"")))</f>
        <v/>
      </c>
      <c r="M785" s="22">
        <f t="shared" si="86"/>
        <v>1</v>
      </c>
      <c r="N785" s="23">
        <v>1</v>
      </c>
      <c r="O785" s="12" t="str">
        <f>CONCATENATE(C785,D785,E785)</f>
        <v>36050525546162000010000</v>
      </c>
      <c r="P785" s="42" t="str">
        <f t="shared" si="87"/>
        <v>25546162000010000</v>
      </c>
      <c r="Q785" s="24" t="str">
        <f>IF(AND(D785&lt;&gt;0,E785=0),B785,"")</f>
        <v/>
      </c>
      <c r="R785" s="25" t="str">
        <f>IF(AND(D785=0,E785&lt;&gt;0),B785,"")</f>
        <v/>
      </c>
      <c r="S785" s="26">
        <f t="shared" si="84"/>
        <v>41064</v>
      </c>
      <c r="T785" s="27">
        <f>SUMIFS(S:S,O:O,O785,E:E,"")</f>
        <v>0</v>
      </c>
      <c r="U785" s="27">
        <f>SUMIFS(S:S,O:O,O785,D:D,"")</f>
        <v>0</v>
      </c>
      <c r="V785" s="28" t="str">
        <f t="shared" si="88"/>
        <v>Avant</v>
      </c>
      <c r="W785" s="28" t="str">
        <f t="shared" si="89"/>
        <v>Après</v>
      </c>
      <c r="X785" s="29">
        <f t="shared" si="90"/>
        <v>0</v>
      </c>
      <c r="Y785" s="42">
        <f>IFERROR(P785+D785*0.03,"")</f>
        <v>2.55461620000106E+16</v>
      </c>
    </row>
    <row r="786" spans="1:25">
      <c r="A786" s="13" t="s">
        <v>67</v>
      </c>
      <c r="B786" s="14" t="s">
        <v>14</v>
      </c>
      <c r="C786" s="15">
        <v>3605052555538</v>
      </c>
      <c r="D786" s="16"/>
      <c r="E786" s="17">
        <v>10000</v>
      </c>
      <c r="F786" s="18"/>
      <c r="G786" s="19"/>
      <c r="H786" s="20">
        <f t="shared" si="85"/>
        <v>0</v>
      </c>
      <c r="I786" s="21">
        <f>SUMIFS(E:E,C:C,C786)</f>
        <v>20000</v>
      </c>
      <c r="J786" s="21">
        <f>SUMIFS(D:D,C:C,C786)</f>
        <v>20000</v>
      </c>
      <c r="K786" s="20" t="str">
        <f>IF(H786=2,"Délais OK &amp; Qté OK",IF(AND(H786=1,E786&lt;&gt;""),"Délais OK &amp; Qté NO",IF(AND(H786=1,E786="",M786&gt;=2),"Délais NO &amp; Qté OK",IF(AND(E786&lt;&gt;"",J786=D786),"Livraison sans demande","Délais NO &amp; Qté NO"))))</f>
        <v>Délais NO &amp; Qté NO</v>
      </c>
      <c r="L786" s="22" t="str">
        <f>IF(AND(K786="Délais NO &amp; Qté OK",X786&gt;30,D786&lt;&gt;""),"Verificar",IF(AND(K786="Délais NO &amp; Qté OK",X786&lt;=30,D786&lt;&gt;""),"Entrée faite "&amp;X786&amp;" jours "&amp;V786,IF(AND(X786&lt;30,K786="Délais NO &amp; Qté NO",D786=""),"Demande faite "&amp;X786&amp;" jours "&amp;W787,"")))</f>
        <v>Demande faite 3 jours Avant</v>
      </c>
      <c r="M786" s="22">
        <f t="shared" si="86"/>
        <v>2</v>
      </c>
      <c r="N786" s="23">
        <v>1</v>
      </c>
      <c r="O786" s="12" t="str">
        <f>CONCATENATE(C786,D786,E786)</f>
        <v>360505255553810000</v>
      </c>
      <c r="P786" s="42" t="str">
        <f t="shared" si="87"/>
        <v>255553810000</v>
      </c>
      <c r="Q786" s="24" t="str">
        <f>IF(AND(D786&lt;&gt;0,E786=0),B786,"")</f>
        <v/>
      </c>
      <c r="R786" s="25" t="str">
        <f>IF(AND(D786=0,E786&lt;&gt;0),B786,"")</f>
        <v>04/06/2012</v>
      </c>
      <c r="S786" s="26">
        <f t="shared" si="84"/>
        <v>41064</v>
      </c>
      <c r="T786" s="27">
        <f>SUMIFS(S:S,O:O,O786,E:E,"")</f>
        <v>41061</v>
      </c>
      <c r="U786" s="27">
        <f>SUMIFS(S:S,O:O,O786,D:D,"")</f>
        <v>41064</v>
      </c>
      <c r="V786" s="28" t="str">
        <f t="shared" si="88"/>
        <v>Après</v>
      </c>
      <c r="W786" s="28" t="str">
        <f t="shared" si="89"/>
        <v>Avant</v>
      </c>
      <c r="X786" s="29">
        <f t="shared" si="90"/>
        <v>3</v>
      </c>
      <c r="Y786" s="42">
        <f>IFERROR(P786+D786*0.03,"")</f>
        <v>255553810000</v>
      </c>
    </row>
    <row r="787" spans="1:25">
      <c r="A787" s="13" t="s">
        <v>67</v>
      </c>
      <c r="B787" s="14" t="s">
        <v>14</v>
      </c>
      <c r="C787" s="15">
        <v>3605052555545</v>
      </c>
      <c r="D787" s="16"/>
      <c r="E787" s="17">
        <v>10000</v>
      </c>
      <c r="F787" s="18"/>
      <c r="G787" s="19"/>
      <c r="H787" s="20">
        <f t="shared" si="85"/>
        <v>0</v>
      </c>
      <c r="I787" s="21">
        <f>SUMIFS(E:E,C:C,C787)</f>
        <v>10000</v>
      </c>
      <c r="J787" s="21">
        <f>SUMIFS(D:D,C:C,C787)</f>
        <v>10000</v>
      </c>
      <c r="K787" s="20" t="str">
        <f>IF(H787=2,"Délais OK &amp; Qté OK",IF(AND(H787=1,E787&lt;&gt;""),"Délais OK &amp; Qté NO",IF(AND(H787=1,E787="",M787&gt;=2),"Délais NO &amp; Qté OK",IF(AND(E787&lt;&gt;"",J787=D787),"Livraison sans demande","Délais NO &amp; Qté NO"))))</f>
        <v>Délais NO &amp; Qté NO</v>
      </c>
      <c r="L787" s="22" t="str">
        <f>IF(AND(K787="Délais NO &amp; Qté OK",X787&gt;30,D787&lt;&gt;""),"Verificar",IF(AND(K787="Délais NO &amp; Qté OK",X787&lt;=30,D787&lt;&gt;""),"Entrée faite "&amp;X787&amp;" jours "&amp;V787,IF(AND(X787&lt;30,K787="Délais NO &amp; Qté NO",D787=""),"Demande faite "&amp;X787&amp;" jours "&amp;W788,"")))</f>
        <v>Demande faite 3 jours Après</v>
      </c>
      <c r="M787" s="22">
        <f t="shared" si="86"/>
        <v>2</v>
      </c>
      <c r="N787" s="23">
        <v>1</v>
      </c>
      <c r="O787" s="12" t="str">
        <f>CONCATENATE(C787,D787,E787)</f>
        <v>360505255554510000</v>
      </c>
      <c r="P787" s="42" t="str">
        <f t="shared" si="87"/>
        <v>255554510000</v>
      </c>
      <c r="Q787" s="24" t="str">
        <f>IF(AND(D787&lt;&gt;0,E787=0),B787,"")</f>
        <v/>
      </c>
      <c r="R787" s="25" t="str">
        <f>IF(AND(D787=0,E787&lt;&gt;0),B787,"")</f>
        <v>04/06/2012</v>
      </c>
      <c r="S787" s="26">
        <f t="shared" si="84"/>
        <v>41064</v>
      </c>
      <c r="T787" s="27">
        <f>SUMIFS(S:S,O:O,O787,E:E,"")</f>
        <v>41061</v>
      </c>
      <c r="U787" s="27">
        <f>SUMIFS(S:S,O:O,O787,D:D,"")</f>
        <v>41064</v>
      </c>
      <c r="V787" s="28" t="str">
        <f t="shared" si="88"/>
        <v>Après</v>
      </c>
      <c r="W787" s="28" t="str">
        <f t="shared" si="89"/>
        <v>Avant</v>
      </c>
      <c r="X787" s="29">
        <f t="shared" si="90"/>
        <v>3</v>
      </c>
      <c r="Y787" s="42">
        <f>IFERROR(P787+D787*0.03,"")</f>
        <v>255554510000</v>
      </c>
    </row>
    <row r="788" spans="1:25">
      <c r="A788" s="13" t="s">
        <v>67</v>
      </c>
      <c r="B788" s="14" t="s">
        <v>14</v>
      </c>
      <c r="C788" s="15">
        <v>3605052555590</v>
      </c>
      <c r="D788" s="16">
        <v>10000</v>
      </c>
      <c r="E788" s="17">
        <v>10000</v>
      </c>
      <c r="F788" s="18">
        <v>1</v>
      </c>
      <c r="G788" s="19">
        <v>1</v>
      </c>
      <c r="H788" s="20">
        <f t="shared" si="85"/>
        <v>2</v>
      </c>
      <c r="I788" s="21">
        <f>SUMIFS(E:E,C:C,C788)</f>
        <v>20000</v>
      </c>
      <c r="J788" s="21">
        <f>SUMIFS(D:D,C:C,C788)</f>
        <v>20000</v>
      </c>
      <c r="K788" s="20" t="str">
        <f>IF(H788=2,"Délais OK &amp; Qté OK",IF(AND(H788=1,E788&lt;&gt;""),"Délais OK &amp; Qté NO",IF(AND(H788=1,E788="",M788&gt;=2),"Délais NO &amp; Qté OK",IF(AND(E788&lt;&gt;"",J788=D788),"Livraison sans demande","Délais NO &amp; Qté NO"))))</f>
        <v>Délais OK &amp; Qté OK</v>
      </c>
      <c r="L788" s="22" t="str">
        <f>IF(AND(K788="Délais NO &amp; Qté OK",X788&gt;30,D788&lt;&gt;""),"Verificar",IF(AND(K788="Délais NO &amp; Qté OK",X788&lt;=30,D788&lt;&gt;""),"Entrée faite "&amp;X788&amp;" jours "&amp;V788,IF(AND(X788&lt;30,K788="Délais NO &amp; Qté NO",D788=""),"Demande faite "&amp;X788&amp;" jours "&amp;W789,"")))</f>
        <v/>
      </c>
      <c r="M788" s="22">
        <f t="shared" si="86"/>
        <v>2</v>
      </c>
      <c r="N788" s="23">
        <v>1</v>
      </c>
      <c r="O788" s="12" t="str">
        <f>CONCATENATE(C788,D788,E788)</f>
        <v>36050525555901000010000</v>
      </c>
      <c r="P788" s="42" t="str">
        <f t="shared" si="87"/>
        <v>25555901000010000</v>
      </c>
      <c r="Q788" s="24" t="str">
        <f>IF(AND(D788&lt;&gt;0,E788=0),B788,"")</f>
        <v/>
      </c>
      <c r="R788" s="25" t="str">
        <f>IF(AND(D788=0,E788&lt;&gt;0),B788,"")</f>
        <v/>
      </c>
      <c r="S788" s="26">
        <f t="shared" si="84"/>
        <v>41064</v>
      </c>
      <c r="T788" s="27">
        <f>SUMIFS(S:S,O:O,O788,E:E,"")</f>
        <v>0</v>
      </c>
      <c r="U788" s="27">
        <f>SUMIFS(S:S,O:O,O788,D:D,"")</f>
        <v>0</v>
      </c>
      <c r="V788" s="28" t="str">
        <f t="shared" si="88"/>
        <v>Avant</v>
      </c>
      <c r="W788" s="28" t="str">
        <f t="shared" si="89"/>
        <v>Après</v>
      </c>
      <c r="X788" s="29">
        <f t="shared" si="90"/>
        <v>0</v>
      </c>
      <c r="Y788" s="42">
        <f>IFERROR(P788+D788*0.03,"")</f>
        <v>2.55559010000103E+16</v>
      </c>
    </row>
    <row r="789" spans="1:25">
      <c r="A789" s="13" t="s">
        <v>67</v>
      </c>
      <c r="B789" s="14" t="s">
        <v>14</v>
      </c>
      <c r="C789" s="15">
        <v>3605052555606</v>
      </c>
      <c r="D789" s="16">
        <v>10000</v>
      </c>
      <c r="E789" s="17">
        <v>10000</v>
      </c>
      <c r="F789" s="18">
        <v>1</v>
      </c>
      <c r="G789" s="19">
        <v>1</v>
      </c>
      <c r="H789" s="20">
        <f t="shared" si="85"/>
        <v>2</v>
      </c>
      <c r="I789" s="21">
        <f>SUMIFS(E:E,C:C,C789)</f>
        <v>10000</v>
      </c>
      <c r="J789" s="21">
        <f>SUMIFS(D:D,C:C,C789)</f>
        <v>10000</v>
      </c>
      <c r="K789" s="20" t="str">
        <f>IF(H789=2,"Délais OK &amp; Qté OK",IF(AND(H789=1,E789&lt;&gt;""),"Délais OK &amp; Qté NO",IF(AND(H789=1,E789="",M789&gt;=2),"Délais NO &amp; Qté OK",IF(AND(E789&lt;&gt;"",J789=D789),"Livraison sans demande","Délais NO &amp; Qté NO"))))</f>
        <v>Délais OK &amp; Qté OK</v>
      </c>
      <c r="L789" s="22" t="str">
        <f>IF(AND(K789="Délais NO &amp; Qté OK",X789&gt;30,D789&lt;&gt;""),"Verificar",IF(AND(K789="Délais NO &amp; Qté OK",X789&lt;=30,D789&lt;&gt;""),"Entrée faite "&amp;X789&amp;" jours "&amp;V789,IF(AND(X789&lt;30,K789="Délais NO &amp; Qté NO",D789=""),"Demande faite "&amp;X789&amp;" jours "&amp;W790,"")))</f>
        <v/>
      </c>
      <c r="M789" s="22">
        <f t="shared" si="86"/>
        <v>1</v>
      </c>
      <c r="N789" s="23">
        <v>1</v>
      </c>
      <c r="O789" s="12" t="str">
        <f>CONCATENATE(C789,D789,E789)</f>
        <v>36050525556061000010000</v>
      </c>
      <c r="P789" s="42" t="str">
        <f t="shared" si="87"/>
        <v>25556061000010000</v>
      </c>
      <c r="Q789" s="24" t="str">
        <f>IF(AND(D789&lt;&gt;0,E789=0),B789,"")</f>
        <v/>
      </c>
      <c r="R789" s="25" t="str">
        <f>IF(AND(D789=0,E789&lt;&gt;0),B789,"")</f>
        <v/>
      </c>
      <c r="S789" s="26">
        <f t="shared" si="84"/>
        <v>41064</v>
      </c>
      <c r="T789" s="27">
        <f>SUMIFS(S:S,O:O,O789,E:E,"")</f>
        <v>0</v>
      </c>
      <c r="U789" s="27">
        <f>SUMIFS(S:S,O:O,O789,D:D,"")</f>
        <v>0</v>
      </c>
      <c r="V789" s="28" t="str">
        <f t="shared" si="88"/>
        <v>Avant</v>
      </c>
      <c r="W789" s="28" t="str">
        <f t="shared" si="89"/>
        <v>Après</v>
      </c>
      <c r="X789" s="29">
        <f t="shared" si="90"/>
        <v>0</v>
      </c>
      <c r="Y789" s="42">
        <f>IFERROR(P789+D789*0.03,"")</f>
        <v>2.55560610000103E+16</v>
      </c>
    </row>
    <row r="790" spans="1:25">
      <c r="A790" s="13" t="s">
        <v>67</v>
      </c>
      <c r="B790" s="14" t="s">
        <v>14</v>
      </c>
      <c r="C790" s="15">
        <v>3605052555668</v>
      </c>
      <c r="D790" s="16"/>
      <c r="E790" s="17">
        <v>10000</v>
      </c>
      <c r="F790" s="18"/>
      <c r="G790" s="19"/>
      <c r="H790" s="20">
        <f t="shared" si="85"/>
        <v>0</v>
      </c>
      <c r="I790" s="21">
        <f>SUMIFS(E:E,C:C,C790)</f>
        <v>10000</v>
      </c>
      <c r="J790" s="21">
        <f>SUMIFS(D:D,C:C,C790)</f>
        <v>10000</v>
      </c>
      <c r="K790" s="20" t="str">
        <f>IF(H790=2,"Délais OK &amp; Qté OK",IF(AND(H790=1,E790&lt;&gt;""),"Délais OK &amp; Qté NO",IF(AND(H790=1,E790="",M790&gt;=2),"Délais NO &amp; Qté OK",IF(AND(E790&lt;&gt;"",J790=D790),"Livraison sans demande","Délais NO &amp; Qté NO"))))</f>
        <v>Délais NO &amp; Qté NO</v>
      </c>
      <c r="L790" s="22" t="str">
        <f>IF(AND(K790="Délais NO &amp; Qté OK",X790&gt;30,D790&lt;&gt;""),"Verificar",IF(AND(K790="Délais NO &amp; Qté OK",X790&lt;=30,D790&lt;&gt;""),"Entrée faite "&amp;X790&amp;" jours "&amp;V790,IF(AND(X790&lt;30,K790="Délais NO &amp; Qté NO",D790=""),"Demande faite "&amp;X790&amp;" jours "&amp;W791,"")))</f>
        <v>Demande faite 24 jours Après</v>
      </c>
      <c r="M790" s="22">
        <f t="shared" si="86"/>
        <v>2</v>
      </c>
      <c r="N790" s="23">
        <v>1</v>
      </c>
      <c r="O790" s="12" t="str">
        <f>CONCATENATE(C790,D790,E790)</f>
        <v>360505255566810000</v>
      </c>
      <c r="P790" s="42" t="str">
        <f t="shared" si="87"/>
        <v>255566810000</v>
      </c>
      <c r="Q790" s="24" t="str">
        <f>IF(AND(D790&lt;&gt;0,E790=0),B790,"")</f>
        <v/>
      </c>
      <c r="R790" s="25" t="str">
        <f>IF(AND(D790=0,E790&lt;&gt;0),B790,"")</f>
        <v>04/06/2012</v>
      </c>
      <c r="S790" s="26">
        <f t="shared" si="84"/>
        <v>41064</v>
      </c>
      <c r="T790" s="27">
        <f>SUMIFS(S:S,O:O,O790,E:E,"")</f>
        <v>41088</v>
      </c>
      <c r="U790" s="27">
        <f>SUMIFS(S:S,O:O,O790,D:D,"")</f>
        <v>41064</v>
      </c>
      <c r="V790" s="28" t="str">
        <f t="shared" si="88"/>
        <v>Avant</v>
      </c>
      <c r="W790" s="28" t="str">
        <f t="shared" si="89"/>
        <v>Après</v>
      </c>
      <c r="X790" s="29">
        <f t="shared" si="90"/>
        <v>24</v>
      </c>
      <c r="Y790" s="42">
        <f>IFERROR(P790+D790*0.03,"")</f>
        <v>255566810000</v>
      </c>
    </row>
    <row r="791" spans="1:25">
      <c r="A791" s="13" t="s">
        <v>67</v>
      </c>
      <c r="B791" s="14" t="s">
        <v>14</v>
      </c>
      <c r="C791" s="15">
        <v>3605052555712</v>
      </c>
      <c r="D791" s="16">
        <v>10000</v>
      </c>
      <c r="E791" s="17">
        <v>10000</v>
      </c>
      <c r="F791" s="18">
        <v>1</v>
      </c>
      <c r="G791" s="19">
        <v>1</v>
      </c>
      <c r="H791" s="20">
        <f t="shared" si="85"/>
        <v>2</v>
      </c>
      <c r="I791" s="21">
        <f>SUMIFS(E:E,C:C,C791)</f>
        <v>20000</v>
      </c>
      <c r="J791" s="21">
        <f>SUMIFS(D:D,C:C,C791)</f>
        <v>20000</v>
      </c>
      <c r="K791" s="20" t="str">
        <f>IF(H791=2,"Délais OK &amp; Qté OK",IF(AND(H791=1,E791&lt;&gt;""),"Délais OK &amp; Qté NO",IF(AND(H791=1,E791="",M791&gt;=2),"Délais NO &amp; Qté OK",IF(AND(E791&lt;&gt;"",J791=D791),"Livraison sans demande","Délais NO &amp; Qté NO"))))</f>
        <v>Délais OK &amp; Qté OK</v>
      </c>
      <c r="L791" s="22" t="str">
        <f>IF(AND(K791="Délais NO &amp; Qté OK",X791&gt;30,D791&lt;&gt;""),"Verificar",IF(AND(K791="Délais NO &amp; Qté OK",X791&lt;=30,D791&lt;&gt;""),"Entrée faite "&amp;X791&amp;" jours "&amp;V791,IF(AND(X791&lt;30,K791="Délais NO &amp; Qté NO",D791=""),"Demande faite "&amp;X791&amp;" jours "&amp;W792,"")))</f>
        <v/>
      </c>
      <c r="M791" s="22">
        <f t="shared" si="86"/>
        <v>2</v>
      </c>
      <c r="N791" s="23">
        <v>1</v>
      </c>
      <c r="O791" s="12" t="str">
        <f>CONCATENATE(C791,D791,E791)</f>
        <v>36050525557121000010000</v>
      </c>
      <c r="P791" s="42" t="str">
        <f t="shared" si="87"/>
        <v>25557121000010000</v>
      </c>
      <c r="Q791" s="24" t="str">
        <f>IF(AND(D791&lt;&gt;0,E791=0),B791,"")</f>
        <v/>
      </c>
      <c r="R791" s="25" t="str">
        <f>IF(AND(D791=0,E791&lt;&gt;0),B791,"")</f>
        <v/>
      </c>
      <c r="S791" s="26">
        <f t="shared" si="84"/>
        <v>41064</v>
      </c>
      <c r="T791" s="27">
        <f>SUMIFS(S:S,O:O,O791,E:E,"")</f>
        <v>0</v>
      </c>
      <c r="U791" s="27">
        <f>SUMIFS(S:S,O:O,O791,D:D,"")</f>
        <v>0</v>
      </c>
      <c r="V791" s="28" t="str">
        <f t="shared" si="88"/>
        <v>Avant</v>
      </c>
      <c r="W791" s="28" t="str">
        <f t="shared" si="89"/>
        <v>Après</v>
      </c>
      <c r="X791" s="29">
        <f t="shared" si="90"/>
        <v>0</v>
      </c>
      <c r="Y791" s="42">
        <f>IFERROR(P791+D791*0.03,"")</f>
        <v>2.55571210000103E+16</v>
      </c>
    </row>
    <row r="792" spans="1:25">
      <c r="A792" s="13" t="s">
        <v>67</v>
      </c>
      <c r="B792" s="14" t="s">
        <v>14</v>
      </c>
      <c r="C792" s="15">
        <v>3605052555729</v>
      </c>
      <c r="D792" s="16">
        <v>10000</v>
      </c>
      <c r="E792" s="17">
        <v>10000</v>
      </c>
      <c r="F792" s="18">
        <v>1</v>
      </c>
      <c r="G792" s="19">
        <v>1</v>
      </c>
      <c r="H792" s="20">
        <f t="shared" si="85"/>
        <v>2</v>
      </c>
      <c r="I792" s="21">
        <f>SUMIFS(E:E,C:C,C792)</f>
        <v>10000</v>
      </c>
      <c r="J792" s="21">
        <f>SUMIFS(D:D,C:C,C792)</f>
        <v>10000</v>
      </c>
      <c r="K792" s="20" t="str">
        <f>IF(H792=2,"Délais OK &amp; Qté OK",IF(AND(H792=1,E792&lt;&gt;""),"Délais OK &amp; Qté NO",IF(AND(H792=1,E792="",M792&gt;=2),"Délais NO &amp; Qté OK",IF(AND(E792&lt;&gt;"",J792=D792),"Livraison sans demande","Délais NO &amp; Qté NO"))))</f>
        <v>Délais OK &amp; Qté OK</v>
      </c>
      <c r="L792" s="22" t="str">
        <f>IF(AND(K792="Délais NO &amp; Qté OK",X792&gt;30,D792&lt;&gt;""),"Verificar",IF(AND(K792="Délais NO &amp; Qté OK",X792&lt;=30,D792&lt;&gt;""),"Entrée faite "&amp;X792&amp;" jours "&amp;V792,IF(AND(X792&lt;30,K792="Délais NO &amp; Qté NO",D792=""),"Demande faite "&amp;X792&amp;" jours "&amp;W793,"")))</f>
        <v/>
      </c>
      <c r="M792" s="22">
        <f t="shared" si="86"/>
        <v>1</v>
      </c>
      <c r="N792" s="23">
        <v>1</v>
      </c>
      <c r="O792" s="12" t="str">
        <f>CONCATENATE(C792,D792,E792)</f>
        <v>36050525557291000010000</v>
      </c>
      <c r="P792" s="42" t="str">
        <f t="shared" si="87"/>
        <v>25557291000010000</v>
      </c>
      <c r="Q792" s="24" t="str">
        <f>IF(AND(D792&lt;&gt;0,E792=0),B792,"")</f>
        <v/>
      </c>
      <c r="R792" s="25" t="str">
        <f>IF(AND(D792=0,E792&lt;&gt;0),B792,"")</f>
        <v/>
      </c>
      <c r="S792" s="26">
        <f t="shared" si="84"/>
        <v>41064</v>
      </c>
      <c r="T792" s="27">
        <f>SUMIFS(S:S,O:O,O792,E:E,"")</f>
        <v>0</v>
      </c>
      <c r="U792" s="27">
        <f>SUMIFS(S:S,O:O,O792,D:D,"")</f>
        <v>0</v>
      </c>
      <c r="V792" s="28" t="str">
        <f t="shared" si="88"/>
        <v>Avant</v>
      </c>
      <c r="W792" s="28" t="str">
        <f t="shared" si="89"/>
        <v>Après</v>
      </c>
      <c r="X792" s="29">
        <f t="shared" si="90"/>
        <v>0</v>
      </c>
      <c r="Y792" s="42">
        <f>IFERROR(P792+D792*0.03,"")</f>
        <v>2.55572910000103E+16</v>
      </c>
    </row>
    <row r="793" spans="1:25">
      <c r="A793" s="13" t="s">
        <v>67</v>
      </c>
      <c r="B793" s="14" t="s">
        <v>14</v>
      </c>
      <c r="C793" s="15">
        <v>3605052555736</v>
      </c>
      <c r="D793" s="16">
        <v>10000</v>
      </c>
      <c r="E793" s="17">
        <v>10000</v>
      </c>
      <c r="F793" s="18">
        <v>1</v>
      </c>
      <c r="G793" s="19">
        <v>1</v>
      </c>
      <c r="H793" s="20">
        <f t="shared" si="85"/>
        <v>2</v>
      </c>
      <c r="I793" s="21">
        <f>SUMIFS(E:E,C:C,C793)</f>
        <v>20000</v>
      </c>
      <c r="J793" s="21">
        <f>SUMIFS(D:D,C:C,C793)</f>
        <v>20000</v>
      </c>
      <c r="K793" s="20" t="str">
        <f>IF(H793=2,"Délais OK &amp; Qté OK",IF(AND(H793=1,E793&lt;&gt;""),"Délais OK &amp; Qté NO",IF(AND(H793=1,E793="",M793&gt;=2),"Délais NO &amp; Qté OK",IF(AND(E793&lt;&gt;"",J793=D793),"Livraison sans demande","Délais NO &amp; Qté NO"))))</f>
        <v>Délais OK &amp; Qté OK</v>
      </c>
      <c r="L793" s="22" t="str">
        <f>IF(AND(K793="Délais NO &amp; Qté OK",X793&gt;30,D793&lt;&gt;""),"Verificar",IF(AND(K793="Délais NO &amp; Qté OK",X793&lt;=30,D793&lt;&gt;""),"Entrée faite "&amp;X793&amp;" jours "&amp;V793,IF(AND(X793&lt;30,K793="Délais NO &amp; Qté NO",D793=""),"Demande faite "&amp;X793&amp;" jours "&amp;W794,"")))</f>
        <v/>
      </c>
      <c r="M793" s="22">
        <f t="shared" si="86"/>
        <v>1</v>
      </c>
      <c r="N793" s="23">
        <v>1</v>
      </c>
      <c r="O793" s="12" t="str">
        <f>CONCATENATE(C793,D793,E793)</f>
        <v>36050525557361000010000</v>
      </c>
      <c r="P793" s="42" t="str">
        <f t="shared" si="87"/>
        <v>25557361000010000</v>
      </c>
      <c r="Q793" s="24" t="str">
        <f>IF(AND(D793&lt;&gt;0,E793=0),B793,"")</f>
        <v/>
      </c>
      <c r="R793" s="25" t="str">
        <f>IF(AND(D793=0,E793&lt;&gt;0),B793,"")</f>
        <v/>
      </c>
      <c r="S793" s="26">
        <f t="shared" si="84"/>
        <v>41064</v>
      </c>
      <c r="T793" s="27">
        <f>SUMIFS(S:S,O:O,O793,E:E,"")</f>
        <v>0</v>
      </c>
      <c r="U793" s="27">
        <f>SUMIFS(S:S,O:O,O793,D:D,"")</f>
        <v>0</v>
      </c>
      <c r="V793" s="28" t="str">
        <f t="shared" si="88"/>
        <v>Avant</v>
      </c>
      <c r="W793" s="28" t="str">
        <f t="shared" si="89"/>
        <v>Après</v>
      </c>
      <c r="X793" s="29">
        <f t="shared" si="90"/>
        <v>0</v>
      </c>
      <c r="Y793" s="42">
        <f>IFERROR(P793+D793*0.03,"")</f>
        <v>2.55573610000103E+16</v>
      </c>
    </row>
    <row r="794" spans="1:25">
      <c r="A794" s="13" t="s">
        <v>67</v>
      </c>
      <c r="B794" s="14" t="s">
        <v>14</v>
      </c>
      <c r="C794" s="15">
        <v>3605052568354</v>
      </c>
      <c r="D794" s="16">
        <v>10000</v>
      </c>
      <c r="E794" s="17">
        <v>10000</v>
      </c>
      <c r="F794" s="18">
        <v>1</v>
      </c>
      <c r="G794" s="19">
        <v>1</v>
      </c>
      <c r="H794" s="20">
        <f t="shared" si="85"/>
        <v>2</v>
      </c>
      <c r="I794" s="21">
        <f>SUMIFS(E:E,C:C,C794)</f>
        <v>10000</v>
      </c>
      <c r="J794" s="21">
        <f>SUMIFS(D:D,C:C,C794)</f>
        <v>20000</v>
      </c>
      <c r="K794" s="20" t="str">
        <f>IF(H794=2,"Délais OK &amp; Qté OK",IF(AND(H794=1,E794&lt;&gt;""),"Délais OK &amp; Qté NO",IF(AND(H794=1,E794="",M794&gt;=2),"Délais NO &amp; Qté OK",IF(AND(E794&lt;&gt;"",J794=D794),"Livraison sans demande","Délais NO &amp; Qté NO"))))</f>
        <v>Délais OK &amp; Qté OK</v>
      </c>
      <c r="L794" s="22" t="str">
        <f>IF(AND(K794="Délais NO &amp; Qté OK",X794&gt;30,D794&lt;&gt;""),"Verificar",IF(AND(K794="Délais NO &amp; Qté OK",X794&lt;=30,D794&lt;&gt;""),"Entrée faite "&amp;X794&amp;" jours "&amp;V794,IF(AND(X794&lt;30,K794="Délais NO &amp; Qté NO",D794=""),"Demande faite "&amp;X794&amp;" jours "&amp;W795,"")))</f>
        <v/>
      </c>
      <c r="M794" s="22">
        <f t="shared" si="86"/>
        <v>1</v>
      </c>
      <c r="N794" s="23">
        <v>1</v>
      </c>
      <c r="O794" s="12" t="str">
        <f>CONCATENATE(C794,D794,E794)</f>
        <v>36050525683541000010000</v>
      </c>
      <c r="P794" s="42" t="str">
        <f t="shared" si="87"/>
        <v>25683541000010000</v>
      </c>
      <c r="Q794" s="24" t="str">
        <f>IF(AND(D794&lt;&gt;0,E794=0),B794,"")</f>
        <v/>
      </c>
      <c r="R794" s="25" t="str">
        <f>IF(AND(D794=0,E794&lt;&gt;0),B794,"")</f>
        <v/>
      </c>
      <c r="S794" s="26">
        <f t="shared" si="84"/>
        <v>41064</v>
      </c>
      <c r="T794" s="27">
        <f>SUMIFS(S:S,O:O,O794,E:E,"")</f>
        <v>0</v>
      </c>
      <c r="U794" s="27">
        <f>SUMIFS(S:S,O:O,O794,D:D,"")</f>
        <v>0</v>
      </c>
      <c r="V794" s="28" t="str">
        <f t="shared" si="88"/>
        <v>Avant</v>
      </c>
      <c r="W794" s="28" t="str">
        <f t="shared" si="89"/>
        <v>Après</v>
      </c>
      <c r="X794" s="29">
        <f t="shared" si="90"/>
        <v>0</v>
      </c>
      <c r="Y794" s="42">
        <f>IFERROR(P794+D794*0.03,"")</f>
        <v>2.56835410000103E+16</v>
      </c>
    </row>
    <row r="795" spans="1:25">
      <c r="A795" s="13" t="s">
        <v>67</v>
      </c>
      <c r="B795" s="14" t="s">
        <v>14</v>
      </c>
      <c r="C795" s="15">
        <v>3605052568361</v>
      </c>
      <c r="D795" s="16">
        <v>10000</v>
      </c>
      <c r="E795" s="17">
        <v>10000</v>
      </c>
      <c r="F795" s="18">
        <v>1</v>
      </c>
      <c r="G795" s="19">
        <v>1</v>
      </c>
      <c r="H795" s="20">
        <f t="shared" si="85"/>
        <v>2</v>
      </c>
      <c r="I795" s="21">
        <f>SUMIFS(E:E,C:C,C795)</f>
        <v>10000</v>
      </c>
      <c r="J795" s="21">
        <f>SUMIFS(D:D,C:C,C795)</f>
        <v>20000</v>
      </c>
      <c r="K795" s="20" t="str">
        <f>IF(H795=2,"Délais OK &amp; Qté OK",IF(AND(H795=1,E795&lt;&gt;""),"Délais OK &amp; Qté NO",IF(AND(H795=1,E795="",M795&gt;=2),"Délais NO &amp; Qté OK",IF(AND(E795&lt;&gt;"",J795=D795),"Livraison sans demande","Délais NO &amp; Qté NO"))))</f>
        <v>Délais OK &amp; Qté OK</v>
      </c>
      <c r="L795" s="22" t="str">
        <f>IF(AND(K795="Délais NO &amp; Qté OK",X795&gt;30,D795&lt;&gt;""),"Verificar",IF(AND(K795="Délais NO &amp; Qté OK",X795&lt;=30,D795&lt;&gt;""),"Entrée faite "&amp;X795&amp;" jours "&amp;V795,IF(AND(X795&lt;30,K795="Délais NO &amp; Qté NO",D795=""),"Demande faite "&amp;X795&amp;" jours "&amp;W796,"")))</f>
        <v/>
      </c>
      <c r="M795" s="22">
        <f t="shared" si="86"/>
        <v>1</v>
      </c>
      <c r="N795" s="23">
        <v>1</v>
      </c>
      <c r="O795" s="12" t="str">
        <f>CONCATENATE(C795,D795,E795)</f>
        <v>36050525683611000010000</v>
      </c>
      <c r="P795" s="42" t="str">
        <f t="shared" si="87"/>
        <v>25683611000010000</v>
      </c>
      <c r="Q795" s="24" t="str">
        <f>IF(AND(D795&lt;&gt;0,E795=0),B795,"")</f>
        <v/>
      </c>
      <c r="R795" s="25" t="str">
        <f>IF(AND(D795=0,E795&lt;&gt;0),B795,"")</f>
        <v/>
      </c>
      <c r="S795" s="26">
        <f t="shared" si="84"/>
        <v>41064</v>
      </c>
      <c r="T795" s="27">
        <f>SUMIFS(S:S,O:O,O795,E:E,"")</f>
        <v>0</v>
      </c>
      <c r="U795" s="27">
        <f>SUMIFS(S:S,O:O,O795,D:D,"")</f>
        <v>0</v>
      </c>
      <c r="V795" s="28" t="str">
        <f t="shared" si="88"/>
        <v>Avant</v>
      </c>
      <c r="W795" s="28" t="str">
        <f t="shared" si="89"/>
        <v>Après</v>
      </c>
      <c r="X795" s="29">
        <f t="shared" si="90"/>
        <v>0</v>
      </c>
      <c r="Y795" s="42">
        <f>IFERROR(P795+D795*0.03,"")</f>
        <v>2.56836110000103E+16</v>
      </c>
    </row>
    <row r="796" spans="1:25">
      <c r="A796" s="13" t="s">
        <v>67</v>
      </c>
      <c r="B796" s="14" t="s">
        <v>14</v>
      </c>
      <c r="C796" s="15">
        <v>3605052568378</v>
      </c>
      <c r="D796" s="16">
        <v>10000</v>
      </c>
      <c r="E796" s="17">
        <v>10000</v>
      </c>
      <c r="F796" s="18">
        <v>1</v>
      </c>
      <c r="G796" s="19">
        <v>1</v>
      </c>
      <c r="H796" s="20">
        <f t="shared" si="85"/>
        <v>2</v>
      </c>
      <c r="I796" s="21">
        <f>SUMIFS(E:E,C:C,C796)</f>
        <v>10000</v>
      </c>
      <c r="J796" s="21">
        <f>SUMIFS(D:D,C:C,C796)</f>
        <v>10000</v>
      </c>
      <c r="K796" s="20" t="str">
        <f>IF(H796=2,"Délais OK &amp; Qté OK",IF(AND(H796=1,E796&lt;&gt;""),"Délais OK &amp; Qté NO",IF(AND(H796=1,E796="",M796&gt;=2),"Délais NO &amp; Qté OK",IF(AND(E796&lt;&gt;"",J796=D796),"Livraison sans demande","Délais NO &amp; Qté NO"))))</f>
        <v>Délais OK &amp; Qté OK</v>
      </c>
      <c r="L796" s="22" t="str">
        <f>IF(AND(K796="Délais NO &amp; Qté OK",X796&gt;30,D796&lt;&gt;""),"Verificar",IF(AND(K796="Délais NO &amp; Qté OK",X796&lt;=30,D796&lt;&gt;""),"Entrée faite "&amp;X796&amp;" jours "&amp;V796,IF(AND(X796&lt;30,K796="Délais NO &amp; Qté NO",D796=""),"Demande faite "&amp;X796&amp;" jours "&amp;W797,"")))</f>
        <v/>
      </c>
      <c r="M796" s="22">
        <f t="shared" si="86"/>
        <v>1</v>
      </c>
      <c r="N796" s="23">
        <v>1</v>
      </c>
      <c r="O796" s="12" t="str">
        <f>CONCATENATE(C796,D796,E796)</f>
        <v>36050525683781000010000</v>
      </c>
      <c r="P796" s="42" t="str">
        <f t="shared" si="87"/>
        <v>25683781000010000</v>
      </c>
      <c r="Q796" s="24" t="str">
        <f>IF(AND(D796&lt;&gt;0,E796=0),B796,"")</f>
        <v/>
      </c>
      <c r="R796" s="25" t="str">
        <f>IF(AND(D796=0,E796&lt;&gt;0),B796,"")</f>
        <v/>
      </c>
      <c r="S796" s="26">
        <f t="shared" si="84"/>
        <v>41064</v>
      </c>
      <c r="T796" s="27">
        <f>SUMIFS(S:S,O:O,O796,E:E,"")</f>
        <v>0</v>
      </c>
      <c r="U796" s="27">
        <f>SUMIFS(S:S,O:O,O796,D:D,"")</f>
        <v>0</v>
      </c>
      <c r="V796" s="28" t="str">
        <f t="shared" si="88"/>
        <v>Avant</v>
      </c>
      <c r="W796" s="28" t="str">
        <f t="shared" si="89"/>
        <v>Après</v>
      </c>
      <c r="X796" s="29">
        <f t="shared" si="90"/>
        <v>0</v>
      </c>
      <c r="Y796" s="42">
        <f>IFERROR(P796+D796*0.03,"")</f>
        <v>2.56837810000103E+16</v>
      </c>
    </row>
    <row r="797" spans="1:25">
      <c r="A797" s="13" t="s">
        <v>67</v>
      </c>
      <c r="B797" s="14" t="s">
        <v>14</v>
      </c>
      <c r="C797" s="15">
        <v>3605052568385</v>
      </c>
      <c r="D797" s="16">
        <v>10000</v>
      </c>
      <c r="E797" s="17">
        <v>10000</v>
      </c>
      <c r="F797" s="18">
        <v>1</v>
      </c>
      <c r="G797" s="19">
        <v>1</v>
      </c>
      <c r="H797" s="20">
        <f t="shared" si="85"/>
        <v>2</v>
      </c>
      <c r="I797" s="21">
        <f>SUMIFS(E:E,C:C,C797)</f>
        <v>10000</v>
      </c>
      <c r="J797" s="21">
        <f>SUMIFS(D:D,C:C,C797)</f>
        <v>20000</v>
      </c>
      <c r="K797" s="20" t="str">
        <f>IF(H797=2,"Délais OK &amp; Qté OK",IF(AND(H797=1,E797&lt;&gt;""),"Délais OK &amp; Qté NO",IF(AND(H797=1,E797="",M797&gt;=2),"Délais NO &amp; Qté OK",IF(AND(E797&lt;&gt;"",J797=D797),"Livraison sans demande","Délais NO &amp; Qté NO"))))</f>
        <v>Délais OK &amp; Qté OK</v>
      </c>
      <c r="L797" s="22" t="str">
        <f>IF(AND(K797="Délais NO &amp; Qté OK",X797&gt;30,D797&lt;&gt;""),"Verificar",IF(AND(K797="Délais NO &amp; Qté OK",X797&lt;=30,D797&lt;&gt;""),"Entrée faite "&amp;X797&amp;" jours "&amp;V797,IF(AND(X797&lt;30,K797="Délais NO &amp; Qté NO",D797=""),"Demande faite "&amp;X797&amp;" jours "&amp;W798,"")))</f>
        <v/>
      </c>
      <c r="M797" s="22">
        <f t="shared" si="86"/>
        <v>1</v>
      </c>
      <c r="N797" s="23">
        <v>1</v>
      </c>
      <c r="O797" s="12" t="str">
        <f>CONCATENATE(C797,D797,E797)</f>
        <v>36050525683851000010000</v>
      </c>
      <c r="P797" s="42" t="str">
        <f t="shared" si="87"/>
        <v>25683851000010000</v>
      </c>
      <c r="Q797" s="24" t="str">
        <f>IF(AND(D797&lt;&gt;0,E797=0),B797,"")</f>
        <v/>
      </c>
      <c r="R797" s="25" t="str">
        <f>IF(AND(D797=0,E797&lt;&gt;0),B797,"")</f>
        <v/>
      </c>
      <c r="S797" s="26">
        <f t="shared" si="84"/>
        <v>41064</v>
      </c>
      <c r="T797" s="27">
        <f>SUMIFS(S:S,O:O,O797,E:E,"")</f>
        <v>0</v>
      </c>
      <c r="U797" s="27">
        <f>SUMIFS(S:S,O:O,O797,D:D,"")</f>
        <v>0</v>
      </c>
      <c r="V797" s="28" t="str">
        <f t="shared" si="88"/>
        <v>Avant</v>
      </c>
      <c r="W797" s="28" t="str">
        <f t="shared" si="89"/>
        <v>Après</v>
      </c>
      <c r="X797" s="29">
        <f t="shared" si="90"/>
        <v>0</v>
      </c>
      <c r="Y797" s="42">
        <f>IFERROR(P797+D797*0.03,"")</f>
        <v>2.56838510000103E+16</v>
      </c>
    </row>
    <row r="798" spans="1:25">
      <c r="A798" s="13" t="s">
        <v>67</v>
      </c>
      <c r="B798" s="14" t="s">
        <v>14</v>
      </c>
      <c r="C798" s="15">
        <v>3605052568484</v>
      </c>
      <c r="D798" s="16">
        <v>10000</v>
      </c>
      <c r="E798" s="17">
        <v>10000</v>
      </c>
      <c r="F798" s="18">
        <v>1</v>
      </c>
      <c r="G798" s="19">
        <v>1</v>
      </c>
      <c r="H798" s="20">
        <f t="shared" si="85"/>
        <v>2</v>
      </c>
      <c r="I798" s="21">
        <f>SUMIFS(E:E,C:C,C798)</f>
        <v>10000</v>
      </c>
      <c r="J798" s="21">
        <f>SUMIFS(D:D,C:C,C798)</f>
        <v>10000</v>
      </c>
      <c r="K798" s="20" t="str">
        <f>IF(H798=2,"Délais OK &amp; Qté OK",IF(AND(H798=1,E798&lt;&gt;""),"Délais OK &amp; Qté NO",IF(AND(H798=1,E798="",M798&gt;=2),"Délais NO &amp; Qté OK",IF(AND(E798&lt;&gt;"",J798=D798),"Livraison sans demande","Délais NO &amp; Qté NO"))))</f>
        <v>Délais OK &amp; Qté OK</v>
      </c>
      <c r="L798" s="22" t="str">
        <f>IF(AND(K798="Délais NO &amp; Qté OK",X798&gt;30,D798&lt;&gt;""),"Verificar",IF(AND(K798="Délais NO &amp; Qté OK",X798&lt;=30,D798&lt;&gt;""),"Entrée faite "&amp;X798&amp;" jours "&amp;V798,IF(AND(X798&lt;30,K798="Délais NO &amp; Qté NO",D798=""),"Demande faite "&amp;X798&amp;" jours "&amp;W799,"")))</f>
        <v/>
      </c>
      <c r="M798" s="22">
        <f t="shared" si="86"/>
        <v>1</v>
      </c>
      <c r="N798" s="23">
        <v>1</v>
      </c>
      <c r="O798" s="12" t="str">
        <f>CONCATENATE(C798,D798,E798)</f>
        <v>36050525684841000010000</v>
      </c>
      <c r="P798" s="42" t="str">
        <f t="shared" si="87"/>
        <v>25684841000010000</v>
      </c>
      <c r="Q798" s="24" t="str">
        <f>IF(AND(D798&lt;&gt;0,E798=0),B798,"")</f>
        <v/>
      </c>
      <c r="R798" s="25" t="str">
        <f>IF(AND(D798=0,E798&lt;&gt;0),B798,"")</f>
        <v/>
      </c>
      <c r="S798" s="26">
        <f t="shared" si="84"/>
        <v>41064</v>
      </c>
      <c r="T798" s="27">
        <f>SUMIFS(S:S,O:O,O798,E:E,"")</f>
        <v>0</v>
      </c>
      <c r="U798" s="27">
        <f>SUMIFS(S:S,O:O,O798,D:D,"")</f>
        <v>0</v>
      </c>
      <c r="V798" s="28" t="str">
        <f t="shared" si="88"/>
        <v>Avant</v>
      </c>
      <c r="W798" s="28" t="str">
        <f t="shared" si="89"/>
        <v>Après</v>
      </c>
      <c r="X798" s="29">
        <f t="shared" si="90"/>
        <v>0</v>
      </c>
      <c r="Y798" s="42">
        <f>IFERROR(P798+D798*0.03,"")</f>
        <v>2.56848410000103E+16</v>
      </c>
    </row>
    <row r="799" spans="1:25">
      <c r="A799" s="13" t="s">
        <v>67</v>
      </c>
      <c r="B799" s="14" t="s">
        <v>14</v>
      </c>
      <c r="C799" s="15">
        <v>3605052568491</v>
      </c>
      <c r="D799" s="16">
        <v>10000</v>
      </c>
      <c r="E799" s="17">
        <v>10000</v>
      </c>
      <c r="F799" s="18">
        <v>1</v>
      </c>
      <c r="G799" s="19">
        <v>1</v>
      </c>
      <c r="H799" s="20">
        <f t="shared" si="85"/>
        <v>2</v>
      </c>
      <c r="I799" s="21">
        <f>SUMIFS(E:E,C:C,C799)</f>
        <v>10000</v>
      </c>
      <c r="J799" s="21">
        <f>SUMIFS(D:D,C:C,C799)</f>
        <v>10000</v>
      </c>
      <c r="K799" s="20" t="str">
        <f>IF(H799=2,"Délais OK &amp; Qté OK",IF(AND(H799=1,E799&lt;&gt;""),"Délais OK &amp; Qté NO",IF(AND(H799=1,E799="",M799&gt;=2),"Délais NO &amp; Qté OK",IF(AND(E799&lt;&gt;"",J799=D799),"Livraison sans demande","Délais NO &amp; Qté NO"))))</f>
        <v>Délais OK &amp; Qté OK</v>
      </c>
      <c r="L799" s="22" t="str">
        <f>IF(AND(K799="Délais NO &amp; Qté OK",X799&gt;30,D799&lt;&gt;""),"Verificar",IF(AND(K799="Délais NO &amp; Qté OK",X799&lt;=30,D799&lt;&gt;""),"Entrée faite "&amp;X799&amp;" jours "&amp;V799,IF(AND(X799&lt;30,K799="Délais NO &amp; Qté NO",D799=""),"Demande faite "&amp;X799&amp;" jours "&amp;W800,"")))</f>
        <v/>
      </c>
      <c r="M799" s="22">
        <f t="shared" si="86"/>
        <v>1</v>
      </c>
      <c r="N799" s="23">
        <v>1</v>
      </c>
      <c r="O799" s="12" t="str">
        <f>CONCATENATE(C799,D799,E799)</f>
        <v>36050525684911000010000</v>
      </c>
      <c r="P799" s="42" t="str">
        <f t="shared" si="87"/>
        <v>25684911000010000</v>
      </c>
      <c r="Q799" s="24" t="str">
        <f>IF(AND(D799&lt;&gt;0,E799=0),B799,"")</f>
        <v/>
      </c>
      <c r="R799" s="25" t="str">
        <f>IF(AND(D799=0,E799&lt;&gt;0),B799,"")</f>
        <v/>
      </c>
      <c r="S799" s="26">
        <f t="shared" si="84"/>
        <v>41064</v>
      </c>
      <c r="T799" s="27">
        <f>SUMIFS(S:S,O:O,O799,E:E,"")</f>
        <v>0</v>
      </c>
      <c r="U799" s="27">
        <f>SUMIFS(S:S,O:O,O799,D:D,"")</f>
        <v>0</v>
      </c>
      <c r="V799" s="28" t="str">
        <f t="shared" si="88"/>
        <v>Avant</v>
      </c>
      <c r="W799" s="28" t="str">
        <f t="shared" si="89"/>
        <v>Après</v>
      </c>
      <c r="X799" s="29">
        <f t="shared" si="90"/>
        <v>0</v>
      </c>
      <c r="Y799" s="42">
        <f>IFERROR(P799+D799*0.03,"")</f>
        <v>2.56849110000103E+16</v>
      </c>
    </row>
    <row r="800" spans="1:25">
      <c r="A800" s="13" t="s">
        <v>67</v>
      </c>
      <c r="B800" s="14" t="s">
        <v>14</v>
      </c>
      <c r="C800" s="15">
        <v>3605052568507</v>
      </c>
      <c r="D800" s="16">
        <v>10000</v>
      </c>
      <c r="E800" s="17">
        <v>10000</v>
      </c>
      <c r="F800" s="18">
        <v>1</v>
      </c>
      <c r="G800" s="19">
        <v>1</v>
      </c>
      <c r="H800" s="20">
        <f t="shared" si="85"/>
        <v>2</v>
      </c>
      <c r="I800" s="21">
        <f>SUMIFS(E:E,C:C,C800)</f>
        <v>10000</v>
      </c>
      <c r="J800" s="21">
        <f>SUMIFS(D:D,C:C,C800)</f>
        <v>10000</v>
      </c>
      <c r="K800" s="20" t="str">
        <f>IF(H800=2,"Délais OK &amp; Qté OK",IF(AND(H800=1,E800&lt;&gt;""),"Délais OK &amp; Qté NO",IF(AND(H800=1,E800="",M800&gt;=2),"Délais NO &amp; Qté OK",IF(AND(E800&lt;&gt;"",J800=D800),"Livraison sans demande","Délais NO &amp; Qté NO"))))</f>
        <v>Délais OK &amp; Qté OK</v>
      </c>
      <c r="L800" s="22" t="str">
        <f>IF(AND(K800="Délais NO &amp; Qté OK",X800&gt;30,D800&lt;&gt;""),"Verificar",IF(AND(K800="Délais NO &amp; Qté OK",X800&lt;=30,D800&lt;&gt;""),"Entrée faite "&amp;X800&amp;" jours "&amp;V800,IF(AND(X800&lt;30,K800="Délais NO &amp; Qté NO",D800=""),"Demande faite "&amp;X800&amp;" jours "&amp;W801,"")))</f>
        <v/>
      </c>
      <c r="M800" s="22">
        <f t="shared" si="86"/>
        <v>1</v>
      </c>
      <c r="N800" s="23">
        <v>1</v>
      </c>
      <c r="O800" s="12" t="str">
        <f>CONCATENATE(C800,D800,E800)</f>
        <v>36050525685071000010000</v>
      </c>
      <c r="P800" s="42" t="str">
        <f t="shared" si="87"/>
        <v>25685071000010000</v>
      </c>
      <c r="Q800" s="24" t="str">
        <f>IF(AND(D800&lt;&gt;0,E800=0),B800,"")</f>
        <v/>
      </c>
      <c r="R800" s="25" t="str">
        <f>IF(AND(D800=0,E800&lt;&gt;0),B800,"")</f>
        <v/>
      </c>
      <c r="S800" s="26">
        <f t="shared" si="84"/>
        <v>41064</v>
      </c>
      <c r="T800" s="27">
        <f>SUMIFS(S:S,O:O,O800,E:E,"")</f>
        <v>0</v>
      </c>
      <c r="U800" s="27">
        <f>SUMIFS(S:S,O:O,O800,D:D,"")</f>
        <v>0</v>
      </c>
      <c r="V800" s="28" t="str">
        <f t="shared" si="88"/>
        <v>Avant</v>
      </c>
      <c r="W800" s="28" t="str">
        <f t="shared" si="89"/>
        <v>Après</v>
      </c>
      <c r="X800" s="29">
        <f t="shared" si="90"/>
        <v>0</v>
      </c>
      <c r="Y800" s="42">
        <f>IFERROR(P800+D800*0.03,"")</f>
        <v>2.56850710000103E+16</v>
      </c>
    </row>
    <row r="801" spans="1:25">
      <c r="A801" s="13" t="s">
        <v>67</v>
      </c>
      <c r="B801" s="14" t="s">
        <v>14</v>
      </c>
      <c r="C801" s="15">
        <v>3605052568552</v>
      </c>
      <c r="D801" s="16">
        <v>10000</v>
      </c>
      <c r="E801" s="17">
        <v>10000</v>
      </c>
      <c r="F801" s="18">
        <v>1</v>
      </c>
      <c r="G801" s="19">
        <v>1</v>
      </c>
      <c r="H801" s="20">
        <f t="shared" si="85"/>
        <v>2</v>
      </c>
      <c r="I801" s="21">
        <f>SUMIFS(E:E,C:C,C801)</f>
        <v>20000</v>
      </c>
      <c r="J801" s="21">
        <f>SUMIFS(D:D,C:C,C801)</f>
        <v>30000</v>
      </c>
      <c r="K801" s="20" t="str">
        <f>IF(H801=2,"Délais OK &amp; Qté OK",IF(AND(H801=1,E801&lt;&gt;""),"Délais OK &amp; Qté NO",IF(AND(H801=1,E801="",M801&gt;=2),"Délais NO &amp; Qté OK",IF(AND(E801&lt;&gt;"",J801=D801),"Livraison sans demande","Délais NO &amp; Qté NO"))))</f>
        <v>Délais OK &amp; Qté OK</v>
      </c>
      <c r="L801" s="22" t="str">
        <f>IF(AND(K801="Délais NO &amp; Qté OK",X801&gt;30,D801&lt;&gt;""),"Verificar",IF(AND(K801="Délais NO &amp; Qté OK",X801&lt;=30,D801&lt;&gt;""),"Entrée faite "&amp;X801&amp;" jours "&amp;V801,IF(AND(X801&lt;30,K801="Délais NO &amp; Qté NO",D801=""),"Demande faite "&amp;X801&amp;" jours "&amp;W802,"")))</f>
        <v/>
      </c>
      <c r="M801" s="22">
        <f t="shared" si="86"/>
        <v>2</v>
      </c>
      <c r="N801" s="23">
        <v>1</v>
      </c>
      <c r="O801" s="12" t="str">
        <f>CONCATENATE(C801,D801,E801)</f>
        <v>36050525685521000010000</v>
      </c>
      <c r="P801" s="42" t="str">
        <f t="shared" si="87"/>
        <v>25685521000010000</v>
      </c>
      <c r="Q801" s="24" t="str">
        <f>IF(AND(D801&lt;&gt;0,E801=0),B801,"")</f>
        <v/>
      </c>
      <c r="R801" s="25" t="str">
        <f>IF(AND(D801=0,E801&lt;&gt;0),B801,"")</f>
        <v/>
      </c>
      <c r="S801" s="26">
        <f t="shared" si="84"/>
        <v>41064</v>
      </c>
      <c r="T801" s="27">
        <f>SUMIFS(S:S,O:O,O801,E:E,"")</f>
        <v>0</v>
      </c>
      <c r="U801" s="27">
        <f>SUMIFS(S:S,O:O,O801,D:D,"")</f>
        <v>0</v>
      </c>
      <c r="V801" s="28" t="str">
        <f t="shared" si="88"/>
        <v>Avant</v>
      </c>
      <c r="W801" s="28" t="str">
        <f t="shared" si="89"/>
        <v>Après</v>
      </c>
      <c r="X801" s="29">
        <f t="shared" si="90"/>
        <v>0</v>
      </c>
      <c r="Y801" s="42">
        <f>IFERROR(P801+D801*0.03,"")</f>
        <v>2.56855210000103E+16</v>
      </c>
    </row>
    <row r="802" spans="1:25">
      <c r="A802" s="13" t="s">
        <v>67</v>
      </c>
      <c r="B802" s="14" t="s">
        <v>14</v>
      </c>
      <c r="C802" s="15">
        <v>3605052568569</v>
      </c>
      <c r="D802" s="16">
        <v>10000</v>
      </c>
      <c r="E802" s="17">
        <v>10000</v>
      </c>
      <c r="F802" s="18">
        <v>1</v>
      </c>
      <c r="G802" s="19">
        <v>1</v>
      </c>
      <c r="H802" s="20">
        <f t="shared" si="85"/>
        <v>2</v>
      </c>
      <c r="I802" s="21">
        <f>SUMIFS(E:E,C:C,C802)</f>
        <v>10000</v>
      </c>
      <c r="J802" s="21">
        <f>SUMIFS(D:D,C:C,C802)</f>
        <v>20000</v>
      </c>
      <c r="K802" s="20" t="str">
        <f>IF(H802=2,"Délais OK &amp; Qté OK",IF(AND(H802=1,E802&lt;&gt;""),"Délais OK &amp; Qté NO",IF(AND(H802=1,E802="",M802&gt;=2),"Délais NO &amp; Qté OK",IF(AND(E802&lt;&gt;"",J802=D802),"Livraison sans demande","Délais NO &amp; Qté NO"))))</f>
        <v>Délais OK &amp; Qté OK</v>
      </c>
      <c r="L802" s="22" t="str">
        <f>IF(AND(K802="Délais NO &amp; Qté OK",X802&gt;30,D802&lt;&gt;""),"Verificar",IF(AND(K802="Délais NO &amp; Qté OK",X802&lt;=30,D802&lt;&gt;""),"Entrée faite "&amp;X802&amp;" jours "&amp;V802,IF(AND(X802&lt;30,K802="Délais NO &amp; Qté NO",D802=""),"Demande faite "&amp;X802&amp;" jours "&amp;W803,"")))</f>
        <v/>
      </c>
      <c r="M802" s="22">
        <f t="shared" si="86"/>
        <v>1</v>
      </c>
      <c r="N802" s="23">
        <v>1</v>
      </c>
      <c r="O802" s="12" t="str">
        <f>CONCATENATE(C802,D802,E802)</f>
        <v>36050525685691000010000</v>
      </c>
      <c r="P802" s="42" t="str">
        <f t="shared" si="87"/>
        <v>25685691000010000</v>
      </c>
      <c r="Q802" s="24" t="str">
        <f>IF(AND(D802&lt;&gt;0,E802=0),B802,"")</f>
        <v/>
      </c>
      <c r="R802" s="25" t="str">
        <f>IF(AND(D802=0,E802&lt;&gt;0),B802,"")</f>
        <v/>
      </c>
      <c r="S802" s="26">
        <f t="shared" si="84"/>
        <v>41064</v>
      </c>
      <c r="T802" s="27">
        <f>SUMIFS(S:S,O:O,O802,E:E,"")</f>
        <v>0</v>
      </c>
      <c r="U802" s="27">
        <f>SUMIFS(S:S,O:O,O802,D:D,"")</f>
        <v>0</v>
      </c>
      <c r="V802" s="28" t="str">
        <f t="shared" si="88"/>
        <v>Avant</v>
      </c>
      <c r="W802" s="28" t="str">
        <f t="shared" si="89"/>
        <v>Après</v>
      </c>
      <c r="X802" s="29">
        <f t="shared" si="90"/>
        <v>0</v>
      </c>
      <c r="Y802" s="42">
        <f>IFERROR(P802+D802*0.03,"")</f>
        <v>2.56856910000103E+16</v>
      </c>
    </row>
    <row r="803" spans="1:25">
      <c r="A803" s="13" t="s">
        <v>67</v>
      </c>
      <c r="B803" s="14" t="s">
        <v>14</v>
      </c>
      <c r="C803" s="15">
        <v>3605052568583</v>
      </c>
      <c r="D803" s="16">
        <v>10000</v>
      </c>
      <c r="E803" s="17">
        <v>10000</v>
      </c>
      <c r="F803" s="18">
        <v>1</v>
      </c>
      <c r="G803" s="19">
        <v>1</v>
      </c>
      <c r="H803" s="20">
        <f t="shared" si="85"/>
        <v>2</v>
      </c>
      <c r="I803" s="21">
        <f>SUMIFS(E:E,C:C,C803)</f>
        <v>10000</v>
      </c>
      <c r="J803" s="21">
        <f>SUMIFS(D:D,C:C,C803)</f>
        <v>10000</v>
      </c>
      <c r="K803" s="20" t="str">
        <f>IF(H803=2,"Délais OK &amp; Qté OK",IF(AND(H803=1,E803&lt;&gt;""),"Délais OK &amp; Qté NO",IF(AND(H803=1,E803="",M803&gt;=2),"Délais NO &amp; Qté OK",IF(AND(E803&lt;&gt;"",J803=D803),"Livraison sans demande","Délais NO &amp; Qté NO"))))</f>
        <v>Délais OK &amp; Qté OK</v>
      </c>
      <c r="L803" s="22" t="str">
        <f>IF(AND(K803="Délais NO &amp; Qté OK",X803&gt;30,D803&lt;&gt;""),"Verificar",IF(AND(K803="Délais NO &amp; Qté OK",X803&lt;=30,D803&lt;&gt;""),"Entrée faite "&amp;X803&amp;" jours "&amp;V803,IF(AND(X803&lt;30,K803="Délais NO &amp; Qté NO",D803=""),"Demande faite "&amp;X803&amp;" jours "&amp;W804,"")))</f>
        <v/>
      </c>
      <c r="M803" s="22">
        <f t="shared" si="86"/>
        <v>1</v>
      </c>
      <c r="N803" s="23">
        <v>1</v>
      </c>
      <c r="O803" s="12" t="str">
        <f>CONCATENATE(C803,D803,E803)</f>
        <v>36050525685831000010000</v>
      </c>
      <c r="P803" s="42" t="str">
        <f t="shared" si="87"/>
        <v>25685831000010000</v>
      </c>
      <c r="Q803" s="24" t="str">
        <f>IF(AND(D803&lt;&gt;0,E803=0),B803,"")</f>
        <v/>
      </c>
      <c r="R803" s="25" t="str">
        <f>IF(AND(D803=0,E803&lt;&gt;0),B803,"")</f>
        <v/>
      </c>
      <c r="S803" s="26">
        <f t="shared" si="84"/>
        <v>41064</v>
      </c>
      <c r="T803" s="27">
        <f>SUMIFS(S:S,O:O,O803,E:E,"")</f>
        <v>0</v>
      </c>
      <c r="U803" s="27">
        <f>SUMIFS(S:S,O:O,O803,D:D,"")</f>
        <v>0</v>
      </c>
      <c r="V803" s="28" t="str">
        <f t="shared" si="88"/>
        <v>Avant</v>
      </c>
      <c r="W803" s="28" t="str">
        <f t="shared" si="89"/>
        <v>Après</v>
      </c>
      <c r="X803" s="29">
        <f t="shared" si="90"/>
        <v>0</v>
      </c>
      <c r="Y803" s="42">
        <f>IFERROR(P803+D803*0.03,"")</f>
        <v>2.56858310000103E+16</v>
      </c>
    </row>
    <row r="804" spans="1:25">
      <c r="A804" s="13" t="s">
        <v>67</v>
      </c>
      <c r="B804" s="14" t="s">
        <v>14</v>
      </c>
      <c r="C804" s="15">
        <v>3605052630563</v>
      </c>
      <c r="D804" s="16">
        <v>10000</v>
      </c>
      <c r="E804" s="17">
        <v>10000</v>
      </c>
      <c r="F804" s="18">
        <v>1</v>
      </c>
      <c r="G804" s="19">
        <v>1</v>
      </c>
      <c r="H804" s="20">
        <f t="shared" si="85"/>
        <v>2</v>
      </c>
      <c r="I804" s="21">
        <f>SUMIFS(E:E,C:C,C804)</f>
        <v>10000</v>
      </c>
      <c r="J804" s="21">
        <f>SUMIFS(D:D,C:C,C804)</f>
        <v>10000</v>
      </c>
      <c r="K804" s="20" t="str">
        <f>IF(H804=2,"Délais OK &amp; Qté OK",IF(AND(H804=1,E804&lt;&gt;""),"Délais OK &amp; Qté NO",IF(AND(H804=1,E804="",M804&gt;=2),"Délais NO &amp; Qté OK",IF(AND(E804&lt;&gt;"",J804=D804),"Livraison sans demande","Délais NO &amp; Qté NO"))))</f>
        <v>Délais OK &amp; Qté OK</v>
      </c>
      <c r="L804" s="22" t="str">
        <f>IF(AND(K804="Délais NO &amp; Qté OK",X804&gt;30,D804&lt;&gt;""),"Verificar",IF(AND(K804="Délais NO &amp; Qté OK",X804&lt;=30,D804&lt;&gt;""),"Entrée faite "&amp;X804&amp;" jours "&amp;V804,IF(AND(X804&lt;30,K804="Délais NO &amp; Qté NO",D804=""),"Demande faite "&amp;X804&amp;" jours "&amp;W805,"")))</f>
        <v/>
      </c>
      <c r="M804" s="22">
        <f t="shared" si="86"/>
        <v>1</v>
      </c>
      <c r="N804" s="23">
        <v>1</v>
      </c>
      <c r="O804" s="12" t="str">
        <f>CONCATENATE(C804,D804,E804)</f>
        <v>36050526305631000010000</v>
      </c>
      <c r="P804" s="42" t="str">
        <f t="shared" si="87"/>
        <v>26305631000010000</v>
      </c>
      <c r="Q804" s="24" t="str">
        <f>IF(AND(D804&lt;&gt;0,E804=0),B804,"")</f>
        <v/>
      </c>
      <c r="R804" s="25" t="str">
        <f>IF(AND(D804=0,E804&lt;&gt;0),B804,"")</f>
        <v/>
      </c>
      <c r="S804" s="26">
        <f t="shared" si="84"/>
        <v>41064</v>
      </c>
      <c r="T804" s="27">
        <f>SUMIFS(S:S,O:O,O804,E:E,"")</f>
        <v>0</v>
      </c>
      <c r="U804" s="27">
        <f>SUMIFS(S:S,O:O,O804,D:D,"")</f>
        <v>0</v>
      </c>
      <c r="V804" s="28" t="str">
        <f t="shared" si="88"/>
        <v>Avant</v>
      </c>
      <c r="W804" s="28" t="str">
        <f t="shared" si="89"/>
        <v>Après</v>
      </c>
      <c r="X804" s="29">
        <f t="shared" si="90"/>
        <v>0</v>
      </c>
      <c r="Y804" s="42">
        <f>IFERROR(P804+D804*0.03,"")</f>
        <v>2.63056310000103E+16</v>
      </c>
    </row>
    <row r="805" spans="1:25">
      <c r="A805" s="13" t="s">
        <v>67</v>
      </c>
      <c r="B805" s="14" t="s">
        <v>14</v>
      </c>
      <c r="C805" s="15">
        <v>3605052711613</v>
      </c>
      <c r="D805" s="16">
        <v>10000</v>
      </c>
      <c r="E805" s="17">
        <v>10000</v>
      </c>
      <c r="F805" s="18">
        <v>1</v>
      </c>
      <c r="G805" s="19">
        <v>1</v>
      </c>
      <c r="H805" s="20">
        <f t="shared" si="85"/>
        <v>2</v>
      </c>
      <c r="I805" s="21">
        <f>SUMIFS(E:E,C:C,C805)</f>
        <v>10000</v>
      </c>
      <c r="J805" s="21">
        <f>SUMIFS(D:D,C:C,C805)</f>
        <v>10000</v>
      </c>
      <c r="K805" s="20" t="str">
        <f>IF(H805=2,"Délais OK &amp; Qté OK",IF(AND(H805=1,E805&lt;&gt;""),"Délais OK &amp; Qté NO",IF(AND(H805=1,E805="",M805&gt;=2),"Délais NO &amp; Qté OK",IF(AND(E805&lt;&gt;"",J805=D805),"Livraison sans demande","Délais NO &amp; Qté NO"))))</f>
        <v>Délais OK &amp; Qté OK</v>
      </c>
      <c r="L805" s="22" t="str">
        <f>IF(AND(K805="Délais NO &amp; Qté OK",X805&gt;30,D805&lt;&gt;""),"Verificar",IF(AND(K805="Délais NO &amp; Qté OK",X805&lt;=30,D805&lt;&gt;""),"Entrée faite "&amp;X805&amp;" jours "&amp;V805,IF(AND(X805&lt;30,K805="Délais NO &amp; Qté NO",D805=""),"Demande faite "&amp;X805&amp;" jours "&amp;W806,"")))</f>
        <v/>
      </c>
      <c r="M805" s="22">
        <f t="shared" si="86"/>
        <v>1</v>
      </c>
      <c r="N805" s="23">
        <v>1</v>
      </c>
      <c r="O805" s="12" t="str">
        <f>CONCATENATE(C805,D805,E805)</f>
        <v>36050527116131000010000</v>
      </c>
      <c r="P805" s="42" t="str">
        <f t="shared" si="87"/>
        <v>27116131000010000</v>
      </c>
      <c r="Q805" s="24" t="str">
        <f>IF(AND(D805&lt;&gt;0,E805=0),B805,"")</f>
        <v/>
      </c>
      <c r="R805" s="25" t="str">
        <f>IF(AND(D805=0,E805&lt;&gt;0),B805,"")</f>
        <v/>
      </c>
      <c r="S805" s="26">
        <f t="shared" si="84"/>
        <v>41064</v>
      </c>
      <c r="T805" s="27">
        <f>SUMIFS(S:S,O:O,O805,E:E,"")</f>
        <v>0</v>
      </c>
      <c r="U805" s="27">
        <f>SUMIFS(S:S,O:O,O805,D:D,"")</f>
        <v>0</v>
      </c>
      <c r="V805" s="28" t="str">
        <f t="shared" si="88"/>
        <v>Avant</v>
      </c>
      <c r="W805" s="28" t="str">
        <f t="shared" si="89"/>
        <v>Après</v>
      </c>
      <c r="X805" s="29">
        <f t="shared" si="90"/>
        <v>0</v>
      </c>
      <c r="Y805" s="42">
        <f>IFERROR(P805+D805*0.03,"")</f>
        <v>2.71161310000103E+16</v>
      </c>
    </row>
    <row r="806" spans="1:25">
      <c r="A806" s="13" t="s">
        <v>67</v>
      </c>
      <c r="B806" s="14" t="s">
        <v>14</v>
      </c>
      <c r="C806" s="15">
        <v>3605052711699</v>
      </c>
      <c r="D806" s="16">
        <v>10000</v>
      </c>
      <c r="E806" s="17">
        <v>10000</v>
      </c>
      <c r="F806" s="18">
        <v>1</v>
      </c>
      <c r="G806" s="19">
        <v>1</v>
      </c>
      <c r="H806" s="20">
        <f t="shared" si="85"/>
        <v>2</v>
      </c>
      <c r="I806" s="21">
        <f>SUMIFS(E:E,C:C,C806)</f>
        <v>20000</v>
      </c>
      <c r="J806" s="21">
        <f>SUMIFS(D:D,C:C,C806)</f>
        <v>20000</v>
      </c>
      <c r="K806" s="20" t="str">
        <f>IF(H806=2,"Délais OK &amp; Qté OK",IF(AND(H806=1,E806&lt;&gt;""),"Délais OK &amp; Qté NO",IF(AND(H806=1,E806="",M806&gt;=2),"Délais NO &amp; Qté OK",IF(AND(E806&lt;&gt;"",J806=D806),"Livraison sans demande","Délais NO &amp; Qté NO"))))</f>
        <v>Délais OK &amp; Qté OK</v>
      </c>
      <c r="L806" s="22" t="str">
        <f>IF(AND(K806="Délais NO &amp; Qté OK",X806&gt;30,D806&lt;&gt;""),"Verificar",IF(AND(K806="Délais NO &amp; Qté OK",X806&lt;=30,D806&lt;&gt;""),"Entrée faite "&amp;X806&amp;" jours "&amp;V806,IF(AND(X806&lt;30,K806="Délais NO &amp; Qté NO",D806=""),"Demande faite "&amp;X806&amp;" jours "&amp;W807,"")))</f>
        <v/>
      </c>
      <c r="M806" s="22">
        <f t="shared" si="86"/>
        <v>2</v>
      </c>
      <c r="N806" s="23">
        <v>1</v>
      </c>
      <c r="O806" s="12" t="str">
        <f>CONCATENATE(C806,D806,E806)</f>
        <v>36050527116991000010000</v>
      </c>
      <c r="P806" s="42" t="str">
        <f t="shared" si="87"/>
        <v>27116991000010000</v>
      </c>
      <c r="Q806" s="24" t="str">
        <f>IF(AND(D806&lt;&gt;0,E806=0),B806,"")</f>
        <v/>
      </c>
      <c r="R806" s="25" t="str">
        <f>IF(AND(D806=0,E806&lt;&gt;0),B806,"")</f>
        <v/>
      </c>
      <c r="S806" s="26">
        <f t="shared" si="84"/>
        <v>41064</v>
      </c>
      <c r="T806" s="27">
        <f>SUMIFS(S:S,O:O,O806,E:E,"")</f>
        <v>0</v>
      </c>
      <c r="U806" s="27">
        <f>SUMIFS(S:S,O:O,O806,D:D,"")</f>
        <v>0</v>
      </c>
      <c r="V806" s="28" t="str">
        <f t="shared" si="88"/>
        <v>Avant</v>
      </c>
      <c r="W806" s="28" t="str">
        <f t="shared" si="89"/>
        <v>Après</v>
      </c>
      <c r="X806" s="29">
        <f t="shared" si="90"/>
        <v>0</v>
      </c>
      <c r="Y806" s="42">
        <f>IFERROR(P806+D806*0.03,"")</f>
        <v>2.71169910000103E+16</v>
      </c>
    </row>
    <row r="807" spans="1:25">
      <c r="A807" s="13" t="s">
        <v>67</v>
      </c>
      <c r="B807" s="14" t="s">
        <v>14</v>
      </c>
      <c r="C807" s="15">
        <v>3605052711729</v>
      </c>
      <c r="D807" s="16">
        <v>10000</v>
      </c>
      <c r="E807" s="17">
        <v>10000</v>
      </c>
      <c r="F807" s="18">
        <v>1</v>
      </c>
      <c r="G807" s="19">
        <v>1</v>
      </c>
      <c r="H807" s="20">
        <f t="shared" si="85"/>
        <v>2</v>
      </c>
      <c r="I807" s="21">
        <f>SUMIFS(E:E,C:C,C807)</f>
        <v>10000</v>
      </c>
      <c r="J807" s="21">
        <f>SUMIFS(D:D,C:C,C807)</f>
        <v>10000</v>
      </c>
      <c r="K807" s="20" t="str">
        <f>IF(H807=2,"Délais OK &amp; Qté OK",IF(AND(H807=1,E807&lt;&gt;""),"Délais OK &amp; Qté NO",IF(AND(H807=1,E807="",M807&gt;=2),"Délais NO &amp; Qté OK",IF(AND(E807&lt;&gt;"",J807=D807),"Livraison sans demande","Délais NO &amp; Qté NO"))))</f>
        <v>Délais OK &amp; Qté OK</v>
      </c>
      <c r="L807" s="22" t="str">
        <f>IF(AND(K807="Délais NO &amp; Qté OK",X807&gt;30,D807&lt;&gt;""),"Verificar",IF(AND(K807="Délais NO &amp; Qté OK",X807&lt;=30,D807&lt;&gt;""),"Entrée faite "&amp;X807&amp;" jours "&amp;V807,IF(AND(X807&lt;30,K807="Délais NO &amp; Qté NO",D807=""),"Demande faite "&amp;X807&amp;" jours "&amp;W808,"")))</f>
        <v/>
      </c>
      <c r="M807" s="22">
        <f t="shared" si="86"/>
        <v>1</v>
      </c>
      <c r="N807" s="23">
        <v>1</v>
      </c>
      <c r="O807" s="12" t="str">
        <f>CONCATENATE(C807,D807,E807)</f>
        <v>36050527117291000010000</v>
      </c>
      <c r="P807" s="42" t="str">
        <f t="shared" si="87"/>
        <v>27117291000010000</v>
      </c>
      <c r="Q807" s="24" t="str">
        <f>IF(AND(D807&lt;&gt;0,E807=0),B807,"")</f>
        <v/>
      </c>
      <c r="R807" s="25" t="str">
        <f>IF(AND(D807=0,E807&lt;&gt;0),B807,"")</f>
        <v/>
      </c>
      <c r="S807" s="26">
        <f t="shared" si="84"/>
        <v>41064</v>
      </c>
      <c r="T807" s="27">
        <f>SUMIFS(S:S,O:O,O807,E:E,"")</f>
        <v>0</v>
      </c>
      <c r="U807" s="27">
        <f>SUMIFS(S:S,O:O,O807,D:D,"")</f>
        <v>0</v>
      </c>
      <c r="V807" s="28" t="str">
        <f t="shared" si="88"/>
        <v>Avant</v>
      </c>
      <c r="W807" s="28" t="str">
        <f t="shared" si="89"/>
        <v>Après</v>
      </c>
      <c r="X807" s="29">
        <f t="shared" si="90"/>
        <v>0</v>
      </c>
      <c r="Y807" s="42">
        <f>IFERROR(P807+D807*0.03,"")</f>
        <v>2.71172910000103E+16</v>
      </c>
    </row>
    <row r="808" spans="1:25">
      <c r="A808" s="13" t="s">
        <v>67</v>
      </c>
      <c r="B808" s="14" t="s">
        <v>14</v>
      </c>
      <c r="C808" s="15">
        <v>3605052711866</v>
      </c>
      <c r="D808" s="16">
        <v>10000</v>
      </c>
      <c r="E808" s="17">
        <v>10000</v>
      </c>
      <c r="F808" s="18">
        <v>1</v>
      </c>
      <c r="G808" s="19">
        <v>1</v>
      </c>
      <c r="H808" s="20">
        <f t="shared" si="85"/>
        <v>2</v>
      </c>
      <c r="I808" s="21">
        <f>SUMIFS(E:E,C:C,C808)</f>
        <v>10000</v>
      </c>
      <c r="J808" s="21">
        <f>SUMIFS(D:D,C:C,C808)</f>
        <v>10000</v>
      </c>
      <c r="K808" s="20" t="str">
        <f>IF(H808=2,"Délais OK &amp; Qté OK",IF(AND(H808=1,E808&lt;&gt;""),"Délais OK &amp; Qté NO",IF(AND(H808=1,E808="",M808&gt;=2),"Délais NO &amp; Qté OK",IF(AND(E808&lt;&gt;"",J808=D808),"Livraison sans demande","Délais NO &amp; Qté NO"))))</f>
        <v>Délais OK &amp; Qté OK</v>
      </c>
      <c r="L808" s="22" t="str">
        <f>IF(AND(K808="Délais NO &amp; Qté OK",X808&gt;30,D808&lt;&gt;""),"Verificar",IF(AND(K808="Délais NO &amp; Qté OK",X808&lt;=30,D808&lt;&gt;""),"Entrée faite "&amp;X808&amp;" jours "&amp;V808,IF(AND(X808&lt;30,K808="Délais NO &amp; Qté NO",D808=""),"Demande faite "&amp;X808&amp;" jours "&amp;W809,"")))</f>
        <v/>
      </c>
      <c r="M808" s="22">
        <f t="shared" si="86"/>
        <v>1</v>
      </c>
      <c r="N808" s="23">
        <v>1</v>
      </c>
      <c r="O808" s="12" t="str">
        <f>CONCATENATE(C808,D808,E808)</f>
        <v>36050527118661000010000</v>
      </c>
      <c r="P808" s="42" t="str">
        <f t="shared" si="87"/>
        <v>27118661000010000</v>
      </c>
      <c r="Q808" s="24" t="str">
        <f>IF(AND(D808&lt;&gt;0,E808=0),B808,"")</f>
        <v/>
      </c>
      <c r="R808" s="25" t="str">
        <f>IF(AND(D808=0,E808&lt;&gt;0),B808,"")</f>
        <v/>
      </c>
      <c r="S808" s="26">
        <f t="shared" si="84"/>
        <v>41064</v>
      </c>
      <c r="T808" s="27">
        <f>SUMIFS(S:S,O:O,O808,E:E,"")</f>
        <v>0</v>
      </c>
      <c r="U808" s="27">
        <f>SUMIFS(S:S,O:O,O808,D:D,"")</f>
        <v>0</v>
      </c>
      <c r="V808" s="28" t="str">
        <f t="shared" si="88"/>
        <v>Avant</v>
      </c>
      <c r="W808" s="28" t="str">
        <f t="shared" si="89"/>
        <v>Après</v>
      </c>
      <c r="X808" s="29">
        <f t="shared" si="90"/>
        <v>0</v>
      </c>
      <c r="Y808" s="42">
        <f>IFERROR(P808+D808*0.03,"")</f>
        <v>2.71186610000103E+16</v>
      </c>
    </row>
    <row r="809" spans="1:25">
      <c r="A809" s="13" t="s">
        <v>67</v>
      </c>
      <c r="B809" s="14" t="s">
        <v>14</v>
      </c>
      <c r="C809" s="15">
        <v>3605052711873</v>
      </c>
      <c r="D809" s="16">
        <v>10000</v>
      </c>
      <c r="E809" s="17">
        <v>10000</v>
      </c>
      <c r="F809" s="18">
        <v>1</v>
      </c>
      <c r="G809" s="19">
        <v>1</v>
      </c>
      <c r="H809" s="20">
        <f t="shared" si="85"/>
        <v>2</v>
      </c>
      <c r="I809" s="21">
        <f>SUMIFS(E:E,C:C,C809)</f>
        <v>20000</v>
      </c>
      <c r="J809" s="21">
        <f>SUMIFS(D:D,C:C,C809)</f>
        <v>20000</v>
      </c>
      <c r="K809" s="20" t="str">
        <f>IF(H809=2,"Délais OK &amp; Qté OK",IF(AND(H809=1,E809&lt;&gt;""),"Délais OK &amp; Qté NO",IF(AND(H809=1,E809="",M809&gt;=2),"Délais NO &amp; Qté OK",IF(AND(E809&lt;&gt;"",J809=D809),"Livraison sans demande","Délais NO &amp; Qté NO"))))</f>
        <v>Délais OK &amp; Qté OK</v>
      </c>
      <c r="L809" s="22" t="str">
        <f>IF(AND(K809="Délais NO &amp; Qté OK",X809&gt;30,D809&lt;&gt;""),"Verificar",IF(AND(K809="Délais NO &amp; Qté OK",X809&lt;=30,D809&lt;&gt;""),"Entrée faite "&amp;X809&amp;" jours "&amp;V809,IF(AND(X809&lt;30,K809="Délais NO &amp; Qté NO",D809=""),"Demande faite "&amp;X809&amp;" jours "&amp;W810,"")))</f>
        <v/>
      </c>
      <c r="M809" s="22">
        <f t="shared" si="86"/>
        <v>2</v>
      </c>
      <c r="N809" s="23">
        <v>1</v>
      </c>
      <c r="O809" s="12" t="str">
        <f>CONCATENATE(C809,D809,E809)</f>
        <v>36050527118731000010000</v>
      </c>
      <c r="P809" s="42" t="str">
        <f t="shared" si="87"/>
        <v>27118731000010000</v>
      </c>
      <c r="Q809" s="24" t="str">
        <f>IF(AND(D809&lt;&gt;0,E809=0),B809,"")</f>
        <v/>
      </c>
      <c r="R809" s="25" t="str">
        <f>IF(AND(D809=0,E809&lt;&gt;0),B809,"")</f>
        <v/>
      </c>
      <c r="S809" s="26">
        <f t="shared" si="84"/>
        <v>41064</v>
      </c>
      <c r="T809" s="27">
        <f>SUMIFS(S:S,O:O,O809,E:E,"")</f>
        <v>0</v>
      </c>
      <c r="U809" s="27">
        <f>SUMIFS(S:S,O:O,O809,D:D,"")</f>
        <v>0</v>
      </c>
      <c r="V809" s="28" t="str">
        <f t="shared" si="88"/>
        <v>Avant</v>
      </c>
      <c r="W809" s="28" t="str">
        <f t="shared" si="89"/>
        <v>Après</v>
      </c>
      <c r="X809" s="29">
        <f t="shared" si="90"/>
        <v>0</v>
      </c>
      <c r="Y809" s="42">
        <f>IFERROR(P809+D809*0.03,"")</f>
        <v>2.71187310000103E+16</v>
      </c>
    </row>
    <row r="810" spans="1:25">
      <c r="A810" s="13" t="s">
        <v>67</v>
      </c>
      <c r="B810" s="14" t="s">
        <v>14</v>
      </c>
      <c r="C810" s="15">
        <v>3605052711941</v>
      </c>
      <c r="D810" s="16">
        <v>10000</v>
      </c>
      <c r="E810" s="17">
        <v>10000</v>
      </c>
      <c r="F810" s="18">
        <v>1</v>
      </c>
      <c r="G810" s="19">
        <v>1</v>
      </c>
      <c r="H810" s="20">
        <f t="shared" si="85"/>
        <v>2</v>
      </c>
      <c r="I810" s="21">
        <f>SUMIFS(E:E,C:C,C810)</f>
        <v>10000</v>
      </c>
      <c r="J810" s="21">
        <f>SUMIFS(D:D,C:C,C810)</f>
        <v>10000</v>
      </c>
      <c r="K810" s="20" t="str">
        <f>IF(H810=2,"Délais OK &amp; Qté OK",IF(AND(H810=1,E810&lt;&gt;""),"Délais OK &amp; Qté NO",IF(AND(H810=1,E810="",M810&gt;=2),"Délais NO &amp; Qté OK",IF(AND(E810&lt;&gt;"",J810=D810),"Livraison sans demande","Délais NO &amp; Qté NO"))))</f>
        <v>Délais OK &amp; Qté OK</v>
      </c>
      <c r="L810" s="22" t="str">
        <f>IF(AND(K810="Délais NO &amp; Qté OK",X810&gt;30,D810&lt;&gt;""),"Verificar",IF(AND(K810="Délais NO &amp; Qté OK",X810&lt;=30,D810&lt;&gt;""),"Entrée faite "&amp;X810&amp;" jours "&amp;V810,IF(AND(X810&lt;30,K810="Délais NO &amp; Qté NO",D810=""),"Demande faite "&amp;X810&amp;" jours "&amp;W811,"")))</f>
        <v/>
      </c>
      <c r="M810" s="22">
        <f t="shared" si="86"/>
        <v>1</v>
      </c>
      <c r="N810" s="23">
        <v>1</v>
      </c>
      <c r="O810" s="12" t="str">
        <f>CONCATENATE(C810,D810,E810)</f>
        <v>36050527119411000010000</v>
      </c>
      <c r="P810" s="42" t="str">
        <f t="shared" si="87"/>
        <v>27119411000010000</v>
      </c>
      <c r="Q810" s="24" t="str">
        <f>IF(AND(D810&lt;&gt;0,E810=0),B810,"")</f>
        <v/>
      </c>
      <c r="R810" s="25" t="str">
        <f>IF(AND(D810=0,E810&lt;&gt;0),B810,"")</f>
        <v/>
      </c>
      <c r="S810" s="26">
        <f t="shared" si="84"/>
        <v>41064</v>
      </c>
      <c r="T810" s="27">
        <f>SUMIFS(S:S,O:O,O810,E:E,"")</f>
        <v>0</v>
      </c>
      <c r="U810" s="27">
        <f>SUMIFS(S:S,O:O,O810,D:D,"")</f>
        <v>0</v>
      </c>
      <c r="V810" s="28" t="str">
        <f t="shared" si="88"/>
        <v>Avant</v>
      </c>
      <c r="W810" s="28" t="str">
        <f t="shared" si="89"/>
        <v>Après</v>
      </c>
      <c r="X810" s="29">
        <f t="shared" si="90"/>
        <v>0</v>
      </c>
      <c r="Y810" s="42">
        <f>IFERROR(P810+D810*0.03,"")</f>
        <v>2.71194110000103E+16</v>
      </c>
    </row>
    <row r="811" spans="1:25">
      <c r="A811" s="13" t="s">
        <v>67</v>
      </c>
      <c r="B811" s="14" t="s">
        <v>14</v>
      </c>
      <c r="C811" s="15">
        <v>3605052711958</v>
      </c>
      <c r="D811" s="16">
        <v>10000</v>
      </c>
      <c r="E811" s="17">
        <v>10000</v>
      </c>
      <c r="F811" s="18">
        <v>1</v>
      </c>
      <c r="G811" s="19">
        <v>1</v>
      </c>
      <c r="H811" s="20">
        <f t="shared" si="85"/>
        <v>2</v>
      </c>
      <c r="I811" s="21">
        <f>SUMIFS(E:E,C:C,C811)</f>
        <v>10000</v>
      </c>
      <c r="J811" s="21">
        <f>SUMIFS(D:D,C:C,C811)</f>
        <v>10000</v>
      </c>
      <c r="K811" s="20" t="str">
        <f>IF(H811=2,"Délais OK &amp; Qté OK",IF(AND(H811=1,E811&lt;&gt;""),"Délais OK &amp; Qté NO",IF(AND(H811=1,E811="",M811&gt;=2),"Délais NO &amp; Qté OK",IF(AND(E811&lt;&gt;"",J811=D811),"Livraison sans demande","Délais NO &amp; Qté NO"))))</f>
        <v>Délais OK &amp; Qté OK</v>
      </c>
      <c r="L811" s="22" t="str">
        <f>IF(AND(K811="Délais NO &amp; Qté OK",X811&gt;30,D811&lt;&gt;""),"Verificar",IF(AND(K811="Délais NO &amp; Qté OK",X811&lt;=30,D811&lt;&gt;""),"Entrée faite "&amp;X811&amp;" jours "&amp;V811,IF(AND(X811&lt;30,K811="Délais NO &amp; Qté NO",D811=""),"Demande faite "&amp;X811&amp;" jours "&amp;W812,"")))</f>
        <v/>
      </c>
      <c r="M811" s="22">
        <f t="shared" si="86"/>
        <v>1</v>
      </c>
      <c r="N811" s="23">
        <v>1</v>
      </c>
      <c r="O811" s="12" t="str">
        <f>CONCATENATE(C811,D811,E811)</f>
        <v>36050527119581000010000</v>
      </c>
      <c r="P811" s="42" t="str">
        <f t="shared" si="87"/>
        <v>27119581000010000</v>
      </c>
      <c r="Q811" s="24" t="str">
        <f>IF(AND(D811&lt;&gt;0,E811=0),B811,"")</f>
        <v/>
      </c>
      <c r="R811" s="25" t="str">
        <f>IF(AND(D811=0,E811&lt;&gt;0),B811,"")</f>
        <v/>
      </c>
      <c r="S811" s="26">
        <f t="shared" si="84"/>
        <v>41064</v>
      </c>
      <c r="T811" s="27">
        <f>SUMIFS(S:S,O:O,O811,E:E,"")</f>
        <v>0</v>
      </c>
      <c r="U811" s="27">
        <f>SUMIFS(S:S,O:O,O811,D:D,"")</f>
        <v>0</v>
      </c>
      <c r="V811" s="28" t="str">
        <f t="shared" si="88"/>
        <v>Avant</v>
      </c>
      <c r="W811" s="28" t="str">
        <f t="shared" si="89"/>
        <v>Après</v>
      </c>
      <c r="X811" s="29">
        <f t="shared" si="90"/>
        <v>0</v>
      </c>
      <c r="Y811" s="42">
        <f>IFERROR(P811+D811*0.03,"")</f>
        <v>2.71195810000103E+16</v>
      </c>
    </row>
    <row r="812" spans="1:25">
      <c r="A812" s="13" t="s">
        <v>67</v>
      </c>
      <c r="B812" s="14" t="s">
        <v>14</v>
      </c>
      <c r="C812" s="15">
        <v>3605052711965</v>
      </c>
      <c r="D812" s="16">
        <v>10000</v>
      </c>
      <c r="E812" s="17">
        <v>10000</v>
      </c>
      <c r="F812" s="18">
        <v>1</v>
      </c>
      <c r="G812" s="19">
        <v>1</v>
      </c>
      <c r="H812" s="20">
        <f t="shared" si="85"/>
        <v>2</v>
      </c>
      <c r="I812" s="21">
        <f>SUMIFS(E:E,C:C,C812)</f>
        <v>10000</v>
      </c>
      <c r="J812" s="21">
        <f>SUMIFS(D:D,C:C,C812)</f>
        <v>20000</v>
      </c>
      <c r="K812" s="20" t="str">
        <f>IF(H812=2,"Délais OK &amp; Qté OK",IF(AND(H812=1,E812&lt;&gt;""),"Délais OK &amp; Qté NO",IF(AND(H812=1,E812="",M812&gt;=2),"Délais NO &amp; Qté OK",IF(AND(E812&lt;&gt;"",J812=D812),"Livraison sans demande","Délais NO &amp; Qté NO"))))</f>
        <v>Délais OK &amp; Qté OK</v>
      </c>
      <c r="L812" s="22" t="str">
        <f>IF(AND(K812="Délais NO &amp; Qté OK",X812&gt;30,D812&lt;&gt;""),"Verificar",IF(AND(K812="Délais NO &amp; Qté OK",X812&lt;=30,D812&lt;&gt;""),"Entrée faite "&amp;X812&amp;" jours "&amp;V812,IF(AND(X812&lt;30,K812="Délais NO &amp; Qté NO",D812=""),"Demande faite "&amp;X812&amp;" jours "&amp;W813,"")))</f>
        <v/>
      </c>
      <c r="M812" s="22">
        <f t="shared" si="86"/>
        <v>1</v>
      </c>
      <c r="N812" s="23">
        <v>1</v>
      </c>
      <c r="O812" s="12" t="str">
        <f>CONCATENATE(C812,D812,E812)</f>
        <v>36050527119651000010000</v>
      </c>
      <c r="P812" s="42" t="str">
        <f t="shared" si="87"/>
        <v>27119651000010000</v>
      </c>
      <c r="Q812" s="24" t="str">
        <f>IF(AND(D812&lt;&gt;0,E812=0),B812,"")</f>
        <v/>
      </c>
      <c r="R812" s="25" t="str">
        <f>IF(AND(D812=0,E812&lt;&gt;0),B812,"")</f>
        <v/>
      </c>
      <c r="S812" s="26">
        <f t="shared" si="84"/>
        <v>41064</v>
      </c>
      <c r="T812" s="27">
        <f>SUMIFS(S:S,O:O,O812,E:E,"")</f>
        <v>0</v>
      </c>
      <c r="U812" s="27">
        <f>SUMIFS(S:S,O:O,O812,D:D,"")</f>
        <v>0</v>
      </c>
      <c r="V812" s="28" t="str">
        <f t="shared" si="88"/>
        <v>Avant</v>
      </c>
      <c r="W812" s="28" t="str">
        <f t="shared" si="89"/>
        <v>Après</v>
      </c>
      <c r="X812" s="29">
        <f t="shared" si="90"/>
        <v>0</v>
      </c>
      <c r="Y812" s="42">
        <f>IFERROR(P812+D812*0.03,"")</f>
        <v>2.71196510000103E+16</v>
      </c>
    </row>
    <row r="813" spans="1:25">
      <c r="A813" s="13" t="s">
        <v>67</v>
      </c>
      <c r="B813" s="14" t="s">
        <v>14</v>
      </c>
      <c r="C813" s="15">
        <v>3605052711972</v>
      </c>
      <c r="D813" s="16">
        <v>10000</v>
      </c>
      <c r="E813" s="17">
        <v>10000</v>
      </c>
      <c r="F813" s="18">
        <v>1</v>
      </c>
      <c r="G813" s="19">
        <v>1</v>
      </c>
      <c r="H813" s="20">
        <f t="shared" si="85"/>
        <v>2</v>
      </c>
      <c r="I813" s="21">
        <f>SUMIFS(E:E,C:C,C813)</f>
        <v>10000</v>
      </c>
      <c r="J813" s="21">
        <f>SUMIFS(D:D,C:C,C813)</f>
        <v>10000</v>
      </c>
      <c r="K813" s="20" t="str">
        <f>IF(H813=2,"Délais OK &amp; Qté OK",IF(AND(H813=1,E813&lt;&gt;""),"Délais OK &amp; Qté NO",IF(AND(H813=1,E813="",M813&gt;=2),"Délais NO &amp; Qté OK",IF(AND(E813&lt;&gt;"",J813=D813),"Livraison sans demande","Délais NO &amp; Qté NO"))))</f>
        <v>Délais OK &amp; Qté OK</v>
      </c>
      <c r="L813" s="22" t="str">
        <f>IF(AND(K813="Délais NO &amp; Qté OK",X813&gt;30,D813&lt;&gt;""),"Verificar",IF(AND(K813="Délais NO &amp; Qté OK",X813&lt;=30,D813&lt;&gt;""),"Entrée faite "&amp;X813&amp;" jours "&amp;V813,IF(AND(X813&lt;30,K813="Délais NO &amp; Qté NO",D813=""),"Demande faite "&amp;X813&amp;" jours "&amp;W814,"")))</f>
        <v/>
      </c>
      <c r="M813" s="22">
        <f t="shared" si="86"/>
        <v>1</v>
      </c>
      <c r="N813" s="23">
        <v>1</v>
      </c>
      <c r="O813" s="12" t="str">
        <f>CONCATENATE(C813,D813,E813)</f>
        <v>36050527119721000010000</v>
      </c>
      <c r="P813" s="42" t="str">
        <f t="shared" si="87"/>
        <v>27119721000010000</v>
      </c>
      <c r="Q813" s="24" t="str">
        <f>IF(AND(D813&lt;&gt;0,E813=0),B813,"")</f>
        <v/>
      </c>
      <c r="R813" s="25" t="str">
        <f>IF(AND(D813=0,E813&lt;&gt;0),B813,"")</f>
        <v/>
      </c>
      <c r="S813" s="26">
        <f t="shared" si="84"/>
        <v>41064</v>
      </c>
      <c r="T813" s="27">
        <f>SUMIFS(S:S,O:O,O813,E:E,"")</f>
        <v>0</v>
      </c>
      <c r="U813" s="27">
        <f>SUMIFS(S:S,O:O,O813,D:D,"")</f>
        <v>0</v>
      </c>
      <c r="V813" s="28" t="str">
        <f t="shared" si="88"/>
        <v>Avant</v>
      </c>
      <c r="W813" s="28" t="str">
        <f t="shared" si="89"/>
        <v>Après</v>
      </c>
      <c r="X813" s="29">
        <f t="shared" si="90"/>
        <v>0</v>
      </c>
      <c r="Y813" s="42">
        <f>IFERROR(P813+D813*0.03,"")</f>
        <v>2.71197210000103E+16</v>
      </c>
    </row>
    <row r="814" spans="1:25">
      <c r="A814" s="13" t="s">
        <v>67</v>
      </c>
      <c r="B814" s="14" t="s">
        <v>14</v>
      </c>
      <c r="C814" s="15">
        <v>3605052712016</v>
      </c>
      <c r="D814" s="16">
        <v>10000</v>
      </c>
      <c r="E814" s="17">
        <v>10000</v>
      </c>
      <c r="F814" s="18">
        <v>1</v>
      </c>
      <c r="G814" s="19">
        <v>1</v>
      </c>
      <c r="H814" s="20">
        <f t="shared" si="85"/>
        <v>2</v>
      </c>
      <c r="I814" s="21">
        <f>SUMIFS(E:E,C:C,C814)</f>
        <v>10000</v>
      </c>
      <c r="J814" s="21">
        <f>SUMIFS(D:D,C:C,C814)</f>
        <v>10000</v>
      </c>
      <c r="K814" s="20" t="str">
        <f>IF(H814=2,"Délais OK &amp; Qté OK",IF(AND(H814=1,E814&lt;&gt;""),"Délais OK &amp; Qté NO",IF(AND(H814=1,E814="",M814&gt;=2),"Délais NO &amp; Qté OK",IF(AND(E814&lt;&gt;"",J814=D814),"Livraison sans demande","Délais NO &amp; Qté NO"))))</f>
        <v>Délais OK &amp; Qté OK</v>
      </c>
      <c r="L814" s="22" t="str">
        <f>IF(AND(K814="Délais NO &amp; Qté OK",X814&gt;30,D814&lt;&gt;""),"Verificar",IF(AND(K814="Délais NO &amp; Qté OK",X814&lt;=30,D814&lt;&gt;""),"Entrée faite "&amp;X814&amp;" jours "&amp;V814,IF(AND(X814&lt;30,K814="Délais NO &amp; Qté NO",D814=""),"Demande faite "&amp;X814&amp;" jours "&amp;W815,"")))</f>
        <v/>
      </c>
      <c r="M814" s="22">
        <f t="shared" si="86"/>
        <v>1</v>
      </c>
      <c r="N814" s="23">
        <v>1</v>
      </c>
      <c r="O814" s="12" t="str">
        <f>CONCATENATE(C814,D814,E814)</f>
        <v>36050527120161000010000</v>
      </c>
      <c r="P814" s="42" t="str">
        <f t="shared" si="87"/>
        <v>27120161000010000</v>
      </c>
      <c r="Q814" s="24" t="str">
        <f>IF(AND(D814&lt;&gt;0,E814=0),B814,"")</f>
        <v/>
      </c>
      <c r="R814" s="25" t="str">
        <f>IF(AND(D814=0,E814&lt;&gt;0),B814,"")</f>
        <v/>
      </c>
      <c r="S814" s="26">
        <f t="shared" si="84"/>
        <v>41064</v>
      </c>
      <c r="T814" s="27">
        <f>SUMIFS(S:S,O:O,O814,E:E,"")</f>
        <v>0</v>
      </c>
      <c r="U814" s="27">
        <f>SUMIFS(S:S,O:O,O814,D:D,"")</f>
        <v>0</v>
      </c>
      <c r="V814" s="28" t="str">
        <f t="shared" si="88"/>
        <v>Avant</v>
      </c>
      <c r="W814" s="28" t="str">
        <f t="shared" si="89"/>
        <v>Après</v>
      </c>
      <c r="X814" s="29">
        <f t="shared" si="90"/>
        <v>0</v>
      </c>
      <c r="Y814" s="42">
        <f>IFERROR(P814+D814*0.03,"")</f>
        <v>2.71201610000103E+16</v>
      </c>
    </row>
    <row r="815" spans="1:25">
      <c r="A815" s="13" t="s">
        <v>67</v>
      </c>
      <c r="B815" s="14" t="s">
        <v>14</v>
      </c>
      <c r="C815" s="15">
        <v>3605052712474</v>
      </c>
      <c r="D815" s="16">
        <v>10000</v>
      </c>
      <c r="E815" s="17">
        <v>10000</v>
      </c>
      <c r="F815" s="18">
        <v>1</v>
      </c>
      <c r="G815" s="19">
        <v>1</v>
      </c>
      <c r="H815" s="20">
        <f t="shared" si="85"/>
        <v>2</v>
      </c>
      <c r="I815" s="21">
        <f>SUMIFS(E:E,C:C,C815)</f>
        <v>10000</v>
      </c>
      <c r="J815" s="21">
        <f>SUMIFS(D:D,C:C,C815)</f>
        <v>10000</v>
      </c>
      <c r="K815" s="20" t="str">
        <f>IF(H815=2,"Délais OK &amp; Qté OK",IF(AND(H815=1,E815&lt;&gt;""),"Délais OK &amp; Qté NO",IF(AND(H815=1,E815="",M815&gt;=2),"Délais NO &amp; Qté OK",IF(AND(E815&lt;&gt;"",J815=D815),"Livraison sans demande","Délais NO &amp; Qté NO"))))</f>
        <v>Délais OK &amp; Qté OK</v>
      </c>
      <c r="L815" s="22" t="str">
        <f>IF(AND(K815="Délais NO &amp; Qté OK",X815&gt;30,D815&lt;&gt;""),"Verificar",IF(AND(K815="Délais NO &amp; Qté OK",X815&lt;=30,D815&lt;&gt;""),"Entrée faite "&amp;X815&amp;" jours "&amp;V815,IF(AND(X815&lt;30,K815="Délais NO &amp; Qté NO",D815=""),"Demande faite "&amp;X815&amp;" jours "&amp;W816,"")))</f>
        <v/>
      </c>
      <c r="M815" s="22">
        <f t="shared" si="86"/>
        <v>1</v>
      </c>
      <c r="N815" s="23">
        <v>1</v>
      </c>
      <c r="O815" s="12" t="str">
        <f>CONCATENATE(C815,D815,E815)</f>
        <v>36050527124741000010000</v>
      </c>
      <c r="P815" s="42" t="str">
        <f t="shared" si="87"/>
        <v>27124741000010000</v>
      </c>
      <c r="Q815" s="24" t="str">
        <f>IF(AND(D815&lt;&gt;0,E815=0),B815,"")</f>
        <v/>
      </c>
      <c r="R815" s="25" t="str">
        <f>IF(AND(D815=0,E815&lt;&gt;0),B815,"")</f>
        <v/>
      </c>
      <c r="S815" s="26">
        <f t="shared" si="84"/>
        <v>41064</v>
      </c>
      <c r="T815" s="27">
        <f>SUMIFS(S:S,O:O,O815,E:E,"")</f>
        <v>0</v>
      </c>
      <c r="U815" s="27">
        <f>SUMIFS(S:S,O:O,O815,D:D,"")</f>
        <v>0</v>
      </c>
      <c r="V815" s="28" t="str">
        <f t="shared" si="88"/>
        <v>Avant</v>
      </c>
      <c r="W815" s="28" t="str">
        <f t="shared" si="89"/>
        <v>Après</v>
      </c>
      <c r="X815" s="29">
        <f t="shared" si="90"/>
        <v>0</v>
      </c>
      <c r="Y815" s="42">
        <f>IFERROR(P815+D815*0.03,"")</f>
        <v>2.71247410000103E+16</v>
      </c>
    </row>
    <row r="816" spans="1:25">
      <c r="A816" s="13" t="s">
        <v>67</v>
      </c>
      <c r="B816" s="14" t="s">
        <v>14</v>
      </c>
      <c r="C816" s="15">
        <v>3605052712481</v>
      </c>
      <c r="D816" s="16">
        <v>-20000</v>
      </c>
      <c r="E816" s="17">
        <v>10000</v>
      </c>
      <c r="F816" s="18"/>
      <c r="G816" s="19">
        <v>1</v>
      </c>
      <c r="H816" s="20">
        <f t="shared" si="85"/>
        <v>1</v>
      </c>
      <c r="I816" s="21">
        <f>SUMIFS(E:E,C:C,C816)</f>
        <v>20000</v>
      </c>
      <c r="J816" s="21">
        <f>SUMIFS(D:D,C:C,C816)</f>
        <v>20000</v>
      </c>
      <c r="K816" s="20" t="str">
        <f>IF(H816=2,"Délais OK &amp; Qté OK",IF(AND(H816=1,E816&lt;&gt;""),"Délais OK &amp; Qté NO",IF(AND(H816=1,E816="",M816&gt;=2),"Délais NO &amp; Qté OK",IF(AND(E816&lt;&gt;"",J816=D816),"Livraison sans demande","Délais NO &amp; Qté NO"))))</f>
        <v>Délais OK &amp; Qté NO</v>
      </c>
      <c r="L816" s="22" t="str">
        <f>IF(AND(K816="Délais NO &amp; Qté OK",X816&gt;30,D816&lt;&gt;""),"Verificar",IF(AND(K816="Délais NO &amp; Qté OK",X816&lt;=30,D816&lt;&gt;""),"Entrée faite "&amp;X816&amp;" jours "&amp;V816,IF(AND(X816&lt;30,K816="Délais NO &amp; Qté NO",D816=""),"Demande faite "&amp;X816&amp;" jours "&amp;W817,"")))</f>
        <v/>
      </c>
      <c r="M816" s="22">
        <f t="shared" si="86"/>
        <v>1</v>
      </c>
      <c r="N816" s="23">
        <v>1</v>
      </c>
      <c r="O816" s="12" t="str">
        <f>CONCATENATE(C816,D816,E816)</f>
        <v>3605052712481-2000010000</v>
      </c>
      <c r="P816" s="42" t="str">
        <f t="shared" si="87"/>
        <v>2712481-2000010000</v>
      </c>
      <c r="Q816" s="24" t="str">
        <f>IF(AND(D816&lt;&gt;0,E816=0),B816,"")</f>
        <v/>
      </c>
      <c r="R816" s="25" t="str">
        <f>IF(AND(D816=0,E816&lt;&gt;0),B816,"")</f>
        <v/>
      </c>
      <c r="S816" s="26">
        <f t="shared" si="84"/>
        <v>41064</v>
      </c>
      <c r="T816" s="27">
        <f>SUMIFS(S:S,O:O,O816,E:E,"")</f>
        <v>0</v>
      </c>
      <c r="U816" s="27">
        <f>SUMIFS(S:S,O:O,O816,D:D,"")</f>
        <v>0</v>
      </c>
      <c r="V816" s="28" t="str">
        <f t="shared" si="88"/>
        <v>Avant</v>
      </c>
      <c r="W816" s="28" t="str">
        <f t="shared" si="89"/>
        <v>Après</v>
      </c>
      <c r="X816" s="29">
        <f t="shared" si="90"/>
        <v>0</v>
      </c>
      <c r="Y816" s="42" t="str">
        <f>IFERROR(P816+D816*0.03,"")</f>
        <v/>
      </c>
    </row>
    <row r="817" spans="1:25">
      <c r="A817" s="13" t="s">
        <v>67</v>
      </c>
      <c r="B817" s="14" t="s">
        <v>14</v>
      </c>
      <c r="C817" s="15">
        <v>3605052712498</v>
      </c>
      <c r="D817" s="16">
        <v>-20000</v>
      </c>
      <c r="E817" s="17">
        <v>10000</v>
      </c>
      <c r="F817" s="18"/>
      <c r="G817" s="19">
        <v>1</v>
      </c>
      <c r="H817" s="20">
        <f t="shared" si="85"/>
        <v>1</v>
      </c>
      <c r="I817" s="21">
        <f>SUMIFS(E:E,C:C,C817)</f>
        <v>20000</v>
      </c>
      <c r="J817" s="21">
        <f>SUMIFS(D:D,C:C,C817)</f>
        <v>20000</v>
      </c>
      <c r="K817" s="20" t="str">
        <f>IF(H817=2,"Délais OK &amp; Qté OK",IF(AND(H817=1,E817&lt;&gt;""),"Délais OK &amp; Qté NO",IF(AND(H817=1,E817="",M817&gt;=2),"Délais NO &amp; Qté OK",IF(AND(E817&lt;&gt;"",J817=D817),"Livraison sans demande","Délais NO &amp; Qté NO"))))</f>
        <v>Délais OK &amp; Qté NO</v>
      </c>
      <c r="L817" s="22" t="str">
        <f>IF(AND(K817="Délais NO &amp; Qté OK",X817&gt;30,D817&lt;&gt;""),"Verificar",IF(AND(K817="Délais NO &amp; Qté OK",X817&lt;=30,D817&lt;&gt;""),"Entrée faite "&amp;X817&amp;" jours "&amp;V817,IF(AND(X817&lt;30,K817="Délais NO &amp; Qté NO",D817=""),"Demande faite "&amp;X817&amp;" jours "&amp;W818,"")))</f>
        <v/>
      </c>
      <c r="M817" s="22">
        <f t="shared" si="86"/>
        <v>1</v>
      </c>
      <c r="N817" s="23">
        <v>1</v>
      </c>
      <c r="O817" s="12" t="str">
        <f>CONCATENATE(C817,D817,E817)</f>
        <v>3605052712498-2000010000</v>
      </c>
      <c r="P817" s="42" t="str">
        <f t="shared" si="87"/>
        <v>2712498-2000010000</v>
      </c>
      <c r="Q817" s="24" t="str">
        <f>IF(AND(D817&lt;&gt;0,E817=0),B817,"")</f>
        <v/>
      </c>
      <c r="R817" s="25" t="str">
        <f>IF(AND(D817=0,E817&lt;&gt;0),B817,"")</f>
        <v/>
      </c>
      <c r="S817" s="26">
        <f t="shared" si="84"/>
        <v>41064</v>
      </c>
      <c r="T817" s="27">
        <f>SUMIFS(S:S,O:O,O817,E:E,"")</f>
        <v>0</v>
      </c>
      <c r="U817" s="27">
        <f>SUMIFS(S:S,O:O,O817,D:D,"")</f>
        <v>0</v>
      </c>
      <c r="V817" s="28" t="str">
        <f t="shared" si="88"/>
        <v>Avant</v>
      </c>
      <c r="W817" s="28" t="str">
        <f t="shared" si="89"/>
        <v>Après</v>
      </c>
      <c r="X817" s="29">
        <f t="shared" si="90"/>
        <v>0</v>
      </c>
      <c r="Y817" s="42" t="str">
        <f>IFERROR(P817+D817*0.03,"")</f>
        <v/>
      </c>
    </row>
    <row r="818" spans="1:25">
      <c r="A818" s="13" t="s">
        <v>67</v>
      </c>
      <c r="B818" s="14" t="s">
        <v>14</v>
      </c>
      <c r="C818" s="15">
        <v>3605052712504</v>
      </c>
      <c r="D818" s="16">
        <v>-10000</v>
      </c>
      <c r="E818" s="17">
        <v>10000</v>
      </c>
      <c r="F818" s="18"/>
      <c r="G818" s="19">
        <v>1</v>
      </c>
      <c r="H818" s="20">
        <f t="shared" si="85"/>
        <v>1</v>
      </c>
      <c r="I818" s="21">
        <f>SUMIFS(E:E,C:C,C818)</f>
        <v>10000</v>
      </c>
      <c r="J818" s="21">
        <f>SUMIFS(D:D,C:C,C818)</f>
        <v>10000</v>
      </c>
      <c r="K818" s="20" t="str">
        <f>IF(H818=2,"Délais OK &amp; Qté OK",IF(AND(H818=1,E818&lt;&gt;""),"Délais OK &amp; Qté NO",IF(AND(H818=1,E818="",M818&gt;=2),"Délais NO &amp; Qté OK",IF(AND(E818&lt;&gt;"",J818=D818),"Livraison sans demande","Délais NO &amp; Qté NO"))))</f>
        <v>Délais OK &amp; Qté NO</v>
      </c>
      <c r="L818" s="22" t="str">
        <f>IF(AND(K818="Délais NO &amp; Qté OK",X818&gt;30,D818&lt;&gt;""),"Verificar",IF(AND(K818="Délais NO &amp; Qté OK",X818&lt;=30,D818&lt;&gt;""),"Entrée faite "&amp;X818&amp;" jours "&amp;V818,IF(AND(X818&lt;30,K818="Délais NO &amp; Qté NO",D818=""),"Demande faite "&amp;X818&amp;" jours "&amp;W819,"")))</f>
        <v/>
      </c>
      <c r="M818" s="22">
        <f t="shared" si="86"/>
        <v>1</v>
      </c>
      <c r="N818" s="23">
        <v>1</v>
      </c>
      <c r="O818" s="12" t="str">
        <f>CONCATENATE(C818,D818,E818)</f>
        <v>3605052712504-1000010000</v>
      </c>
      <c r="P818" s="42" t="str">
        <f t="shared" si="87"/>
        <v>2712504-1000010000</v>
      </c>
      <c r="Q818" s="24" t="str">
        <f>IF(AND(D818&lt;&gt;0,E818=0),B818,"")</f>
        <v/>
      </c>
      <c r="R818" s="25" t="str">
        <f>IF(AND(D818=0,E818&lt;&gt;0),B818,"")</f>
        <v/>
      </c>
      <c r="S818" s="26">
        <f t="shared" si="84"/>
        <v>41064</v>
      </c>
      <c r="T818" s="27">
        <f>SUMIFS(S:S,O:O,O818,E:E,"")</f>
        <v>0</v>
      </c>
      <c r="U818" s="27">
        <f>SUMIFS(S:S,O:O,O818,D:D,"")</f>
        <v>0</v>
      </c>
      <c r="V818" s="28" t="str">
        <f t="shared" si="88"/>
        <v>Avant</v>
      </c>
      <c r="W818" s="28" t="str">
        <f t="shared" si="89"/>
        <v>Après</v>
      </c>
      <c r="X818" s="29">
        <f t="shared" si="90"/>
        <v>0</v>
      </c>
      <c r="Y818" s="42" t="str">
        <f>IFERROR(P818+D818*0.03,"")</f>
        <v/>
      </c>
    </row>
    <row r="819" spans="1:25">
      <c r="A819" s="13" t="s">
        <v>67</v>
      </c>
      <c r="B819" s="14" t="s">
        <v>14</v>
      </c>
      <c r="C819" s="15">
        <v>3605052712511</v>
      </c>
      <c r="D819" s="16">
        <v>-20000</v>
      </c>
      <c r="E819" s="17">
        <v>10000</v>
      </c>
      <c r="F819" s="18"/>
      <c r="G819" s="19">
        <v>1</v>
      </c>
      <c r="H819" s="20">
        <f t="shared" si="85"/>
        <v>1</v>
      </c>
      <c r="I819" s="21">
        <f>SUMIFS(E:E,C:C,C819)</f>
        <v>20000</v>
      </c>
      <c r="J819" s="21">
        <f>SUMIFS(D:D,C:C,C819)</f>
        <v>20000</v>
      </c>
      <c r="K819" s="20" t="str">
        <f>IF(H819=2,"Délais OK &amp; Qté OK",IF(AND(H819=1,E819&lt;&gt;""),"Délais OK &amp; Qté NO",IF(AND(H819=1,E819="",M819&gt;=2),"Délais NO &amp; Qté OK",IF(AND(E819&lt;&gt;"",J819=D819),"Livraison sans demande","Délais NO &amp; Qté NO"))))</f>
        <v>Délais OK &amp; Qté NO</v>
      </c>
      <c r="L819" s="22" t="str">
        <f>IF(AND(K819="Délais NO &amp; Qté OK",X819&gt;30,D819&lt;&gt;""),"Verificar",IF(AND(K819="Délais NO &amp; Qté OK",X819&lt;=30,D819&lt;&gt;""),"Entrée faite "&amp;X819&amp;" jours "&amp;V819,IF(AND(X819&lt;30,K819="Délais NO &amp; Qté NO",D819=""),"Demande faite "&amp;X819&amp;" jours "&amp;W820,"")))</f>
        <v/>
      </c>
      <c r="M819" s="22">
        <f t="shared" si="86"/>
        <v>1</v>
      </c>
      <c r="N819" s="23">
        <v>1</v>
      </c>
      <c r="O819" s="12" t="str">
        <f>CONCATENATE(C819,D819,E819)</f>
        <v>3605052712511-2000010000</v>
      </c>
      <c r="P819" s="42" t="str">
        <f t="shared" si="87"/>
        <v>2712511-2000010000</v>
      </c>
      <c r="Q819" s="24" t="str">
        <f>IF(AND(D819&lt;&gt;0,E819=0),B819,"")</f>
        <v/>
      </c>
      <c r="R819" s="25" t="str">
        <f>IF(AND(D819=0,E819&lt;&gt;0),B819,"")</f>
        <v/>
      </c>
      <c r="S819" s="26">
        <f t="shared" si="84"/>
        <v>41064</v>
      </c>
      <c r="T819" s="27">
        <f>SUMIFS(S:S,O:O,O819,E:E,"")</f>
        <v>0</v>
      </c>
      <c r="U819" s="27">
        <f>SUMIFS(S:S,O:O,O819,D:D,"")</f>
        <v>0</v>
      </c>
      <c r="V819" s="28" t="str">
        <f t="shared" si="88"/>
        <v>Avant</v>
      </c>
      <c r="W819" s="28" t="str">
        <f t="shared" si="89"/>
        <v>Après</v>
      </c>
      <c r="X819" s="29">
        <f t="shared" si="90"/>
        <v>0</v>
      </c>
      <c r="Y819" s="42" t="str">
        <f>IFERROR(P819+D819*0.03,"")</f>
        <v/>
      </c>
    </row>
    <row r="820" spans="1:25">
      <c r="A820" s="13" t="s">
        <v>67</v>
      </c>
      <c r="B820" s="14" t="s">
        <v>14</v>
      </c>
      <c r="C820" s="15">
        <v>3605052712528</v>
      </c>
      <c r="D820" s="16">
        <v>-10000</v>
      </c>
      <c r="E820" s="17">
        <v>10000</v>
      </c>
      <c r="F820" s="18"/>
      <c r="G820" s="19">
        <v>1</v>
      </c>
      <c r="H820" s="20">
        <f t="shared" si="85"/>
        <v>1</v>
      </c>
      <c r="I820" s="21">
        <f>SUMIFS(E:E,C:C,C820)</f>
        <v>10000</v>
      </c>
      <c r="J820" s="21">
        <f>SUMIFS(D:D,C:C,C820)</f>
        <v>10000</v>
      </c>
      <c r="K820" s="20" t="str">
        <f>IF(H820=2,"Délais OK &amp; Qté OK",IF(AND(H820=1,E820&lt;&gt;""),"Délais OK &amp; Qté NO",IF(AND(H820=1,E820="",M820&gt;=2),"Délais NO &amp; Qté OK",IF(AND(E820&lt;&gt;"",J820=D820),"Livraison sans demande","Délais NO &amp; Qté NO"))))</f>
        <v>Délais OK &amp; Qté NO</v>
      </c>
      <c r="L820" s="22" t="str">
        <f>IF(AND(K820="Délais NO &amp; Qté OK",X820&gt;30,D820&lt;&gt;""),"Verificar",IF(AND(K820="Délais NO &amp; Qté OK",X820&lt;=30,D820&lt;&gt;""),"Entrée faite "&amp;X820&amp;" jours "&amp;V820,IF(AND(X820&lt;30,K820="Délais NO &amp; Qté NO",D820=""),"Demande faite "&amp;X820&amp;" jours "&amp;W821,"")))</f>
        <v/>
      </c>
      <c r="M820" s="22">
        <f t="shared" si="86"/>
        <v>1</v>
      </c>
      <c r="N820" s="23">
        <v>1</v>
      </c>
      <c r="O820" s="12" t="str">
        <f>CONCATENATE(C820,D820,E820)</f>
        <v>3605052712528-1000010000</v>
      </c>
      <c r="P820" s="42" t="str">
        <f t="shared" si="87"/>
        <v>2712528-1000010000</v>
      </c>
      <c r="Q820" s="24" t="str">
        <f>IF(AND(D820&lt;&gt;0,E820=0),B820,"")</f>
        <v/>
      </c>
      <c r="R820" s="25" t="str">
        <f>IF(AND(D820=0,E820&lt;&gt;0),B820,"")</f>
        <v/>
      </c>
      <c r="S820" s="26">
        <f t="shared" si="84"/>
        <v>41064</v>
      </c>
      <c r="T820" s="27">
        <f>SUMIFS(S:S,O:O,O820,E:E,"")</f>
        <v>0</v>
      </c>
      <c r="U820" s="27">
        <f>SUMIFS(S:S,O:O,O820,D:D,"")</f>
        <v>0</v>
      </c>
      <c r="V820" s="28" t="str">
        <f t="shared" si="88"/>
        <v>Avant</v>
      </c>
      <c r="W820" s="28" t="str">
        <f t="shared" si="89"/>
        <v>Après</v>
      </c>
      <c r="X820" s="29">
        <f t="shared" si="90"/>
        <v>0</v>
      </c>
      <c r="Y820" s="42" t="str">
        <f>IFERROR(P820+D820*0.03,"")</f>
        <v/>
      </c>
    </row>
    <row r="821" spans="1:25">
      <c r="A821" s="13" t="s">
        <v>67</v>
      </c>
      <c r="B821" s="14" t="s">
        <v>14</v>
      </c>
      <c r="C821" s="15">
        <v>3605052725177</v>
      </c>
      <c r="D821" s="16">
        <v>10000</v>
      </c>
      <c r="E821" s="17">
        <v>10000</v>
      </c>
      <c r="F821" s="18">
        <v>1</v>
      </c>
      <c r="G821" s="19">
        <v>1</v>
      </c>
      <c r="H821" s="20">
        <f t="shared" si="85"/>
        <v>2</v>
      </c>
      <c r="I821" s="21">
        <f>SUMIFS(E:E,C:C,C821)</f>
        <v>10000</v>
      </c>
      <c r="J821" s="21">
        <f>SUMIFS(D:D,C:C,C821)</f>
        <v>10000</v>
      </c>
      <c r="K821" s="20" t="str">
        <f>IF(H821=2,"Délais OK &amp; Qté OK",IF(AND(H821=1,E821&lt;&gt;""),"Délais OK &amp; Qté NO",IF(AND(H821=1,E821="",M821&gt;=2),"Délais NO &amp; Qté OK",IF(AND(E821&lt;&gt;"",J821=D821),"Livraison sans demande","Délais NO &amp; Qté NO"))))</f>
        <v>Délais OK &amp; Qté OK</v>
      </c>
      <c r="L821" s="22" t="str">
        <f>IF(AND(K821="Délais NO &amp; Qté OK",X821&gt;30,D821&lt;&gt;""),"Verificar",IF(AND(K821="Délais NO &amp; Qté OK",X821&lt;=30,D821&lt;&gt;""),"Entrée faite "&amp;X821&amp;" jours "&amp;V821,IF(AND(X821&lt;30,K821="Délais NO &amp; Qté NO",D821=""),"Demande faite "&amp;X821&amp;" jours "&amp;W822,"")))</f>
        <v/>
      </c>
      <c r="M821" s="22">
        <f t="shared" si="86"/>
        <v>1</v>
      </c>
      <c r="N821" s="23">
        <v>1</v>
      </c>
      <c r="O821" s="12" t="str">
        <f>CONCATENATE(C821,D821,E821)</f>
        <v>36050527251771000010000</v>
      </c>
      <c r="P821" s="42" t="str">
        <f t="shared" si="87"/>
        <v>27251771000010000</v>
      </c>
      <c r="Q821" s="24" t="str">
        <f>IF(AND(D821&lt;&gt;0,E821=0),B821,"")</f>
        <v/>
      </c>
      <c r="R821" s="25" t="str">
        <f>IF(AND(D821=0,E821&lt;&gt;0),B821,"")</f>
        <v/>
      </c>
      <c r="S821" s="26">
        <f t="shared" si="84"/>
        <v>41064</v>
      </c>
      <c r="T821" s="27">
        <f>SUMIFS(S:S,O:O,O821,E:E,"")</f>
        <v>0</v>
      </c>
      <c r="U821" s="27">
        <f>SUMIFS(S:S,O:O,O821,D:D,"")</f>
        <v>0</v>
      </c>
      <c r="V821" s="28" t="str">
        <f t="shared" si="88"/>
        <v>Avant</v>
      </c>
      <c r="W821" s="28" t="str">
        <f t="shared" si="89"/>
        <v>Après</v>
      </c>
      <c r="X821" s="29">
        <f t="shared" si="90"/>
        <v>0</v>
      </c>
      <c r="Y821" s="42">
        <f>IFERROR(P821+D821*0.03,"")</f>
        <v>2.72517710000103E+16</v>
      </c>
    </row>
    <row r="822" spans="1:25">
      <c r="A822" s="13" t="s">
        <v>67</v>
      </c>
      <c r="B822" s="14" t="s">
        <v>15</v>
      </c>
      <c r="C822" s="15">
        <v>3605052268001</v>
      </c>
      <c r="D822" s="16">
        <v>9600</v>
      </c>
      <c r="E822" s="17"/>
      <c r="F822" s="18"/>
      <c r="G822" s="19">
        <v>1</v>
      </c>
      <c r="H822" s="20">
        <f t="shared" si="85"/>
        <v>1</v>
      </c>
      <c r="I822" s="21">
        <f>SUMIFS(E:E,C:C,C822)</f>
        <v>163425</v>
      </c>
      <c r="J822" s="21">
        <f>SUMIFS(D:D,C:C,C822)</f>
        <v>192225</v>
      </c>
      <c r="K822" s="20" t="str">
        <f>IF(H822=2,"Délais OK &amp; Qté OK",IF(AND(H822=1,E822&lt;&gt;""),"Délais OK &amp; Qté NO",IF(AND(H822=1,E822="",M822&gt;=2),"Délais NO &amp; Qté OK",IF(AND(E822&lt;&gt;"",J822=D822),"Livraison sans demande","Délais NO &amp; Qté NO"))))</f>
        <v>Délais NO &amp; Qté OK</v>
      </c>
      <c r="L822" s="22" t="str">
        <f>IF(AND(K822="Délais NO &amp; Qté OK",X822&gt;30,D822&lt;&gt;""),"Verificar",IF(AND(K822="Délais NO &amp; Qté OK",X822&lt;=30,D822&lt;&gt;""),"Entrée faite "&amp;X822&amp;" jours "&amp;V822,IF(AND(X822&lt;30,K822="Délais NO &amp; Qté NO",D822=""),"Demande faite "&amp;X822&amp;" jours "&amp;W823,"")))</f>
        <v>Verificar</v>
      </c>
      <c r="M822" s="22">
        <f t="shared" si="86"/>
        <v>2</v>
      </c>
      <c r="N822" s="23">
        <v>1</v>
      </c>
      <c r="O822" s="12" t="str">
        <f>CONCATENATE(C822,D822,E822)</f>
        <v>36050522680019600</v>
      </c>
      <c r="P822" s="42" t="str">
        <f t="shared" si="87"/>
        <v>22680019600</v>
      </c>
      <c r="Q822" s="24" t="str">
        <f>IF(AND(D822&lt;&gt;0,E822=0),B822,"")</f>
        <v>05/06/2012</v>
      </c>
      <c r="R822" s="25" t="str">
        <f>IF(AND(D822=0,E822&lt;&gt;0),B822,"")</f>
        <v/>
      </c>
      <c r="S822" s="26">
        <f t="shared" si="84"/>
        <v>41065</v>
      </c>
      <c r="T822" s="27">
        <f>SUMIFS(S:S,O:O,O822,E:E,"")</f>
        <v>82143</v>
      </c>
      <c r="U822" s="27">
        <f>SUMIFS(S:S,O:O,O822,D:D,"")</f>
        <v>0</v>
      </c>
      <c r="V822" s="28" t="str">
        <f t="shared" si="88"/>
        <v>Avant</v>
      </c>
      <c r="W822" s="28" t="str">
        <f t="shared" si="89"/>
        <v>Après</v>
      </c>
      <c r="X822" s="29">
        <f t="shared" si="90"/>
        <v>82143</v>
      </c>
      <c r="Y822" s="42">
        <f>IFERROR(P822+D822*0.03,"")</f>
        <v>22680019888</v>
      </c>
    </row>
    <row r="823" spans="1:25">
      <c r="A823" s="13" t="s">
        <v>67</v>
      </c>
      <c r="B823" s="14" t="s">
        <v>16</v>
      </c>
      <c r="C823" s="15">
        <v>3605051124506</v>
      </c>
      <c r="D823" s="16">
        <v>36600</v>
      </c>
      <c r="E823" s="17">
        <v>36600</v>
      </c>
      <c r="F823" s="18">
        <v>1</v>
      </c>
      <c r="G823" s="19">
        <v>1</v>
      </c>
      <c r="H823" s="20">
        <f t="shared" si="85"/>
        <v>2</v>
      </c>
      <c r="I823" s="21">
        <f>SUMIFS(E:E,C:C,C823)</f>
        <v>36600</v>
      </c>
      <c r="J823" s="21">
        <f>SUMIFS(D:D,C:C,C823)</f>
        <v>36600</v>
      </c>
      <c r="K823" s="20" t="str">
        <f>IF(H823=2,"Délais OK &amp; Qté OK",IF(AND(H823=1,E823&lt;&gt;""),"Délais OK &amp; Qté NO",IF(AND(H823=1,E823="",M823&gt;=2),"Délais NO &amp; Qté OK",IF(AND(E823&lt;&gt;"",J823=D823),"Livraison sans demande","Délais NO &amp; Qté NO"))))</f>
        <v>Délais OK &amp; Qté OK</v>
      </c>
      <c r="L823" s="22" t="str">
        <f>IF(AND(K823="Délais NO &amp; Qté OK",X823&gt;30,D823&lt;&gt;""),"Verificar",IF(AND(K823="Délais NO &amp; Qté OK",X823&lt;=30,D823&lt;&gt;""),"Entrée faite "&amp;X823&amp;" jours "&amp;V823,IF(AND(X823&lt;30,K823="Délais NO &amp; Qté NO",D823=""),"Demande faite "&amp;X823&amp;" jours "&amp;W824,"")))</f>
        <v/>
      </c>
      <c r="M823" s="22">
        <f t="shared" si="86"/>
        <v>1</v>
      </c>
      <c r="N823" s="23">
        <v>1</v>
      </c>
      <c r="O823" s="12" t="str">
        <f>CONCATENATE(C823,D823,E823)</f>
        <v>36050511245063660036600</v>
      </c>
      <c r="P823" s="42" t="str">
        <f t="shared" si="87"/>
        <v>11245063660036600</v>
      </c>
      <c r="Q823" s="24" t="str">
        <f>IF(AND(D823&lt;&gt;0,E823=0),B823,"")</f>
        <v/>
      </c>
      <c r="R823" s="25" t="str">
        <f>IF(AND(D823=0,E823&lt;&gt;0),B823,"")</f>
        <v/>
      </c>
      <c r="S823" s="26">
        <f t="shared" si="84"/>
        <v>41066</v>
      </c>
      <c r="T823" s="27">
        <f>SUMIFS(S:S,O:O,O823,E:E,"")</f>
        <v>0</v>
      </c>
      <c r="U823" s="27">
        <f>SUMIFS(S:S,O:O,O823,D:D,"")</f>
        <v>0</v>
      </c>
      <c r="V823" s="28" t="str">
        <f t="shared" si="88"/>
        <v>Avant</v>
      </c>
      <c r="W823" s="28" t="str">
        <f t="shared" si="89"/>
        <v>Après</v>
      </c>
      <c r="X823" s="29">
        <f t="shared" si="90"/>
        <v>0</v>
      </c>
      <c r="Y823" s="42">
        <f>IFERROR(P823+D823*0.03,"")</f>
        <v>1.1245063660037698E+16</v>
      </c>
    </row>
    <row r="824" spans="1:25">
      <c r="A824" s="13" t="s">
        <v>67</v>
      </c>
      <c r="B824" s="14" t="s">
        <v>16</v>
      </c>
      <c r="C824" s="15">
        <v>3605051124537</v>
      </c>
      <c r="D824" s="16">
        <v>10000</v>
      </c>
      <c r="E824" s="17">
        <v>10000</v>
      </c>
      <c r="F824" s="18">
        <v>1</v>
      </c>
      <c r="G824" s="19">
        <v>1</v>
      </c>
      <c r="H824" s="20">
        <f t="shared" si="85"/>
        <v>2</v>
      </c>
      <c r="I824" s="21">
        <f>SUMIFS(E:E,C:C,C824)</f>
        <v>10000</v>
      </c>
      <c r="J824" s="21">
        <f>SUMIFS(D:D,C:C,C824)</f>
        <v>10000</v>
      </c>
      <c r="K824" s="20" t="str">
        <f>IF(H824=2,"Délais OK &amp; Qté OK",IF(AND(H824=1,E824&lt;&gt;""),"Délais OK &amp; Qté NO",IF(AND(H824=1,E824="",M824&gt;=2),"Délais NO &amp; Qté OK",IF(AND(E824&lt;&gt;"",J824=D824),"Livraison sans demande","Délais NO &amp; Qté NO"))))</f>
        <v>Délais OK &amp; Qté OK</v>
      </c>
      <c r="L824" s="22" t="str">
        <f>IF(AND(K824="Délais NO &amp; Qté OK",X824&gt;30,D824&lt;&gt;""),"Verificar",IF(AND(K824="Délais NO &amp; Qté OK",X824&lt;=30,D824&lt;&gt;""),"Entrée faite "&amp;X824&amp;" jours "&amp;V824,IF(AND(X824&lt;30,K824="Délais NO &amp; Qté NO",D824=""),"Demande faite "&amp;X824&amp;" jours "&amp;W825,"")))</f>
        <v/>
      </c>
      <c r="M824" s="22">
        <f t="shared" si="86"/>
        <v>1</v>
      </c>
      <c r="N824" s="23">
        <v>1</v>
      </c>
      <c r="O824" s="12" t="str">
        <f>CONCATENATE(C824,D824,E824)</f>
        <v>36050511245371000010000</v>
      </c>
      <c r="P824" s="42" t="str">
        <f t="shared" si="87"/>
        <v>11245371000010000</v>
      </c>
      <c r="Q824" s="24" t="str">
        <f>IF(AND(D824&lt;&gt;0,E824=0),B824,"")</f>
        <v/>
      </c>
      <c r="R824" s="25" t="str">
        <f>IF(AND(D824=0,E824&lt;&gt;0),B824,"")</f>
        <v/>
      </c>
      <c r="S824" s="26">
        <f t="shared" si="84"/>
        <v>41066</v>
      </c>
      <c r="T824" s="27">
        <f>SUMIFS(S:S,O:O,O824,E:E,"")</f>
        <v>0</v>
      </c>
      <c r="U824" s="27">
        <f>SUMIFS(S:S,O:O,O824,D:D,"")</f>
        <v>0</v>
      </c>
      <c r="V824" s="28" t="str">
        <f t="shared" si="88"/>
        <v>Avant</v>
      </c>
      <c r="W824" s="28" t="str">
        <f t="shared" si="89"/>
        <v>Après</v>
      </c>
      <c r="X824" s="29">
        <f t="shared" si="90"/>
        <v>0</v>
      </c>
      <c r="Y824" s="42">
        <f>IFERROR(P824+D824*0.03,"")</f>
        <v>1.12453710000103E+16</v>
      </c>
    </row>
    <row r="825" spans="1:25">
      <c r="A825" s="13" t="s">
        <v>67</v>
      </c>
      <c r="B825" s="14" t="s">
        <v>16</v>
      </c>
      <c r="C825" s="15">
        <v>3605051124575</v>
      </c>
      <c r="D825" s="16">
        <v>36000</v>
      </c>
      <c r="E825" s="17">
        <v>36000</v>
      </c>
      <c r="F825" s="18">
        <v>1</v>
      </c>
      <c r="G825" s="19">
        <v>1</v>
      </c>
      <c r="H825" s="20">
        <f t="shared" si="85"/>
        <v>2</v>
      </c>
      <c r="I825" s="21">
        <f>SUMIFS(E:E,C:C,C825)</f>
        <v>36000</v>
      </c>
      <c r="J825" s="21">
        <f>SUMIFS(D:D,C:C,C825)</f>
        <v>36000</v>
      </c>
      <c r="K825" s="20" t="str">
        <f>IF(H825=2,"Délais OK &amp; Qté OK",IF(AND(H825=1,E825&lt;&gt;""),"Délais OK &amp; Qté NO",IF(AND(H825=1,E825="",M825&gt;=2),"Délais NO &amp; Qté OK",IF(AND(E825&lt;&gt;"",J825=D825),"Livraison sans demande","Délais NO &amp; Qté NO"))))</f>
        <v>Délais OK &amp; Qté OK</v>
      </c>
      <c r="L825" s="22" t="str">
        <f>IF(AND(K825="Délais NO &amp; Qté OK",X825&gt;30,D825&lt;&gt;""),"Verificar",IF(AND(K825="Délais NO &amp; Qté OK",X825&lt;=30,D825&lt;&gt;""),"Entrée faite "&amp;X825&amp;" jours "&amp;V825,IF(AND(X825&lt;30,K825="Délais NO &amp; Qté NO",D825=""),"Demande faite "&amp;X825&amp;" jours "&amp;W826,"")))</f>
        <v/>
      </c>
      <c r="M825" s="22">
        <f t="shared" si="86"/>
        <v>1</v>
      </c>
      <c r="N825" s="23">
        <v>1</v>
      </c>
      <c r="O825" s="12" t="str">
        <f>CONCATENATE(C825,D825,E825)</f>
        <v>36050511245753600036000</v>
      </c>
      <c r="P825" s="42" t="str">
        <f t="shared" si="87"/>
        <v>11245753600036000</v>
      </c>
      <c r="Q825" s="24" t="str">
        <f>IF(AND(D825&lt;&gt;0,E825=0),B825,"")</f>
        <v/>
      </c>
      <c r="R825" s="25" t="str">
        <f>IF(AND(D825=0,E825&lt;&gt;0),B825,"")</f>
        <v/>
      </c>
      <c r="S825" s="26">
        <f t="shared" si="84"/>
        <v>41066</v>
      </c>
      <c r="T825" s="27">
        <f>SUMIFS(S:S,O:O,O825,E:E,"")</f>
        <v>0</v>
      </c>
      <c r="U825" s="27">
        <f>SUMIFS(S:S,O:O,O825,D:D,"")</f>
        <v>0</v>
      </c>
      <c r="V825" s="28" t="str">
        <f t="shared" si="88"/>
        <v>Avant</v>
      </c>
      <c r="W825" s="28" t="str">
        <f t="shared" si="89"/>
        <v>Après</v>
      </c>
      <c r="X825" s="29">
        <f t="shared" si="90"/>
        <v>0</v>
      </c>
      <c r="Y825" s="42">
        <f>IFERROR(P825+D825*0.03,"")</f>
        <v>1.124575360003708E+16</v>
      </c>
    </row>
    <row r="826" spans="1:25">
      <c r="A826" s="13" t="s">
        <v>67</v>
      </c>
      <c r="B826" s="14" t="s">
        <v>16</v>
      </c>
      <c r="C826" s="15">
        <v>3605051418940</v>
      </c>
      <c r="D826" s="16">
        <v>30000</v>
      </c>
      <c r="E826" s="17">
        <v>15000</v>
      </c>
      <c r="F826" s="18"/>
      <c r="G826" s="19">
        <v>1</v>
      </c>
      <c r="H826" s="20">
        <f t="shared" si="85"/>
        <v>1</v>
      </c>
      <c r="I826" s="21">
        <f>SUMIFS(E:E,C:C,C826)</f>
        <v>150000</v>
      </c>
      <c r="J826" s="21">
        <f>SUMIFS(D:D,C:C,C826)</f>
        <v>180000</v>
      </c>
      <c r="K826" s="20" t="str">
        <f>IF(H826=2,"Délais OK &amp; Qté OK",IF(AND(H826=1,E826&lt;&gt;""),"Délais OK &amp; Qté NO",IF(AND(H826=1,E826="",M826&gt;=2),"Délais NO &amp; Qté OK",IF(AND(E826&lt;&gt;"",J826=D826),"Livraison sans demande","Délais NO &amp; Qté NO"))))</f>
        <v>Délais OK &amp; Qté NO</v>
      </c>
      <c r="L826" s="22" t="str">
        <f>IF(AND(K826="Délais NO &amp; Qté OK",X826&gt;30,D826&lt;&gt;""),"Verificar",IF(AND(K826="Délais NO &amp; Qté OK",X826&lt;=30,D826&lt;&gt;""),"Entrée faite "&amp;X826&amp;" jours "&amp;V826,IF(AND(X826&lt;30,K826="Délais NO &amp; Qté NO",D826=""),"Demande faite "&amp;X826&amp;" jours "&amp;W827,"")))</f>
        <v/>
      </c>
      <c r="M826" s="22">
        <f t="shared" si="86"/>
        <v>2</v>
      </c>
      <c r="N826" s="23">
        <v>1</v>
      </c>
      <c r="O826" s="12" t="str">
        <f>CONCATENATE(C826,D826,E826)</f>
        <v>36050514189403000015000</v>
      </c>
      <c r="P826" s="42" t="str">
        <f t="shared" si="87"/>
        <v>14189403000015000</v>
      </c>
      <c r="Q826" s="24" t="str">
        <f>IF(AND(D826&lt;&gt;0,E826=0),B826,"")</f>
        <v/>
      </c>
      <c r="R826" s="25" t="str">
        <f>IF(AND(D826=0,E826&lt;&gt;0),B826,"")</f>
        <v/>
      </c>
      <c r="S826" s="26">
        <f t="shared" si="84"/>
        <v>41066</v>
      </c>
      <c r="T826" s="27">
        <f>SUMIFS(S:S,O:O,O826,E:E,"")</f>
        <v>0</v>
      </c>
      <c r="U826" s="27">
        <f>SUMIFS(S:S,O:O,O826,D:D,"")</f>
        <v>0</v>
      </c>
      <c r="V826" s="28" t="str">
        <f t="shared" si="88"/>
        <v>Avant</v>
      </c>
      <c r="W826" s="28" t="str">
        <f t="shared" si="89"/>
        <v>Après</v>
      </c>
      <c r="X826" s="29">
        <f t="shared" si="90"/>
        <v>0</v>
      </c>
      <c r="Y826" s="42">
        <f>IFERROR(P826+D826*0.03,"")</f>
        <v>1.41894030000159E+16</v>
      </c>
    </row>
    <row r="827" spans="1:25">
      <c r="A827" s="13" t="s">
        <v>67</v>
      </c>
      <c r="B827" s="14" t="s">
        <v>16</v>
      </c>
      <c r="C827" s="15">
        <v>3605051435886</v>
      </c>
      <c r="D827" s="16">
        <v>20000</v>
      </c>
      <c r="E827" s="17">
        <v>10000</v>
      </c>
      <c r="F827" s="18"/>
      <c r="G827" s="19">
        <v>1</v>
      </c>
      <c r="H827" s="20">
        <f t="shared" si="85"/>
        <v>1</v>
      </c>
      <c r="I827" s="21">
        <f>SUMIFS(E:E,C:C,C827)</f>
        <v>10000</v>
      </c>
      <c r="J827" s="21">
        <f>SUMIFS(D:D,C:C,C827)</f>
        <v>20000</v>
      </c>
      <c r="K827" s="20" t="str">
        <f>IF(H827=2,"Délais OK &amp; Qté OK",IF(AND(H827=1,E827&lt;&gt;""),"Délais OK &amp; Qté NO",IF(AND(H827=1,E827="",M827&gt;=2),"Délais NO &amp; Qté OK",IF(AND(E827&lt;&gt;"",J827=D827),"Livraison sans demande","Délais NO &amp; Qté NO"))))</f>
        <v>Délais OK &amp; Qté NO</v>
      </c>
      <c r="L827" s="22" t="str">
        <f>IF(AND(K827="Délais NO &amp; Qté OK",X827&gt;30,D827&lt;&gt;""),"Verificar",IF(AND(K827="Délais NO &amp; Qté OK",X827&lt;=30,D827&lt;&gt;""),"Entrée faite "&amp;X827&amp;" jours "&amp;V827,IF(AND(X827&lt;30,K827="Délais NO &amp; Qté NO",D827=""),"Demande faite "&amp;X827&amp;" jours "&amp;W828,"")))</f>
        <v/>
      </c>
      <c r="M827" s="22">
        <f t="shared" si="86"/>
        <v>1</v>
      </c>
      <c r="N827" s="23">
        <v>1</v>
      </c>
      <c r="O827" s="12" t="str">
        <f>CONCATENATE(C827,D827,E827)</f>
        <v>36050514358862000010000</v>
      </c>
      <c r="P827" s="42" t="str">
        <f t="shared" si="87"/>
        <v>14358862000010000</v>
      </c>
      <c r="Q827" s="24" t="str">
        <f>IF(AND(D827&lt;&gt;0,E827=0),B827,"")</f>
        <v/>
      </c>
      <c r="R827" s="25" t="str">
        <f>IF(AND(D827=0,E827&lt;&gt;0),B827,"")</f>
        <v/>
      </c>
      <c r="S827" s="26">
        <f t="shared" si="84"/>
        <v>41066</v>
      </c>
      <c r="T827" s="27">
        <f>SUMIFS(S:S,O:O,O827,E:E,"")</f>
        <v>0</v>
      </c>
      <c r="U827" s="27">
        <f>SUMIFS(S:S,O:O,O827,D:D,"")</f>
        <v>0</v>
      </c>
      <c r="V827" s="28" t="str">
        <f t="shared" si="88"/>
        <v>Avant</v>
      </c>
      <c r="W827" s="28" t="str">
        <f t="shared" si="89"/>
        <v>Après</v>
      </c>
      <c r="X827" s="29">
        <f t="shared" si="90"/>
        <v>0</v>
      </c>
      <c r="Y827" s="42">
        <f>IFERROR(P827+D827*0.03,"")</f>
        <v>1.43588620000106E+16</v>
      </c>
    </row>
    <row r="828" spans="1:25">
      <c r="A828" s="13" t="s">
        <v>67</v>
      </c>
      <c r="B828" s="14" t="s">
        <v>16</v>
      </c>
      <c r="C828" s="15">
        <v>3605051435985</v>
      </c>
      <c r="D828" s="16">
        <v>20000</v>
      </c>
      <c r="E828" s="17">
        <v>10000</v>
      </c>
      <c r="F828" s="18"/>
      <c r="G828" s="19">
        <v>1</v>
      </c>
      <c r="H828" s="20">
        <f t="shared" si="85"/>
        <v>1</v>
      </c>
      <c r="I828" s="21">
        <f>SUMIFS(E:E,C:C,C828)</f>
        <v>10000</v>
      </c>
      <c r="J828" s="21">
        <f>SUMIFS(D:D,C:C,C828)</f>
        <v>20000</v>
      </c>
      <c r="K828" s="20" t="str">
        <f>IF(H828=2,"Délais OK &amp; Qté OK",IF(AND(H828=1,E828&lt;&gt;""),"Délais OK &amp; Qté NO",IF(AND(H828=1,E828="",M828&gt;=2),"Délais NO &amp; Qté OK",IF(AND(E828&lt;&gt;"",J828=D828),"Livraison sans demande","Délais NO &amp; Qté NO"))))</f>
        <v>Délais OK &amp; Qté NO</v>
      </c>
      <c r="L828" s="22" t="str">
        <f>IF(AND(K828="Délais NO &amp; Qté OK",X828&gt;30,D828&lt;&gt;""),"Verificar",IF(AND(K828="Délais NO &amp; Qté OK",X828&lt;=30,D828&lt;&gt;""),"Entrée faite "&amp;X828&amp;" jours "&amp;V828,IF(AND(X828&lt;30,K828="Délais NO &amp; Qté NO",D828=""),"Demande faite "&amp;X828&amp;" jours "&amp;W829,"")))</f>
        <v/>
      </c>
      <c r="M828" s="22">
        <f t="shared" si="86"/>
        <v>1</v>
      </c>
      <c r="N828" s="23">
        <v>1</v>
      </c>
      <c r="O828" s="12" t="str">
        <f>CONCATENATE(C828,D828,E828)</f>
        <v>36050514359852000010000</v>
      </c>
      <c r="P828" s="42" t="str">
        <f t="shared" si="87"/>
        <v>14359852000010000</v>
      </c>
      <c r="Q828" s="24" t="str">
        <f>IF(AND(D828&lt;&gt;0,E828=0),B828,"")</f>
        <v/>
      </c>
      <c r="R828" s="25" t="str">
        <f>IF(AND(D828=0,E828&lt;&gt;0),B828,"")</f>
        <v/>
      </c>
      <c r="S828" s="26">
        <f t="shared" si="84"/>
        <v>41066</v>
      </c>
      <c r="T828" s="27">
        <f>SUMIFS(S:S,O:O,O828,E:E,"")</f>
        <v>0</v>
      </c>
      <c r="U828" s="27">
        <f>SUMIFS(S:S,O:O,O828,D:D,"")</f>
        <v>0</v>
      </c>
      <c r="V828" s="28" t="str">
        <f t="shared" si="88"/>
        <v>Avant</v>
      </c>
      <c r="W828" s="28" t="str">
        <f t="shared" si="89"/>
        <v>Après</v>
      </c>
      <c r="X828" s="29">
        <f t="shared" si="90"/>
        <v>0</v>
      </c>
      <c r="Y828" s="42">
        <f>IFERROR(P828+D828*0.03,"")</f>
        <v>1.43598520000106E+16</v>
      </c>
    </row>
    <row r="829" spans="1:25">
      <c r="A829" s="13" t="s">
        <v>67</v>
      </c>
      <c r="B829" s="14" t="s">
        <v>16</v>
      </c>
      <c r="C829" s="15">
        <v>3605051436241</v>
      </c>
      <c r="D829" s="16">
        <v>20000</v>
      </c>
      <c r="E829" s="17">
        <v>10000</v>
      </c>
      <c r="F829" s="18"/>
      <c r="G829" s="19">
        <v>1</v>
      </c>
      <c r="H829" s="20">
        <f t="shared" si="85"/>
        <v>1</v>
      </c>
      <c r="I829" s="21">
        <f>SUMIFS(E:E,C:C,C829)</f>
        <v>10000</v>
      </c>
      <c r="J829" s="21">
        <f>SUMIFS(D:D,C:C,C829)</f>
        <v>20000</v>
      </c>
      <c r="K829" s="20" t="str">
        <f>IF(H829=2,"Délais OK &amp; Qté OK",IF(AND(H829=1,E829&lt;&gt;""),"Délais OK &amp; Qté NO",IF(AND(H829=1,E829="",M829&gt;=2),"Délais NO &amp; Qté OK",IF(AND(E829&lt;&gt;"",J829=D829),"Livraison sans demande","Délais NO &amp; Qté NO"))))</f>
        <v>Délais OK &amp; Qté NO</v>
      </c>
      <c r="L829" s="22" t="str">
        <f>IF(AND(K829="Délais NO &amp; Qté OK",X829&gt;30,D829&lt;&gt;""),"Verificar",IF(AND(K829="Délais NO &amp; Qté OK",X829&lt;=30,D829&lt;&gt;""),"Entrée faite "&amp;X829&amp;" jours "&amp;V829,IF(AND(X829&lt;30,K829="Délais NO &amp; Qté NO",D829=""),"Demande faite "&amp;X829&amp;" jours "&amp;W830,"")))</f>
        <v/>
      </c>
      <c r="M829" s="22">
        <f t="shared" si="86"/>
        <v>1</v>
      </c>
      <c r="N829" s="23">
        <v>1</v>
      </c>
      <c r="O829" s="12" t="str">
        <f>CONCATENATE(C829,D829,E829)</f>
        <v>36050514362412000010000</v>
      </c>
      <c r="P829" s="42" t="str">
        <f t="shared" si="87"/>
        <v>14362412000010000</v>
      </c>
      <c r="Q829" s="24" t="str">
        <f>IF(AND(D829&lt;&gt;0,E829=0),B829,"")</f>
        <v/>
      </c>
      <c r="R829" s="25" t="str">
        <f>IF(AND(D829=0,E829&lt;&gt;0),B829,"")</f>
        <v/>
      </c>
      <c r="S829" s="26">
        <f t="shared" si="84"/>
        <v>41066</v>
      </c>
      <c r="T829" s="27">
        <f>SUMIFS(S:S,O:O,O829,E:E,"")</f>
        <v>0</v>
      </c>
      <c r="U829" s="27">
        <f>SUMIFS(S:S,O:O,O829,D:D,"")</f>
        <v>0</v>
      </c>
      <c r="V829" s="28" t="str">
        <f t="shared" si="88"/>
        <v>Avant</v>
      </c>
      <c r="W829" s="28" t="str">
        <f t="shared" si="89"/>
        <v>Après</v>
      </c>
      <c r="X829" s="29">
        <f t="shared" si="90"/>
        <v>0</v>
      </c>
      <c r="Y829" s="42">
        <f>IFERROR(P829+D829*0.03,"")</f>
        <v>1.43624120000106E+16</v>
      </c>
    </row>
    <row r="830" spans="1:25">
      <c r="A830" s="13" t="s">
        <v>67</v>
      </c>
      <c r="B830" s="14" t="s">
        <v>16</v>
      </c>
      <c r="C830" s="15">
        <v>3605051436470</v>
      </c>
      <c r="D830" s="16">
        <v>10000</v>
      </c>
      <c r="E830" s="17"/>
      <c r="F830" s="18"/>
      <c r="G830" s="19">
        <v>1</v>
      </c>
      <c r="H830" s="20">
        <f t="shared" si="85"/>
        <v>1</v>
      </c>
      <c r="I830" s="21">
        <f>SUMIFS(E:E,C:C,C830)</f>
        <v>10000</v>
      </c>
      <c r="J830" s="21">
        <f>SUMIFS(D:D,C:C,C830)</f>
        <v>20000</v>
      </c>
      <c r="K830" s="20" t="str">
        <f>IF(H830=2,"Délais OK &amp; Qté OK",IF(AND(H830=1,E830&lt;&gt;""),"Délais OK &amp; Qté NO",IF(AND(H830=1,E830="",M830&gt;=2),"Délais NO &amp; Qté OK",IF(AND(E830&lt;&gt;"",J830=D830),"Livraison sans demande","Délais NO &amp; Qté NO"))))</f>
        <v>Délais NO &amp; Qté NO</v>
      </c>
      <c r="L830" s="22" t="str">
        <f>IF(AND(K830="Délais NO &amp; Qté OK",X830&gt;30,D830&lt;&gt;""),"Verificar",IF(AND(K830="Délais NO &amp; Qté OK",X830&lt;=30,D830&lt;&gt;""),"Entrée faite "&amp;X830&amp;" jours "&amp;V830,IF(AND(X830&lt;30,K830="Délais NO &amp; Qté NO",D830=""),"Demande faite "&amp;X830&amp;" jours "&amp;W831,"")))</f>
        <v/>
      </c>
      <c r="M830" s="22">
        <f t="shared" si="86"/>
        <v>1</v>
      </c>
      <c r="N830" s="23">
        <v>1</v>
      </c>
      <c r="O830" s="12" t="str">
        <f>CONCATENATE(C830,D830,E830)</f>
        <v>360505143647010000</v>
      </c>
      <c r="P830" s="42" t="str">
        <f t="shared" si="87"/>
        <v>143647010000</v>
      </c>
      <c r="Q830" s="24" t="str">
        <f>IF(AND(D830&lt;&gt;0,E830=0),B830,"")</f>
        <v>06/06/2012</v>
      </c>
      <c r="R830" s="25" t="str">
        <f>IF(AND(D830=0,E830&lt;&gt;0),B830,"")</f>
        <v/>
      </c>
      <c r="S830" s="26">
        <f t="shared" si="84"/>
        <v>41066</v>
      </c>
      <c r="T830" s="27">
        <f>SUMIFS(S:S,O:O,O830,E:E,"")</f>
        <v>41066</v>
      </c>
      <c r="U830" s="27">
        <f>SUMIFS(S:S,O:O,O830,D:D,"")</f>
        <v>0</v>
      </c>
      <c r="V830" s="28" t="str">
        <f t="shared" si="88"/>
        <v>Avant</v>
      </c>
      <c r="W830" s="28" t="str">
        <f t="shared" si="89"/>
        <v>Après</v>
      </c>
      <c r="X830" s="29">
        <f t="shared" si="90"/>
        <v>41066</v>
      </c>
      <c r="Y830" s="42">
        <f>IFERROR(P830+D830*0.03,"")</f>
        <v>143647010300</v>
      </c>
    </row>
    <row r="831" spans="1:25">
      <c r="A831" s="13" t="s">
        <v>67</v>
      </c>
      <c r="B831" s="14" t="s">
        <v>16</v>
      </c>
      <c r="C831" s="15">
        <v>3605051437026</v>
      </c>
      <c r="D831" s="16">
        <v>10000</v>
      </c>
      <c r="E831" s="17">
        <v>10000</v>
      </c>
      <c r="F831" s="18">
        <v>1</v>
      </c>
      <c r="G831" s="19">
        <v>1</v>
      </c>
      <c r="H831" s="20">
        <f t="shared" si="85"/>
        <v>2</v>
      </c>
      <c r="I831" s="21">
        <f>SUMIFS(E:E,C:C,C831)</f>
        <v>10000</v>
      </c>
      <c r="J831" s="21">
        <f>SUMIFS(D:D,C:C,C831)</f>
        <v>10000</v>
      </c>
      <c r="K831" s="20" t="str">
        <f>IF(H831=2,"Délais OK &amp; Qté OK",IF(AND(H831=1,E831&lt;&gt;""),"Délais OK &amp; Qté NO",IF(AND(H831=1,E831="",M831&gt;=2),"Délais NO &amp; Qté OK",IF(AND(E831&lt;&gt;"",J831=D831),"Livraison sans demande","Délais NO &amp; Qté NO"))))</f>
        <v>Délais OK &amp; Qté OK</v>
      </c>
      <c r="L831" s="22" t="str">
        <f>IF(AND(K831="Délais NO &amp; Qté OK",X831&gt;30,D831&lt;&gt;""),"Verificar",IF(AND(K831="Délais NO &amp; Qté OK",X831&lt;=30,D831&lt;&gt;""),"Entrée faite "&amp;X831&amp;" jours "&amp;V831,IF(AND(X831&lt;30,K831="Délais NO &amp; Qté NO",D831=""),"Demande faite "&amp;X831&amp;" jours "&amp;W832,"")))</f>
        <v/>
      </c>
      <c r="M831" s="22">
        <f t="shared" si="86"/>
        <v>1</v>
      </c>
      <c r="N831" s="23">
        <v>1</v>
      </c>
      <c r="O831" s="12" t="str">
        <f>CONCATENATE(C831,D831,E831)</f>
        <v>36050514370261000010000</v>
      </c>
      <c r="P831" s="42" t="str">
        <f t="shared" si="87"/>
        <v>14370261000010000</v>
      </c>
      <c r="Q831" s="24" t="str">
        <f>IF(AND(D831&lt;&gt;0,E831=0),B831,"")</f>
        <v/>
      </c>
      <c r="R831" s="25" t="str">
        <f>IF(AND(D831=0,E831&lt;&gt;0),B831,"")</f>
        <v/>
      </c>
      <c r="S831" s="26">
        <f t="shared" si="84"/>
        <v>41066</v>
      </c>
      <c r="T831" s="27">
        <f>SUMIFS(S:S,O:O,O831,E:E,"")</f>
        <v>0</v>
      </c>
      <c r="U831" s="27">
        <f>SUMIFS(S:S,O:O,O831,D:D,"")</f>
        <v>0</v>
      </c>
      <c r="V831" s="28" t="str">
        <f t="shared" si="88"/>
        <v>Avant</v>
      </c>
      <c r="W831" s="28" t="str">
        <f t="shared" si="89"/>
        <v>Après</v>
      </c>
      <c r="X831" s="29">
        <f t="shared" si="90"/>
        <v>0</v>
      </c>
      <c r="Y831" s="42">
        <f>IFERROR(P831+D831*0.03,"")</f>
        <v>1.43702610000103E+16</v>
      </c>
    </row>
    <row r="832" spans="1:25">
      <c r="A832" s="13" t="s">
        <v>67</v>
      </c>
      <c r="B832" s="14" t="s">
        <v>16</v>
      </c>
      <c r="C832" s="15">
        <v>3605051449760</v>
      </c>
      <c r="D832" s="16">
        <v>20000</v>
      </c>
      <c r="E832" s="17">
        <v>20000</v>
      </c>
      <c r="F832" s="18">
        <v>1</v>
      </c>
      <c r="G832" s="19">
        <v>1</v>
      </c>
      <c r="H832" s="20">
        <f t="shared" si="85"/>
        <v>2</v>
      </c>
      <c r="I832" s="21">
        <f>SUMIFS(E:E,C:C,C832)</f>
        <v>20000</v>
      </c>
      <c r="J832" s="21">
        <f>SUMIFS(D:D,C:C,C832)</f>
        <v>40000</v>
      </c>
      <c r="K832" s="20" t="str">
        <f>IF(H832=2,"Délais OK &amp; Qté OK",IF(AND(H832=1,E832&lt;&gt;""),"Délais OK &amp; Qté NO",IF(AND(H832=1,E832="",M832&gt;=2),"Délais NO &amp; Qté OK",IF(AND(E832&lt;&gt;"",J832=D832),"Livraison sans demande","Délais NO &amp; Qté NO"))))</f>
        <v>Délais OK &amp; Qté OK</v>
      </c>
      <c r="L832" s="22" t="str">
        <f>IF(AND(K832="Délais NO &amp; Qté OK",X832&gt;30,D832&lt;&gt;""),"Verificar",IF(AND(K832="Délais NO &amp; Qté OK",X832&lt;=30,D832&lt;&gt;""),"Entrée faite "&amp;X832&amp;" jours "&amp;V832,IF(AND(X832&lt;30,K832="Délais NO &amp; Qté NO",D832=""),"Demande faite "&amp;X832&amp;" jours "&amp;W833,"")))</f>
        <v/>
      </c>
      <c r="M832" s="22">
        <f t="shared" si="86"/>
        <v>1</v>
      </c>
      <c r="N832" s="23">
        <v>1</v>
      </c>
      <c r="O832" s="12" t="str">
        <f>CONCATENATE(C832,D832,E832)</f>
        <v>36050514497602000020000</v>
      </c>
      <c r="P832" s="42" t="str">
        <f t="shared" si="87"/>
        <v>14497602000020000</v>
      </c>
      <c r="Q832" s="24" t="str">
        <f>IF(AND(D832&lt;&gt;0,E832=0),B832,"")</f>
        <v/>
      </c>
      <c r="R832" s="25" t="str">
        <f>IF(AND(D832=0,E832&lt;&gt;0),B832,"")</f>
        <v/>
      </c>
      <c r="S832" s="26">
        <f t="shared" si="84"/>
        <v>41066</v>
      </c>
      <c r="T832" s="27">
        <f>SUMIFS(S:S,O:O,O832,E:E,"")</f>
        <v>0</v>
      </c>
      <c r="U832" s="27">
        <f>SUMIFS(S:S,O:O,O832,D:D,"")</f>
        <v>0</v>
      </c>
      <c r="V832" s="28" t="str">
        <f t="shared" si="88"/>
        <v>Avant</v>
      </c>
      <c r="W832" s="28" t="str">
        <f t="shared" si="89"/>
        <v>Après</v>
      </c>
      <c r="X832" s="29">
        <f t="shared" si="90"/>
        <v>0</v>
      </c>
      <c r="Y832" s="42">
        <f>IFERROR(P832+D832*0.03,"")</f>
        <v>1.44976020000206E+16</v>
      </c>
    </row>
    <row r="833" spans="1:25">
      <c r="A833" s="13" t="s">
        <v>67</v>
      </c>
      <c r="B833" s="14" t="s">
        <v>16</v>
      </c>
      <c r="C833" s="15">
        <v>3605051449777</v>
      </c>
      <c r="D833" s="16">
        <v>20000</v>
      </c>
      <c r="E833" s="17">
        <v>20000</v>
      </c>
      <c r="F833" s="18">
        <v>1</v>
      </c>
      <c r="G833" s="19">
        <v>1</v>
      </c>
      <c r="H833" s="20">
        <f t="shared" si="85"/>
        <v>2</v>
      </c>
      <c r="I833" s="21">
        <f>SUMIFS(E:E,C:C,C833)</f>
        <v>30000</v>
      </c>
      <c r="J833" s="21">
        <f>SUMIFS(D:D,C:C,C833)</f>
        <v>30000</v>
      </c>
      <c r="K833" s="20" t="str">
        <f>IF(H833=2,"Délais OK &amp; Qté OK",IF(AND(H833=1,E833&lt;&gt;""),"Délais OK &amp; Qté NO",IF(AND(H833=1,E833="",M833&gt;=2),"Délais NO &amp; Qté OK",IF(AND(E833&lt;&gt;"",J833=D833),"Livraison sans demande","Délais NO &amp; Qté NO"))))</f>
        <v>Délais OK &amp; Qté OK</v>
      </c>
      <c r="L833" s="22" t="str">
        <f>IF(AND(K833="Délais NO &amp; Qté OK",X833&gt;30,D833&lt;&gt;""),"Verificar",IF(AND(K833="Délais NO &amp; Qté OK",X833&lt;=30,D833&lt;&gt;""),"Entrée faite "&amp;X833&amp;" jours "&amp;V833,IF(AND(X833&lt;30,K833="Délais NO &amp; Qté NO",D833=""),"Demande faite "&amp;X833&amp;" jours "&amp;W834,"")))</f>
        <v/>
      </c>
      <c r="M833" s="22">
        <f t="shared" si="86"/>
        <v>1</v>
      </c>
      <c r="N833" s="23">
        <v>1</v>
      </c>
      <c r="O833" s="12" t="str">
        <f>CONCATENATE(C833,D833,E833)</f>
        <v>36050514497772000020000</v>
      </c>
      <c r="P833" s="42" t="str">
        <f t="shared" si="87"/>
        <v>14497772000020000</v>
      </c>
      <c r="Q833" s="24" t="str">
        <f>IF(AND(D833&lt;&gt;0,E833=0),B833,"")</f>
        <v/>
      </c>
      <c r="R833" s="25" t="str">
        <f>IF(AND(D833=0,E833&lt;&gt;0),B833,"")</f>
        <v/>
      </c>
      <c r="S833" s="26">
        <f t="shared" si="84"/>
        <v>41066</v>
      </c>
      <c r="T833" s="27">
        <f>SUMIFS(S:S,O:O,O833,E:E,"")</f>
        <v>0</v>
      </c>
      <c r="U833" s="27">
        <f>SUMIFS(S:S,O:O,O833,D:D,"")</f>
        <v>0</v>
      </c>
      <c r="V833" s="28" t="str">
        <f t="shared" si="88"/>
        <v>Avant</v>
      </c>
      <c r="W833" s="28" t="str">
        <f t="shared" si="89"/>
        <v>Après</v>
      </c>
      <c r="X833" s="29">
        <f t="shared" si="90"/>
        <v>0</v>
      </c>
      <c r="Y833" s="42">
        <f>IFERROR(P833+D833*0.03,"")</f>
        <v>1.44977720000206E+16</v>
      </c>
    </row>
    <row r="834" spans="1:25">
      <c r="A834" s="13" t="s">
        <v>67</v>
      </c>
      <c r="B834" s="14" t="s">
        <v>16</v>
      </c>
      <c r="C834" s="15">
        <v>3605051454054</v>
      </c>
      <c r="D834" s="16">
        <v>20000</v>
      </c>
      <c r="E834" s="17">
        <v>10000</v>
      </c>
      <c r="F834" s="18"/>
      <c r="G834" s="19">
        <v>1</v>
      </c>
      <c r="H834" s="20">
        <f t="shared" si="85"/>
        <v>1</v>
      </c>
      <c r="I834" s="21">
        <f>SUMIFS(E:E,C:C,C834)</f>
        <v>10000</v>
      </c>
      <c r="J834" s="21">
        <f>SUMIFS(D:D,C:C,C834)</f>
        <v>20000</v>
      </c>
      <c r="K834" s="20" t="str">
        <f>IF(H834=2,"Délais OK &amp; Qté OK",IF(AND(H834=1,E834&lt;&gt;""),"Délais OK &amp; Qté NO",IF(AND(H834=1,E834="",M834&gt;=2),"Délais NO &amp; Qté OK",IF(AND(E834&lt;&gt;"",J834=D834),"Livraison sans demande","Délais NO &amp; Qté NO"))))</f>
        <v>Délais OK &amp; Qté NO</v>
      </c>
      <c r="L834" s="22" t="str">
        <f>IF(AND(K834="Délais NO &amp; Qté OK",X834&gt;30,D834&lt;&gt;""),"Verificar",IF(AND(K834="Délais NO &amp; Qté OK",X834&lt;=30,D834&lt;&gt;""),"Entrée faite "&amp;X834&amp;" jours "&amp;V834,IF(AND(X834&lt;30,K834="Délais NO &amp; Qté NO",D834=""),"Demande faite "&amp;X834&amp;" jours "&amp;W835,"")))</f>
        <v/>
      </c>
      <c r="M834" s="22">
        <f t="shared" si="86"/>
        <v>1</v>
      </c>
      <c r="N834" s="23">
        <v>1</v>
      </c>
      <c r="O834" s="12" t="str">
        <f>CONCATENATE(C834,D834,E834)</f>
        <v>36050514540542000010000</v>
      </c>
      <c r="P834" s="42" t="str">
        <f t="shared" si="87"/>
        <v>14540542000010000</v>
      </c>
      <c r="Q834" s="24" t="str">
        <f>IF(AND(D834&lt;&gt;0,E834=0),B834,"")</f>
        <v/>
      </c>
      <c r="R834" s="25" t="str">
        <f>IF(AND(D834=0,E834&lt;&gt;0),B834,"")</f>
        <v/>
      </c>
      <c r="S834" s="26">
        <f t="shared" ref="S834:S897" si="91">B834*1</f>
        <v>41066</v>
      </c>
      <c r="T834" s="27">
        <f>SUMIFS(S:S,O:O,O834,E:E,"")</f>
        <v>0</v>
      </c>
      <c r="U834" s="27">
        <f>SUMIFS(S:S,O:O,O834,D:D,"")</f>
        <v>0</v>
      </c>
      <c r="V834" s="28" t="str">
        <f t="shared" si="88"/>
        <v>Avant</v>
      </c>
      <c r="W834" s="28" t="str">
        <f t="shared" si="89"/>
        <v>Après</v>
      </c>
      <c r="X834" s="29">
        <f t="shared" si="90"/>
        <v>0</v>
      </c>
      <c r="Y834" s="42">
        <f>IFERROR(P834+D834*0.03,"")</f>
        <v>1.45405420000106E+16</v>
      </c>
    </row>
    <row r="835" spans="1:25">
      <c r="A835" s="13" t="s">
        <v>67</v>
      </c>
      <c r="B835" s="14" t="s">
        <v>16</v>
      </c>
      <c r="C835" s="15">
        <v>3605051454085</v>
      </c>
      <c r="D835" s="16">
        <v>20000</v>
      </c>
      <c r="E835" s="17">
        <v>10000</v>
      </c>
      <c r="F835" s="18"/>
      <c r="G835" s="19">
        <v>1</v>
      </c>
      <c r="H835" s="20">
        <f t="shared" ref="H835:H898" si="92">SUM(F835:G835)</f>
        <v>1</v>
      </c>
      <c r="I835" s="21">
        <f>SUMIFS(E:E,C:C,C835)</f>
        <v>10000</v>
      </c>
      <c r="J835" s="21">
        <f>SUMIFS(D:D,C:C,C835)</f>
        <v>20000</v>
      </c>
      <c r="K835" s="20" t="str">
        <f>IF(H835=2,"Délais OK &amp; Qté OK",IF(AND(H835=1,E835&lt;&gt;""),"Délais OK &amp; Qté NO",IF(AND(H835=1,E835="",M835&gt;=2),"Délais NO &amp; Qté OK",IF(AND(E835&lt;&gt;"",J835=D835),"Livraison sans demande","Délais NO &amp; Qté NO"))))</f>
        <v>Délais OK &amp; Qté NO</v>
      </c>
      <c r="L835" s="22" t="str">
        <f>IF(AND(K835="Délais NO &amp; Qté OK",X835&gt;30,D835&lt;&gt;""),"Verificar",IF(AND(K835="Délais NO &amp; Qté OK",X835&lt;=30,D835&lt;&gt;""),"Entrée faite "&amp;X835&amp;" jours "&amp;V835,IF(AND(X835&lt;30,K835="Délais NO &amp; Qté NO",D835=""),"Demande faite "&amp;X835&amp;" jours "&amp;W836,"")))</f>
        <v/>
      </c>
      <c r="M835" s="22">
        <f t="shared" ref="M835:M898" si="93">SUMIFS(N:N,O:O,O835)</f>
        <v>1</v>
      </c>
      <c r="N835" s="23">
        <v>1</v>
      </c>
      <c r="O835" s="12" t="str">
        <f>CONCATENATE(C835,D835,E835)</f>
        <v>36050514540852000010000</v>
      </c>
      <c r="P835" s="42" t="str">
        <f t="shared" ref="P835:P898" si="94">RIGHT(O835,LEN(O835)-6)</f>
        <v>14540852000010000</v>
      </c>
      <c r="Q835" s="24" t="str">
        <f>IF(AND(D835&lt;&gt;0,E835=0),B835,"")</f>
        <v/>
      </c>
      <c r="R835" s="25" t="str">
        <f>IF(AND(D835=0,E835&lt;&gt;0),B835,"")</f>
        <v/>
      </c>
      <c r="S835" s="26">
        <f t="shared" si="91"/>
        <v>41066</v>
      </c>
      <c r="T835" s="27">
        <f>SUMIFS(S:S,O:O,O835,E:E,"")</f>
        <v>0</v>
      </c>
      <c r="U835" s="27">
        <f>SUMIFS(S:S,O:O,O835,D:D,"")</f>
        <v>0</v>
      </c>
      <c r="V835" s="28" t="str">
        <f t="shared" ref="V835:V898" si="95">IF(T835&lt;U835,"Après","Avant")</f>
        <v>Avant</v>
      </c>
      <c r="W835" s="28" t="str">
        <f t="shared" ref="W835:W898" si="96">IF(V835="Après","Avant","Après")</f>
        <v>Après</v>
      </c>
      <c r="X835" s="29">
        <f t="shared" ref="X835:X898" si="97">ABS(T835-U835)</f>
        <v>0</v>
      </c>
      <c r="Y835" s="42">
        <f>IFERROR(P835+D835*0.03,"")</f>
        <v>1.45408520000106E+16</v>
      </c>
    </row>
    <row r="836" spans="1:25">
      <c r="A836" s="13" t="s">
        <v>67</v>
      </c>
      <c r="B836" s="14" t="s">
        <v>16</v>
      </c>
      <c r="C836" s="15">
        <v>3605051454474</v>
      </c>
      <c r="D836" s="16">
        <v>40000</v>
      </c>
      <c r="E836" s="17">
        <v>10000</v>
      </c>
      <c r="F836" s="18"/>
      <c r="G836" s="19">
        <v>1</v>
      </c>
      <c r="H836" s="20">
        <f t="shared" si="92"/>
        <v>1</v>
      </c>
      <c r="I836" s="21">
        <f>SUMIFS(E:E,C:C,C836)</f>
        <v>40000</v>
      </c>
      <c r="J836" s="21">
        <f>SUMIFS(D:D,C:C,C836)</f>
        <v>40000</v>
      </c>
      <c r="K836" s="20" t="str">
        <f>IF(H836=2,"Délais OK &amp; Qté OK",IF(AND(H836=1,E836&lt;&gt;""),"Délais OK &amp; Qté NO",IF(AND(H836=1,E836="",M836&gt;=2),"Délais NO &amp; Qté OK",IF(AND(E836&lt;&gt;"",J836=D836),"Livraison sans demande","Délais NO &amp; Qté NO"))))</f>
        <v>Délais OK &amp; Qté NO</v>
      </c>
      <c r="L836" s="22" t="str">
        <f>IF(AND(K836="Délais NO &amp; Qté OK",X836&gt;30,D836&lt;&gt;""),"Verificar",IF(AND(K836="Délais NO &amp; Qté OK",X836&lt;=30,D836&lt;&gt;""),"Entrée faite "&amp;X836&amp;" jours "&amp;V836,IF(AND(X836&lt;30,K836="Délais NO &amp; Qté NO",D836=""),"Demande faite "&amp;X836&amp;" jours "&amp;W837,"")))</f>
        <v/>
      </c>
      <c r="M836" s="22">
        <f t="shared" si="93"/>
        <v>1</v>
      </c>
      <c r="N836" s="23">
        <v>1</v>
      </c>
      <c r="O836" s="12" t="str">
        <f>CONCATENATE(C836,D836,E836)</f>
        <v>36050514544744000010000</v>
      </c>
      <c r="P836" s="42" t="str">
        <f t="shared" si="94"/>
        <v>14544744000010000</v>
      </c>
      <c r="Q836" s="24" t="str">
        <f>IF(AND(D836&lt;&gt;0,E836=0),B836,"")</f>
        <v/>
      </c>
      <c r="R836" s="25" t="str">
        <f>IF(AND(D836=0,E836&lt;&gt;0),B836,"")</f>
        <v/>
      </c>
      <c r="S836" s="26">
        <f t="shared" si="91"/>
        <v>41066</v>
      </c>
      <c r="T836" s="27">
        <f>SUMIFS(S:S,O:O,O836,E:E,"")</f>
        <v>0</v>
      </c>
      <c r="U836" s="27">
        <f>SUMIFS(S:S,O:O,O836,D:D,"")</f>
        <v>0</v>
      </c>
      <c r="V836" s="28" t="str">
        <f t="shared" si="95"/>
        <v>Avant</v>
      </c>
      <c r="W836" s="28" t="str">
        <f t="shared" si="96"/>
        <v>Après</v>
      </c>
      <c r="X836" s="29">
        <f t="shared" si="97"/>
        <v>0</v>
      </c>
      <c r="Y836" s="42">
        <f>IFERROR(P836+D836*0.03,"")</f>
        <v>1.45447440000112E+16</v>
      </c>
    </row>
    <row r="837" spans="1:25">
      <c r="A837" s="13" t="s">
        <v>67</v>
      </c>
      <c r="B837" s="14" t="s">
        <v>16</v>
      </c>
      <c r="C837" s="15">
        <v>3605051454535</v>
      </c>
      <c r="D837" s="16"/>
      <c r="E837" s="17">
        <v>10000</v>
      </c>
      <c r="F837" s="18"/>
      <c r="G837" s="19"/>
      <c r="H837" s="20">
        <f t="shared" si="92"/>
        <v>0</v>
      </c>
      <c r="I837" s="21">
        <f>SUMIFS(E:E,C:C,C837)</f>
        <v>30000</v>
      </c>
      <c r="J837" s="21">
        <f>SUMIFS(D:D,C:C,C837)</f>
        <v>30000</v>
      </c>
      <c r="K837" s="20" t="str">
        <f>IF(H837=2,"Délais OK &amp; Qté OK",IF(AND(H837=1,E837&lt;&gt;""),"Délais OK &amp; Qté NO",IF(AND(H837=1,E837="",M837&gt;=2),"Délais NO &amp; Qté OK",IF(AND(E837&lt;&gt;"",J837=D837),"Livraison sans demande","Délais NO &amp; Qté NO"))))</f>
        <v>Délais NO &amp; Qté NO</v>
      </c>
      <c r="L837" s="22" t="str">
        <f>IF(AND(K837="Délais NO &amp; Qté OK",X837&gt;30,D837&lt;&gt;""),"Verificar",IF(AND(K837="Délais NO &amp; Qté OK",X837&lt;=30,D837&lt;&gt;""),"Entrée faite "&amp;X837&amp;" jours "&amp;V837,IF(AND(X837&lt;30,K837="Délais NO &amp; Qté NO",D837=""),"Demande faite "&amp;X837&amp;" jours "&amp;W838,"")))</f>
        <v>Demande faite 21 jours Après</v>
      </c>
      <c r="M837" s="22">
        <f t="shared" si="93"/>
        <v>2</v>
      </c>
      <c r="N837" s="23">
        <v>1</v>
      </c>
      <c r="O837" s="12" t="str">
        <f>CONCATENATE(C837,D837,E837)</f>
        <v>360505145453510000</v>
      </c>
      <c r="P837" s="42" t="str">
        <f t="shared" si="94"/>
        <v>145453510000</v>
      </c>
      <c r="Q837" s="24" t="str">
        <f>IF(AND(D837&lt;&gt;0,E837=0),B837,"")</f>
        <v/>
      </c>
      <c r="R837" s="25" t="str">
        <f>IF(AND(D837=0,E837&lt;&gt;0),B837,"")</f>
        <v>06/06/2012</v>
      </c>
      <c r="S837" s="26">
        <f t="shared" si="91"/>
        <v>41066</v>
      </c>
      <c r="T837" s="27">
        <f>SUMIFS(S:S,O:O,O837,E:E,"")</f>
        <v>41087</v>
      </c>
      <c r="U837" s="27">
        <f>SUMIFS(S:S,O:O,O837,D:D,"")</f>
        <v>41066</v>
      </c>
      <c r="V837" s="28" t="str">
        <f t="shared" si="95"/>
        <v>Avant</v>
      </c>
      <c r="W837" s="28" t="str">
        <f t="shared" si="96"/>
        <v>Après</v>
      </c>
      <c r="X837" s="29">
        <f t="shared" si="97"/>
        <v>21</v>
      </c>
      <c r="Y837" s="42">
        <f>IFERROR(P837+D837*0.03,"")</f>
        <v>145453510000</v>
      </c>
    </row>
    <row r="838" spans="1:25">
      <c r="A838" s="13" t="s">
        <v>67</v>
      </c>
      <c r="B838" s="14" t="s">
        <v>16</v>
      </c>
      <c r="C838" s="15">
        <v>3605051454542</v>
      </c>
      <c r="D838" s="16">
        <v>10000</v>
      </c>
      <c r="E838" s="17">
        <v>10000</v>
      </c>
      <c r="F838" s="18">
        <v>1</v>
      </c>
      <c r="G838" s="19">
        <v>1</v>
      </c>
      <c r="H838" s="20">
        <f t="shared" si="92"/>
        <v>2</v>
      </c>
      <c r="I838" s="21">
        <f>SUMIFS(E:E,C:C,C838)</f>
        <v>20000</v>
      </c>
      <c r="J838" s="21">
        <f>SUMIFS(D:D,C:C,C838)</f>
        <v>30000</v>
      </c>
      <c r="K838" s="20" t="str">
        <f>IF(H838=2,"Délais OK &amp; Qté OK",IF(AND(H838=1,E838&lt;&gt;""),"Délais OK &amp; Qté NO",IF(AND(H838=1,E838="",M838&gt;=2),"Délais NO &amp; Qté OK",IF(AND(E838&lt;&gt;"",J838=D838),"Livraison sans demande","Délais NO &amp; Qté NO"))))</f>
        <v>Délais OK &amp; Qté OK</v>
      </c>
      <c r="L838" s="22" t="str">
        <f>IF(AND(K838="Délais NO &amp; Qté OK",X838&gt;30,D838&lt;&gt;""),"Verificar",IF(AND(K838="Délais NO &amp; Qté OK",X838&lt;=30,D838&lt;&gt;""),"Entrée faite "&amp;X838&amp;" jours "&amp;V838,IF(AND(X838&lt;30,K838="Délais NO &amp; Qté NO",D838=""),"Demande faite "&amp;X838&amp;" jours "&amp;W839,"")))</f>
        <v/>
      </c>
      <c r="M838" s="22">
        <f t="shared" si="93"/>
        <v>2</v>
      </c>
      <c r="N838" s="23">
        <v>1</v>
      </c>
      <c r="O838" s="12" t="str">
        <f>CONCATENATE(C838,D838,E838)</f>
        <v>36050514545421000010000</v>
      </c>
      <c r="P838" s="42" t="str">
        <f t="shared" si="94"/>
        <v>14545421000010000</v>
      </c>
      <c r="Q838" s="24" t="str">
        <f>IF(AND(D838&lt;&gt;0,E838=0),B838,"")</f>
        <v/>
      </c>
      <c r="R838" s="25" t="str">
        <f>IF(AND(D838=0,E838&lt;&gt;0),B838,"")</f>
        <v/>
      </c>
      <c r="S838" s="26">
        <f t="shared" si="91"/>
        <v>41066</v>
      </c>
      <c r="T838" s="27">
        <f>SUMIFS(S:S,O:O,O838,E:E,"")</f>
        <v>0</v>
      </c>
      <c r="U838" s="27">
        <f>SUMIFS(S:S,O:O,O838,D:D,"")</f>
        <v>0</v>
      </c>
      <c r="V838" s="28" t="str">
        <f t="shared" si="95"/>
        <v>Avant</v>
      </c>
      <c r="W838" s="28" t="str">
        <f t="shared" si="96"/>
        <v>Après</v>
      </c>
      <c r="X838" s="29">
        <f t="shared" si="97"/>
        <v>0</v>
      </c>
      <c r="Y838" s="42">
        <f>IFERROR(P838+D838*0.03,"")</f>
        <v>1.45454210000103E+16</v>
      </c>
    </row>
    <row r="839" spans="1:25">
      <c r="A839" s="13" t="s">
        <v>67</v>
      </c>
      <c r="B839" s="14" t="s">
        <v>16</v>
      </c>
      <c r="C839" s="15">
        <v>3605051456867</v>
      </c>
      <c r="D839" s="16">
        <v>10000</v>
      </c>
      <c r="E839" s="17">
        <v>10000</v>
      </c>
      <c r="F839" s="18">
        <v>1</v>
      </c>
      <c r="G839" s="19">
        <v>1</v>
      </c>
      <c r="H839" s="20">
        <f t="shared" si="92"/>
        <v>2</v>
      </c>
      <c r="I839" s="21">
        <f>SUMIFS(E:E,C:C,C839)</f>
        <v>10000</v>
      </c>
      <c r="J839" s="21">
        <f>SUMIFS(D:D,C:C,C839)</f>
        <v>20000</v>
      </c>
      <c r="K839" s="20" t="str">
        <f>IF(H839=2,"Délais OK &amp; Qté OK",IF(AND(H839=1,E839&lt;&gt;""),"Délais OK &amp; Qté NO",IF(AND(H839=1,E839="",M839&gt;=2),"Délais NO &amp; Qté OK",IF(AND(E839&lt;&gt;"",J839=D839),"Livraison sans demande","Délais NO &amp; Qté NO"))))</f>
        <v>Délais OK &amp; Qté OK</v>
      </c>
      <c r="L839" s="22" t="str">
        <f>IF(AND(K839="Délais NO &amp; Qté OK",X839&gt;30,D839&lt;&gt;""),"Verificar",IF(AND(K839="Délais NO &amp; Qté OK",X839&lt;=30,D839&lt;&gt;""),"Entrée faite "&amp;X839&amp;" jours "&amp;V839,IF(AND(X839&lt;30,K839="Délais NO &amp; Qté NO",D839=""),"Demande faite "&amp;X839&amp;" jours "&amp;W840,"")))</f>
        <v/>
      </c>
      <c r="M839" s="22">
        <f t="shared" si="93"/>
        <v>1</v>
      </c>
      <c r="N839" s="23">
        <v>1</v>
      </c>
      <c r="O839" s="12" t="str">
        <f>CONCATENATE(C839,D839,E839)</f>
        <v>36050514568671000010000</v>
      </c>
      <c r="P839" s="42" t="str">
        <f t="shared" si="94"/>
        <v>14568671000010000</v>
      </c>
      <c r="Q839" s="24" t="str">
        <f>IF(AND(D839&lt;&gt;0,E839=0),B839,"")</f>
        <v/>
      </c>
      <c r="R839" s="25" t="str">
        <f>IF(AND(D839=0,E839&lt;&gt;0),B839,"")</f>
        <v/>
      </c>
      <c r="S839" s="26">
        <f t="shared" si="91"/>
        <v>41066</v>
      </c>
      <c r="T839" s="27">
        <f>SUMIFS(S:S,O:O,O839,E:E,"")</f>
        <v>0</v>
      </c>
      <c r="U839" s="27">
        <f>SUMIFS(S:S,O:O,O839,D:D,"")</f>
        <v>0</v>
      </c>
      <c r="V839" s="28" t="str">
        <f t="shared" si="95"/>
        <v>Avant</v>
      </c>
      <c r="W839" s="28" t="str">
        <f t="shared" si="96"/>
        <v>Après</v>
      </c>
      <c r="X839" s="29">
        <f t="shared" si="97"/>
        <v>0</v>
      </c>
      <c r="Y839" s="42">
        <f>IFERROR(P839+D839*0.03,"")</f>
        <v>1.45686710000103E+16</v>
      </c>
    </row>
    <row r="840" spans="1:25">
      <c r="A840" s="13" t="s">
        <v>67</v>
      </c>
      <c r="B840" s="14" t="s">
        <v>16</v>
      </c>
      <c r="C840" s="15">
        <v>3605051456874</v>
      </c>
      <c r="D840" s="16">
        <v>10000</v>
      </c>
      <c r="E840" s="17">
        <v>10000</v>
      </c>
      <c r="F840" s="18">
        <v>1</v>
      </c>
      <c r="G840" s="19">
        <v>1</v>
      </c>
      <c r="H840" s="20">
        <f t="shared" si="92"/>
        <v>2</v>
      </c>
      <c r="I840" s="21">
        <f>SUMIFS(E:E,C:C,C840)</f>
        <v>10000</v>
      </c>
      <c r="J840" s="21">
        <f>SUMIFS(D:D,C:C,C840)</f>
        <v>20000</v>
      </c>
      <c r="K840" s="20" t="str">
        <f>IF(H840=2,"Délais OK &amp; Qté OK",IF(AND(H840=1,E840&lt;&gt;""),"Délais OK &amp; Qté NO",IF(AND(H840=1,E840="",M840&gt;=2),"Délais NO &amp; Qté OK",IF(AND(E840&lt;&gt;"",J840=D840),"Livraison sans demande","Délais NO &amp; Qté NO"))))</f>
        <v>Délais OK &amp; Qté OK</v>
      </c>
      <c r="L840" s="22" t="str">
        <f>IF(AND(K840="Délais NO &amp; Qté OK",X840&gt;30,D840&lt;&gt;""),"Verificar",IF(AND(K840="Délais NO &amp; Qté OK",X840&lt;=30,D840&lt;&gt;""),"Entrée faite "&amp;X840&amp;" jours "&amp;V840,IF(AND(X840&lt;30,K840="Délais NO &amp; Qté NO",D840=""),"Demande faite "&amp;X840&amp;" jours "&amp;W841,"")))</f>
        <v/>
      </c>
      <c r="M840" s="22">
        <f t="shared" si="93"/>
        <v>1</v>
      </c>
      <c r="N840" s="23">
        <v>1</v>
      </c>
      <c r="O840" s="12" t="str">
        <f>CONCATENATE(C840,D840,E840)</f>
        <v>36050514568741000010000</v>
      </c>
      <c r="P840" s="42" t="str">
        <f t="shared" si="94"/>
        <v>14568741000010000</v>
      </c>
      <c r="Q840" s="24" t="str">
        <f>IF(AND(D840&lt;&gt;0,E840=0),B840,"")</f>
        <v/>
      </c>
      <c r="R840" s="25" t="str">
        <f>IF(AND(D840=0,E840&lt;&gt;0),B840,"")</f>
        <v/>
      </c>
      <c r="S840" s="26">
        <f t="shared" si="91"/>
        <v>41066</v>
      </c>
      <c r="T840" s="27">
        <f>SUMIFS(S:S,O:O,O840,E:E,"")</f>
        <v>0</v>
      </c>
      <c r="U840" s="27">
        <f>SUMIFS(S:S,O:O,O840,D:D,"")</f>
        <v>0</v>
      </c>
      <c r="V840" s="28" t="str">
        <f t="shared" si="95"/>
        <v>Avant</v>
      </c>
      <c r="W840" s="28" t="str">
        <f t="shared" si="96"/>
        <v>Après</v>
      </c>
      <c r="X840" s="29">
        <f t="shared" si="97"/>
        <v>0</v>
      </c>
      <c r="Y840" s="42">
        <f>IFERROR(P840+D840*0.03,"")</f>
        <v>1.45687410000103E+16</v>
      </c>
    </row>
    <row r="841" spans="1:25">
      <c r="A841" s="13" t="s">
        <v>67</v>
      </c>
      <c r="B841" s="14" t="s">
        <v>16</v>
      </c>
      <c r="C841" s="15">
        <v>3605051457253</v>
      </c>
      <c r="D841" s="16">
        <v>10000</v>
      </c>
      <c r="E841" s="17">
        <v>10000</v>
      </c>
      <c r="F841" s="18">
        <v>1</v>
      </c>
      <c r="G841" s="19">
        <v>1</v>
      </c>
      <c r="H841" s="20">
        <f t="shared" si="92"/>
        <v>2</v>
      </c>
      <c r="I841" s="21">
        <f>SUMIFS(E:E,C:C,C841)</f>
        <v>10000</v>
      </c>
      <c r="J841" s="21">
        <f>SUMIFS(D:D,C:C,C841)</f>
        <v>10000</v>
      </c>
      <c r="K841" s="20" t="str">
        <f>IF(H841=2,"Délais OK &amp; Qté OK",IF(AND(H841=1,E841&lt;&gt;""),"Délais OK &amp; Qté NO",IF(AND(H841=1,E841="",M841&gt;=2),"Délais NO &amp; Qté OK",IF(AND(E841&lt;&gt;"",J841=D841),"Livraison sans demande","Délais NO &amp; Qté NO"))))</f>
        <v>Délais OK &amp; Qté OK</v>
      </c>
      <c r="L841" s="22" t="str">
        <f>IF(AND(K841="Délais NO &amp; Qté OK",X841&gt;30,D841&lt;&gt;""),"Verificar",IF(AND(K841="Délais NO &amp; Qté OK",X841&lt;=30,D841&lt;&gt;""),"Entrée faite "&amp;X841&amp;" jours "&amp;V841,IF(AND(X841&lt;30,K841="Délais NO &amp; Qté NO",D841=""),"Demande faite "&amp;X841&amp;" jours "&amp;W842,"")))</f>
        <v/>
      </c>
      <c r="M841" s="22">
        <f t="shared" si="93"/>
        <v>1</v>
      </c>
      <c r="N841" s="23">
        <v>1</v>
      </c>
      <c r="O841" s="12" t="str">
        <f>CONCATENATE(C841,D841,E841)</f>
        <v>36050514572531000010000</v>
      </c>
      <c r="P841" s="42" t="str">
        <f t="shared" si="94"/>
        <v>14572531000010000</v>
      </c>
      <c r="Q841" s="24" t="str">
        <f>IF(AND(D841&lt;&gt;0,E841=0),B841,"")</f>
        <v/>
      </c>
      <c r="R841" s="25" t="str">
        <f>IF(AND(D841=0,E841&lt;&gt;0),B841,"")</f>
        <v/>
      </c>
      <c r="S841" s="26">
        <f t="shared" si="91"/>
        <v>41066</v>
      </c>
      <c r="T841" s="27">
        <f>SUMIFS(S:S,O:O,O841,E:E,"")</f>
        <v>0</v>
      </c>
      <c r="U841" s="27">
        <f>SUMIFS(S:S,O:O,O841,D:D,"")</f>
        <v>0</v>
      </c>
      <c r="V841" s="28" t="str">
        <f t="shared" si="95"/>
        <v>Avant</v>
      </c>
      <c r="W841" s="28" t="str">
        <f t="shared" si="96"/>
        <v>Après</v>
      </c>
      <c r="X841" s="29">
        <f t="shared" si="97"/>
        <v>0</v>
      </c>
      <c r="Y841" s="42">
        <f>IFERROR(P841+D841*0.03,"")</f>
        <v>1.45725310000103E+16</v>
      </c>
    </row>
    <row r="842" spans="1:25">
      <c r="A842" s="13" t="s">
        <v>67</v>
      </c>
      <c r="B842" s="14" t="s">
        <v>16</v>
      </c>
      <c r="C842" s="15">
        <v>3605051457444</v>
      </c>
      <c r="D842" s="16">
        <v>10000</v>
      </c>
      <c r="E842" s="17"/>
      <c r="F842" s="18"/>
      <c r="G842" s="19">
        <v>1</v>
      </c>
      <c r="H842" s="20">
        <f t="shared" si="92"/>
        <v>1</v>
      </c>
      <c r="I842" s="21">
        <f>SUMIFS(E:E,C:C,C842)</f>
        <v>10000</v>
      </c>
      <c r="J842" s="21">
        <f>SUMIFS(D:D,C:C,C842)</f>
        <v>20000</v>
      </c>
      <c r="K842" s="20" t="str">
        <f>IF(H842=2,"Délais OK &amp; Qté OK",IF(AND(H842=1,E842&lt;&gt;""),"Délais OK &amp; Qté NO",IF(AND(H842=1,E842="",M842&gt;=2),"Délais NO &amp; Qté OK",IF(AND(E842&lt;&gt;"",J842=D842),"Livraison sans demande","Délais NO &amp; Qté NO"))))</f>
        <v>Délais NO &amp; Qté NO</v>
      </c>
      <c r="L842" s="22" t="str">
        <f>IF(AND(K842="Délais NO &amp; Qté OK",X842&gt;30,D842&lt;&gt;""),"Verificar",IF(AND(K842="Délais NO &amp; Qté OK",X842&lt;=30,D842&lt;&gt;""),"Entrée faite "&amp;X842&amp;" jours "&amp;V842,IF(AND(X842&lt;30,K842="Délais NO &amp; Qté NO",D842=""),"Demande faite "&amp;X842&amp;" jours "&amp;W843,"")))</f>
        <v/>
      </c>
      <c r="M842" s="22">
        <f t="shared" si="93"/>
        <v>1</v>
      </c>
      <c r="N842" s="23">
        <v>1</v>
      </c>
      <c r="O842" s="12" t="str">
        <f>CONCATENATE(C842,D842,E842)</f>
        <v>360505145744410000</v>
      </c>
      <c r="P842" s="42" t="str">
        <f t="shared" si="94"/>
        <v>145744410000</v>
      </c>
      <c r="Q842" s="24" t="str">
        <f>IF(AND(D842&lt;&gt;0,E842=0),B842,"")</f>
        <v>06/06/2012</v>
      </c>
      <c r="R842" s="25" t="str">
        <f>IF(AND(D842=0,E842&lt;&gt;0),B842,"")</f>
        <v/>
      </c>
      <c r="S842" s="26">
        <f t="shared" si="91"/>
        <v>41066</v>
      </c>
      <c r="T842" s="27">
        <f>SUMIFS(S:S,O:O,O842,E:E,"")</f>
        <v>41066</v>
      </c>
      <c r="U842" s="27">
        <f>SUMIFS(S:S,O:O,O842,D:D,"")</f>
        <v>0</v>
      </c>
      <c r="V842" s="28" t="str">
        <f t="shared" si="95"/>
        <v>Avant</v>
      </c>
      <c r="W842" s="28" t="str">
        <f t="shared" si="96"/>
        <v>Après</v>
      </c>
      <c r="X842" s="29">
        <f t="shared" si="97"/>
        <v>41066</v>
      </c>
      <c r="Y842" s="42">
        <f>IFERROR(P842+D842*0.03,"")</f>
        <v>145744410300</v>
      </c>
    </row>
    <row r="843" spans="1:25">
      <c r="A843" s="13" t="s">
        <v>67</v>
      </c>
      <c r="B843" s="14" t="s">
        <v>16</v>
      </c>
      <c r="C843" s="15">
        <v>3605051457789</v>
      </c>
      <c r="D843" s="16">
        <v>20000</v>
      </c>
      <c r="E843" s="17">
        <v>10000</v>
      </c>
      <c r="F843" s="18"/>
      <c r="G843" s="19">
        <v>1</v>
      </c>
      <c r="H843" s="20">
        <f t="shared" si="92"/>
        <v>1</v>
      </c>
      <c r="I843" s="21">
        <f>SUMIFS(E:E,C:C,C843)</f>
        <v>10000</v>
      </c>
      <c r="J843" s="21">
        <f>SUMIFS(D:D,C:C,C843)</f>
        <v>20000</v>
      </c>
      <c r="K843" s="20" t="str">
        <f>IF(H843=2,"Délais OK &amp; Qté OK",IF(AND(H843=1,E843&lt;&gt;""),"Délais OK &amp; Qté NO",IF(AND(H843=1,E843="",M843&gt;=2),"Délais NO &amp; Qté OK",IF(AND(E843&lt;&gt;"",J843=D843),"Livraison sans demande","Délais NO &amp; Qté NO"))))</f>
        <v>Délais OK &amp; Qté NO</v>
      </c>
      <c r="L843" s="22" t="str">
        <f>IF(AND(K843="Délais NO &amp; Qté OK",X843&gt;30,D843&lt;&gt;""),"Verificar",IF(AND(K843="Délais NO &amp; Qté OK",X843&lt;=30,D843&lt;&gt;""),"Entrée faite "&amp;X843&amp;" jours "&amp;V843,IF(AND(X843&lt;30,K843="Délais NO &amp; Qté NO",D843=""),"Demande faite "&amp;X843&amp;" jours "&amp;W844,"")))</f>
        <v/>
      </c>
      <c r="M843" s="22">
        <f t="shared" si="93"/>
        <v>1</v>
      </c>
      <c r="N843" s="23">
        <v>1</v>
      </c>
      <c r="O843" s="12" t="str">
        <f>CONCATENATE(C843,D843,E843)</f>
        <v>36050514577892000010000</v>
      </c>
      <c r="P843" s="42" t="str">
        <f t="shared" si="94"/>
        <v>14577892000010000</v>
      </c>
      <c r="Q843" s="24" t="str">
        <f>IF(AND(D843&lt;&gt;0,E843=0),B843,"")</f>
        <v/>
      </c>
      <c r="R843" s="25" t="str">
        <f>IF(AND(D843=0,E843&lt;&gt;0),B843,"")</f>
        <v/>
      </c>
      <c r="S843" s="26">
        <f t="shared" si="91"/>
        <v>41066</v>
      </c>
      <c r="T843" s="27">
        <f>SUMIFS(S:S,O:O,O843,E:E,"")</f>
        <v>0</v>
      </c>
      <c r="U843" s="27">
        <f>SUMIFS(S:S,O:O,O843,D:D,"")</f>
        <v>0</v>
      </c>
      <c r="V843" s="28" t="str">
        <f t="shared" si="95"/>
        <v>Avant</v>
      </c>
      <c r="W843" s="28" t="str">
        <f t="shared" si="96"/>
        <v>Après</v>
      </c>
      <c r="X843" s="29">
        <f t="shared" si="97"/>
        <v>0</v>
      </c>
      <c r="Y843" s="42">
        <f>IFERROR(P843+D843*0.03,"")</f>
        <v>1.45778920000106E+16</v>
      </c>
    </row>
    <row r="844" spans="1:25">
      <c r="A844" s="13" t="s">
        <v>67</v>
      </c>
      <c r="B844" s="14" t="s">
        <v>16</v>
      </c>
      <c r="C844" s="15">
        <v>3605051457840</v>
      </c>
      <c r="D844" s="16">
        <v>10000</v>
      </c>
      <c r="E844" s="17">
        <v>10000</v>
      </c>
      <c r="F844" s="18">
        <v>1</v>
      </c>
      <c r="G844" s="19">
        <v>1</v>
      </c>
      <c r="H844" s="20">
        <f t="shared" si="92"/>
        <v>2</v>
      </c>
      <c r="I844" s="21">
        <f>SUMIFS(E:E,C:C,C844)</f>
        <v>10000</v>
      </c>
      <c r="J844" s="21">
        <f>SUMIFS(D:D,C:C,C844)</f>
        <v>20000</v>
      </c>
      <c r="K844" s="20" t="str">
        <f>IF(H844=2,"Délais OK &amp; Qté OK",IF(AND(H844=1,E844&lt;&gt;""),"Délais OK &amp; Qté NO",IF(AND(H844=1,E844="",M844&gt;=2),"Délais NO &amp; Qté OK",IF(AND(E844&lt;&gt;"",J844=D844),"Livraison sans demande","Délais NO &amp; Qté NO"))))</f>
        <v>Délais OK &amp; Qté OK</v>
      </c>
      <c r="L844" s="22" t="str">
        <f>IF(AND(K844="Délais NO &amp; Qté OK",X844&gt;30,D844&lt;&gt;""),"Verificar",IF(AND(K844="Délais NO &amp; Qté OK",X844&lt;=30,D844&lt;&gt;""),"Entrée faite "&amp;X844&amp;" jours "&amp;V844,IF(AND(X844&lt;30,K844="Délais NO &amp; Qté NO",D844=""),"Demande faite "&amp;X844&amp;" jours "&amp;W845,"")))</f>
        <v/>
      </c>
      <c r="M844" s="22">
        <f t="shared" si="93"/>
        <v>1</v>
      </c>
      <c r="N844" s="23">
        <v>1</v>
      </c>
      <c r="O844" s="12" t="str">
        <f>CONCATENATE(C844,D844,E844)</f>
        <v>36050514578401000010000</v>
      </c>
      <c r="P844" s="42" t="str">
        <f t="shared" si="94"/>
        <v>14578401000010000</v>
      </c>
      <c r="Q844" s="24" t="str">
        <f>IF(AND(D844&lt;&gt;0,E844=0),B844,"")</f>
        <v/>
      </c>
      <c r="R844" s="25" t="str">
        <f>IF(AND(D844=0,E844&lt;&gt;0),B844,"")</f>
        <v/>
      </c>
      <c r="S844" s="26">
        <f t="shared" si="91"/>
        <v>41066</v>
      </c>
      <c r="T844" s="27">
        <f>SUMIFS(S:S,O:O,O844,E:E,"")</f>
        <v>0</v>
      </c>
      <c r="U844" s="27">
        <f>SUMIFS(S:S,O:O,O844,D:D,"")</f>
        <v>0</v>
      </c>
      <c r="V844" s="28" t="str">
        <f t="shared" si="95"/>
        <v>Avant</v>
      </c>
      <c r="W844" s="28" t="str">
        <f t="shared" si="96"/>
        <v>Après</v>
      </c>
      <c r="X844" s="29">
        <f t="shared" si="97"/>
        <v>0</v>
      </c>
      <c r="Y844" s="42">
        <f>IFERROR(P844+D844*0.03,"")</f>
        <v>1.45784010000103E+16</v>
      </c>
    </row>
    <row r="845" spans="1:25">
      <c r="A845" s="13" t="s">
        <v>67</v>
      </c>
      <c r="B845" s="14" t="s">
        <v>16</v>
      </c>
      <c r="C845" s="15">
        <v>3605051458083</v>
      </c>
      <c r="D845" s="16">
        <v>10000</v>
      </c>
      <c r="E845" s="17">
        <v>10000</v>
      </c>
      <c r="F845" s="18">
        <v>1</v>
      </c>
      <c r="G845" s="19">
        <v>1</v>
      </c>
      <c r="H845" s="20">
        <f t="shared" si="92"/>
        <v>2</v>
      </c>
      <c r="I845" s="21">
        <f>SUMIFS(E:E,C:C,C845)</f>
        <v>10000</v>
      </c>
      <c r="J845" s="21">
        <f>SUMIFS(D:D,C:C,C845)</f>
        <v>20000</v>
      </c>
      <c r="K845" s="20" t="str">
        <f>IF(H845=2,"Délais OK &amp; Qté OK",IF(AND(H845=1,E845&lt;&gt;""),"Délais OK &amp; Qté NO",IF(AND(H845=1,E845="",M845&gt;=2),"Délais NO &amp; Qté OK",IF(AND(E845&lt;&gt;"",J845=D845),"Livraison sans demande","Délais NO &amp; Qté NO"))))</f>
        <v>Délais OK &amp; Qté OK</v>
      </c>
      <c r="L845" s="22" t="str">
        <f>IF(AND(K845="Délais NO &amp; Qté OK",X845&gt;30,D845&lt;&gt;""),"Verificar",IF(AND(K845="Délais NO &amp; Qté OK",X845&lt;=30,D845&lt;&gt;""),"Entrée faite "&amp;X845&amp;" jours "&amp;V845,IF(AND(X845&lt;30,K845="Délais NO &amp; Qté NO",D845=""),"Demande faite "&amp;X845&amp;" jours "&amp;W846,"")))</f>
        <v/>
      </c>
      <c r="M845" s="22">
        <f t="shared" si="93"/>
        <v>1</v>
      </c>
      <c r="N845" s="23">
        <v>1</v>
      </c>
      <c r="O845" s="12" t="str">
        <f>CONCATENATE(C845,D845,E845)</f>
        <v>36050514580831000010000</v>
      </c>
      <c r="P845" s="42" t="str">
        <f t="shared" si="94"/>
        <v>14580831000010000</v>
      </c>
      <c r="Q845" s="24" t="str">
        <f>IF(AND(D845&lt;&gt;0,E845=0),B845,"")</f>
        <v/>
      </c>
      <c r="R845" s="25" t="str">
        <f>IF(AND(D845=0,E845&lt;&gt;0),B845,"")</f>
        <v/>
      </c>
      <c r="S845" s="26">
        <f t="shared" si="91"/>
        <v>41066</v>
      </c>
      <c r="T845" s="27">
        <f>SUMIFS(S:S,O:O,O845,E:E,"")</f>
        <v>0</v>
      </c>
      <c r="U845" s="27">
        <f>SUMIFS(S:S,O:O,O845,D:D,"")</f>
        <v>0</v>
      </c>
      <c r="V845" s="28" t="str">
        <f t="shared" si="95"/>
        <v>Avant</v>
      </c>
      <c r="W845" s="28" t="str">
        <f t="shared" si="96"/>
        <v>Après</v>
      </c>
      <c r="X845" s="29">
        <f t="shared" si="97"/>
        <v>0</v>
      </c>
      <c r="Y845" s="42">
        <f>IFERROR(P845+D845*0.03,"")</f>
        <v>1.45808310000103E+16</v>
      </c>
    </row>
    <row r="846" spans="1:25">
      <c r="A846" s="13" t="s">
        <v>67</v>
      </c>
      <c r="B846" s="14" t="s">
        <v>16</v>
      </c>
      <c r="C846" s="15">
        <v>3605051458151</v>
      </c>
      <c r="D846" s="16">
        <v>20000</v>
      </c>
      <c r="E846" s="17">
        <v>10000</v>
      </c>
      <c r="F846" s="18"/>
      <c r="G846" s="19">
        <v>1</v>
      </c>
      <c r="H846" s="20">
        <f t="shared" si="92"/>
        <v>1</v>
      </c>
      <c r="I846" s="21">
        <f>SUMIFS(E:E,C:C,C846)</f>
        <v>20000</v>
      </c>
      <c r="J846" s="21">
        <f>SUMIFS(D:D,C:C,C846)</f>
        <v>30000</v>
      </c>
      <c r="K846" s="20" t="str">
        <f>IF(H846=2,"Délais OK &amp; Qté OK",IF(AND(H846=1,E846&lt;&gt;""),"Délais OK &amp; Qté NO",IF(AND(H846=1,E846="",M846&gt;=2),"Délais NO &amp; Qté OK",IF(AND(E846&lt;&gt;"",J846=D846),"Livraison sans demande","Délais NO &amp; Qté NO"))))</f>
        <v>Délais OK &amp; Qté NO</v>
      </c>
      <c r="L846" s="22" t="str">
        <f>IF(AND(K846="Délais NO &amp; Qté OK",X846&gt;30,D846&lt;&gt;""),"Verificar",IF(AND(K846="Délais NO &amp; Qté OK",X846&lt;=30,D846&lt;&gt;""),"Entrée faite "&amp;X846&amp;" jours "&amp;V846,IF(AND(X846&lt;30,K846="Délais NO &amp; Qté NO",D846=""),"Demande faite "&amp;X846&amp;" jours "&amp;W847,"")))</f>
        <v/>
      </c>
      <c r="M846" s="22">
        <f t="shared" si="93"/>
        <v>1</v>
      </c>
      <c r="N846" s="23">
        <v>1</v>
      </c>
      <c r="O846" s="12" t="str">
        <f>CONCATENATE(C846,D846,E846)</f>
        <v>36050514581512000010000</v>
      </c>
      <c r="P846" s="42" t="str">
        <f t="shared" si="94"/>
        <v>14581512000010000</v>
      </c>
      <c r="Q846" s="24" t="str">
        <f>IF(AND(D846&lt;&gt;0,E846=0),B846,"")</f>
        <v/>
      </c>
      <c r="R846" s="25" t="str">
        <f>IF(AND(D846=0,E846&lt;&gt;0),B846,"")</f>
        <v/>
      </c>
      <c r="S846" s="26">
        <f t="shared" si="91"/>
        <v>41066</v>
      </c>
      <c r="T846" s="27">
        <f>SUMIFS(S:S,O:O,O846,E:E,"")</f>
        <v>0</v>
      </c>
      <c r="U846" s="27">
        <f>SUMIFS(S:S,O:O,O846,D:D,"")</f>
        <v>0</v>
      </c>
      <c r="V846" s="28" t="str">
        <f t="shared" si="95"/>
        <v>Avant</v>
      </c>
      <c r="W846" s="28" t="str">
        <f t="shared" si="96"/>
        <v>Après</v>
      </c>
      <c r="X846" s="29">
        <f t="shared" si="97"/>
        <v>0</v>
      </c>
      <c r="Y846" s="42">
        <f>IFERROR(P846+D846*0.03,"")</f>
        <v>1.45815120000106E+16</v>
      </c>
    </row>
    <row r="847" spans="1:25">
      <c r="A847" s="13" t="s">
        <v>67</v>
      </c>
      <c r="B847" s="14" t="s">
        <v>16</v>
      </c>
      <c r="C847" s="15">
        <v>3605051458168</v>
      </c>
      <c r="D847" s="16">
        <v>20000</v>
      </c>
      <c r="E847" s="17">
        <v>10000</v>
      </c>
      <c r="F847" s="18"/>
      <c r="G847" s="19">
        <v>1</v>
      </c>
      <c r="H847" s="20">
        <f t="shared" si="92"/>
        <v>1</v>
      </c>
      <c r="I847" s="21">
        <f>SUMIFS(E:E,C:C,C847)</f>
        <v>10000</v>
      </c>
      <c r="J847" s="21">
        <f>SUMIFS(D:D,C:C,C847)</f>
        <v>20000</v>
      </c>
      <c r="K847" s="20" t="str">
        <f>IF(H847=2,"Délais OK &amp; Qté OK",IF(AND(H847=1,E847&lt;&gt;""),"Délais OK &amp; Qté NO",IF(AND(H847=1,E847="",M847&gt;=2),"Délais NO &amp; Qté OK",IF(AND(E847&lt;&gt;"",J847=D847),"Livraison sans demande","Délais NO &amp; Qté NO"))))</f>
        <v>Délais OK &amp; Qté NO</v>
      </c>
      <c r="L847" s="22" t="str">
        <f>IF(AND(K847="Délais NO &amp; Qté OK",X847&gt;30,D847&lt;&gt;""),"Verificar",IF(AND(K847="Délais NO &amp; Qté OK",X847&lt;=30,D847&lt;&gt;""),"Entrée faite "&amp;X847&amp;" jours "&amp;V847,IF(AND(X847&lt;30,K847="Délais NO &amp; Qté NO",D847=""),"Demande faite "&amp;X847&amp;" jours "&amp;W848,"")))</f>
        <v/>
      </c>
      <c r="M847" s="22">
        <f t="shared" si="93"/>
        <v>1</v>
      </c>
      <c r="N847" s="23">
        <v>1</v>
      </c>
      <c r="O847" s="12" t="str">
        <f>CONCATENATE(C847,D847,E847)</f>
        <v>36050514581682000010000</v>
      </c>
      <c r="P847" s="42" t="str">
        <f t="shared" si="94"/>
        <v>14581682000010000</v>
      </c>
      <c r="Q847" s="24" t="str">
        <f>IF(AND(D847&lt;&gt;0,E847=0),B847,"")</f>
        <v/>
      </c>
      <c r="R847" s="25" t="str">
        <f>IF(AND(D847=0,E847&lt;&gt;0),B847,"")</f>
        <v/>
      </c>
      <c r="S847" s="26">
        <f t="shared" si="91"/>
        <v>41066</v>
      </c>
      <c r="T847" s="27">
        <f>SUMIFS(S:S,O:O,O847,E:E,"")</f>
        <v>0</v>
      </c>
      <c r="U847" s="27">
        <f>SUMIFS(S:S,O:O,O847,D:D,"")</f>
        <v>0</v>
      </c>
      <c r="V847" s="28" t="str">
        <f t="shared" si="95"/>
        <v>Avant</v>
      </c>
      <c r="W847" s="28" t="str">
        <f t="shared" si="96"/>
        <v>Après</v>
      </c>
      <c r="X847" s="29">
        <f t="shared" si="97"/>
        <v>0</v>
      </c>
      <c r="Y847" s="42">
        <f>IFERROR(P847+D847*0.03,"")</f>
        <v>1.45816820000106E+16</v>
      </c>
    </row>
    <row r="848" spans="1:25">
      <c r="A848" s="13" t="s">
        <v>67</v>
      </c>
      <c r="B848" s="14" t="s">
        <v>16</v>
      </c>
      <c r="C848" s="15">
        <v>3605051458243</v>
      </c>
      <c r="D848" s="16">
        <v>10000</v>
      </c>
      <c r="E848" s="17">
        <v>10000</v>
      </c>
      <c r="F848" s="18">
        <v>1</v>
      </c>
      <c r="G848" s="19">
        <v>1</v>
      </c>
      <c r="H848" s="20">
        <f t="shared" si="92"/>
        <v>2</v>
      </c>
      <c r="I848" s="21">
        <f>SUMIFS(E:E,C:C,C848)</f>
        <v>10000</v>
      </c>
      <c r="J848" s="21">
        <f>SUMIFS(D:D,C:C,C848)</f>
        <v>10000</v>
      </c>
      <c r="K848" s="20" t="str">
        <f>IF(H848=2,"Délais OK &amp; Qté OK",IF(AND(H848=1,E848&lt;&gt;""),"Délais OK &amp; Qté NO",IF(AND(H848=1,E848="",M848&gt;=2),"Délais NO &amp; Qté OK",IF(AND(E848&lt;&gt;"",J848=D848),"Livraison sans demande","Délais NO &amp; Qté NO"))))</f>
        <v>Délais OK &amp; Qté OK</v>
      </c>
      <c r="L848" s="22" t="str">
        <f>IF(AND(K848="Délais NO &amp; Qté OK",X848&gt;30,D848&lt;&gt;""),"Verificar",IF(AND(K848="Délais NO &amp; Qté OK",X848&lt;=30,D848&lt;&gt;""),"Entrée faite "&amp;X848&amp;" jours "&amp;V848,IF(AND(X848&lt;30,K848="Délais NO &amp; Qté NO",D848=""),"Demande faite "&amp;X848&amp;" jours "&amp;W849,"")))</f>
        <v/>
      </c>
      <c r="M848" s="22">
        <f t="shared" si="93"/>
        <v>1</v>
      </c>
      <c r="N848" s="23">
        <v>1</v>
      </c>
      <c r="O848" s="12" t="str">
        <f>CONCATENATE(C848,D848,E848)</f>
        <v>36050514582431000010000</v>
      </c>
      <c r="P848" s="42" t="str">
        <f t="shared" si="94"/>
        <v>14582431000010000</v>
      </c>
      <c r="Q848" s="24" t="str">
        <f>IF(AND(D848&lt;&gt;0,E848=0),B848,"")</f>
        <v/>
      </c>
      <c r="R848" s="25" t="str">
        <f>IF(AND(D848=0,E848&lt;&gt;0),B848,"")</f>
        <v/>
      </c>
      <c r="S848" s="26">
        <f t="shared" si="91"/>
        <v>41066</v>
      </c>
      <c r="T848" s="27">
        <f>SUMIFS(S:S,O:O,O848,E:E,"")</f>
        <v>0</v>
      </c>
      <c r="U848" s="27">
        <f>SUMIFS(S:S,O:O,O848,D:D,"")</f>
        <v>0</v>
      </c>
      <c r="V848" s="28" t="str">
        <f t="shared" si="95"/>
        <v>Avant</v>
      </c>
      <c r="W848" s="28" t="str">
        <f t="shared" si="96"/>
        <v>Après</v>
      </c>
      <c r="X848" s="29">
        <f t="shared" si="97"/>
        <v>0</v>
      </c>
      <c r="Y848" s="42">
        <f>IFERROR(P848+D848*0.03,"")</f>
        <v>1.45824310000103E+16</v>
      </c>
    </row>
    <row r="849" spans="1:25">
      <c r="A849" s="13" t="s">
        <v>67</v>
      </c>
      <c r="B849" s="14" t="s">
        <v>16</v>
      </c>
      <c r="C849" s="15">
        <v>3605051459783</v>
      </c>
      <c r="D849" s="16">
        <v>10000</v>
      </c>
      <c r="E849" s="17">
        <v>10000</v>
      </c>
      <c r="F849" s="18">
        <v>1</v>
      </c>
      <c r="G849" s="19">
        <v>1</v>
      </c>
      <c r="H849" s="20">
        <f t="shared" si="92"/>
        <v>2</v>
      </c>
      <c r="I849" s="21">
        <f>SUMIFS(E:E,C:C,C849)</f>
        <v>10000</v>
      </c>
      <c r="J849" s="21">
        <f>SUMIFS(D:D,C:C,C849)</f>
        <v>10000</v>
      </c>
      <c r="K849" s="20" t="str">
        <f>IF(H849=2,"Délais OK &amp; Qté OK",IF(AND(H849=1,E849&lt;&gt;""),"Délais OK &amp; Qté NO",IF(AND(H849=1,E849="",M849&gt;=2),"Délais NO &amp; Qté OK",IF(AND(E849&lt;&gt;"",J849=D849),"Livraison sans demande","Délais NO &amp; Qté NO"))))</f>
        <v>Délais OK &amp; Qté OK</v>
      </c>
      <c r="L849" s="22" t="str">
        <f>IF(AND(K849="Délais NO &amp; Qté OK",X849&gt;30,D849&lt;&gt;""),"Verificar",IF(AND(K849="Délais NO &amp; Qté OK",X849&lt;=30,D849&lt;&gt;""),"Entrée faite "&amp;X849&amp;" jours "&amp;V849,IF(AND(X849&lt;30,K849="Délais NO &amp; Qté NO",D849=""),"Demande faite "&amp;X849&amp;" jours "&amp;W850,"")))</f>
        <v/>
      </c>
      <c r="M849" s="22">
        <f t="shared" si="93"/>
        <v>1</v>
      </c>
      <c r="N849" s="23">
        <v>1</v>
      </c>
      <c r="O849" s="12" t="str">
        <f>CONCATENATE(C849,D849,E849)</f>
        <v>36050514597831000010000</v>
      </c>
      <c r="P849" s="42" t="str">
        <f t="shared" si="94"/>
        <v>14597831000010000</v>
      </c>
      <c r="Q849" s="24" t="str">
        <f>IF(AND(D849&lt;&gt;0,E849=0),B849,"")</f>
        <v/>
      </c>
      <c r="R849" s="25" t="str">
        <f>IF(AND(D849=0,E849&lt;&gt;0),B849,"")</f>
        <v/>
      </c>
      <c r="S849" s="26">
        <f t="shared" si="91"/>
        <v>41066</v>
      </c>
      <c r="T849" s="27">
        <f>SUMIFS(S:S,O:O,O849,E:E,"")</f>
        <v>0</v>
      </c>
      <c r="U849" s="27">
        <f>SUMIFS(S:S,O:O,O849,D:D,"")</f>
        <v>0</v>
      </c>
      <c r="V849" s="28" t="str">
        <f t="shared" si="95"/>
        <v>Avant</v>
      </c>
      <c r="W849" s="28" t="str">
        <f t="shared" si="96"/>
        <v>Après</v>
      </c>
      <c r="X849" s="29">
        <f t="shared" si="97"/>
        <v>0</v>
      </c>
      <c r="Y849" s="42">
        <f>IFERROR(P849+D849*0.03,"")</f>
        <v>1.45978310000103E+16</v>
      </c>
    </row>
    <row r="850" spans="1:25">
      <c r="A850" s="13" t="s">
        <v>67</v>
      </c>
      <c r="B850" s="14" t="s">
        <v>16</v>
      </c>
      <c r="C850" s="15">
        <v>3605051479989</v>
      </c>
      <c r="D850" s="16">
        <v>10000</v>
      </c>
      <c r="E850" s="17">
        <v>10000</v>
      </c>
      <c r="F850" s="18">
        <v>1</v>
      </c>
      <c r="G850" s="19">
        <v>1</v>
      </c>
      <c r="H850" s="20">
        <f t="shared" si="92"/>
        <v>2</v>
      </c>
      <c r="I850" s="21">
        <f>SUMIFS(E:E,C:C,C850)</f>
        <v>10000</v>
      </c>
      <c r="J850" s="21">
        <f>SUMIFS(D:D,C:C,C850)</f>
        <v>10000</v>
      </c>
      <c r="K850" s="20" t="str">
        <f>IF(H850=2,"Délais OK &amp; Qté OK",IF(AND(H850=1,E850&lt;&gt;""),"Délais OK &amp; Qté NO",IF(AND(H850=1,E850="",M850&gt;=2),"Délais NO &amp; Qté OK",IF(AND(E850&lt;&gt;"",J850=D850),"Livraison sans demande","Délais NO &amp; Qté NO"))))</f>
        <v>Délais OK &amp; Qté OK</v>
      </c>
      <c r="L850" s="22" t="str">
        <f>IF(AND(K850="Délais NO &amp; Qté OK",X850&gt;30,D850&lt;&gt;""),"Verificar",IF(AND(K850="Délais NO &amp; Qté OK",X850&lt;=30,D850&lt;&gt;""),"Entrée faite "&amp;X850&amp;" jours "&amp;V850,IF(AND(X850&lt;30,K850="Délais NO &amp; Qté NO",D850=""),"Demande faite "&amp;X850&amp;" jours "&amp;W851,"")))</f>
        <v/>
      </c>
      <c r="M850" s="22">
        <f t="shared" si="93"/>
        <v>1</v>
      </c>
      <c r="N850" s="23">
        <v>1</v>
      </c>
      <c r="O850" s="12" t="str">
        <f>CONCATENATE(C850,D850,E850)</f>
        <v>36050514799891000010000</v>
      </c>
      <c r="P850" s="42" t="str">
        <f t="shared" si="94"/>
        <v>14799891000010000</v>
      </c>
      <c r="Q850" s="24" t="str">
        <f>IF(AND(D850&lt;&gt;0,E850=0),B850,"")</f>
        <v/>
      </c>
      <c r="R850" s="25" t="str">
        <f>IF(AND(D850=0,E850&lt;&gt;0),B850,"")</f>
        <v/>
      </c>
      <c r="S850" s="26">
        <f t="shared" si="91"/>
        <v>41066</v>
      </c>
      <c r="T850" s="27">
        <f>SUMIFS(S:S,O:O,O850,E:E,"")</f>
        <v>0</v>
      </c>
      <c r="U850" s="27">
        <f>SUMIFS(S:S,O:O,O850,D:D,"")</f>
        <v>0</v>
      </c>
      <c r="V850" s="28" t="str">
        <f t="shared" si="95"/>
        <v>Avant</v>
      </c>
      <c r="W850" s="28" t="str">
        <f t="shared" si="96"/>
        <v>Après</v>
      </c>
      <c r="X850" s="29">
        <f t="shared" si="97"/>
        <v>0</v>
      </c>
      <c r="Y850" s="42">
        <f>IFERROR(P850+D850*0.03,"")</f>
        <v>1.47998910000103E+16</v>
      </c>
    </row>
    <row r="851" spans="1:25">
      <c r="A851" s="13" t="s">
        <v>67</v>
      </c>
      <c r="B851" s="14" t="s">
        <v>16</v>
      </c>
      <c r="C851" s="15">
        <v>3605051953144</v>
      </c>
      <c r="D851" s="16">
        <v>10000</v>
      </c>
      <c r="E851" s="17">
        <v>10000</v>
      </c>
      <c r="F851" s="18">
        <v>1</v>
      </c>
      <c r="G851" s="19">
        <v>1</v>
      </c>
      <c r="H851" s="20">
        <f t="shared" si="92"/>
        <v>2</v>
      </c>
      <c r="I851" s="21">
        <f>SUMIFS(E:E,C:C,C851)</f>
        <v>10000</v>
      </c>
      <c r="J851" s="21">
        <f>SUMIFS(D:D,C:C,C851)</f>
        <v>10000</v>
      </c>
      <c r="K851" s="20" t="str">
        <f>IF(H851=2,"Délais OK &amp; Qté OK",IF(AND(H851=1,E851&lt;&gt;""),"Délais OK &amp; Qté NO",IF(AND(H851=1,E851="",M851&gt;=2),"Délais NO &amp; Qté OK",IF(AND(E851&lt;&gt;"",J851=D851),"Livraison sans demande","Délais NO &amp; Qté NO"))))</f>
        <v>Délais OK &amp; Qté OK</v>
      </c>
      <c r="L851" s="22" t="str">
        <f>IF(AND(K851="Délais NO &amp; Qté OK",X851&gt;30,D851&lt;&gt;""),"Verificar",IF(AND(K851="Délais NO &amp; Qté OK",X851&lt;=30,D851&lt;&gt;""),"Entrée faite "&amp;X851&amp;" jours "&amp;V851,IF(AND(X851&lt;30,K851="Délais NO &amp; Qté NO",D851=""),"Demande faite "&amp;X851&amp;" jours "&amp;W852,"")))</f>
        <v/>
      </c>
      <c r="M851" s="22">
        <f t="shared" si="93"/>
        <v>1</v>
      </c>
      <c r="N851" s="23">
        <v>1</v>
      </c>
      <c r="O851" s="12" t="str">
        <f>CONCATENATE(C851,D851,E851)</f>
        <v>36050519531441000010000</v>
      </c>
      <c r="P851" s="42" t="str">
        <f t="shared" si="94"/>
        <v>19531441000010000</v>
      </c>
      <c r="Q851" s="24" t="str">
        <f>IF(AND(D851&lt;&gt;0,E851=0),B851,"")</f>
        <v/>
      </c>
      <c r="R851" s="25" t="str">
        <f>IF(AND(D851=0,E851&lt;&gt;0),B851,"")</f>
        <v/>
      </c>
      <c r="S851" s="26">
        <f t="shared" si="91"/>
        <v>41066</v>
      </c>
      <c r="T851" s="27">
        <f>SUMIFS(S:S,O:O,O851,E:E,"")</f>
        <v>0</v>
      </c>
      <c r="U851" s="27">
        <f>SUMIFS(S:S,O:O,O851,D:D,"")</f>
        <v>0</v>
      </c>
      <c r="V851" s="28" t="str">
        <f t="shared" si="95"/>
        <v>Avant</v>
      </c>
      <c r="W851" s="28" t="str">
        <f t="shared" si="96"/>
        <v>Après</v>
      </c>
      <c r="X851" s="29">
        <f t="shared" si="97"/>
        <v>0</v>
      </c>
      <c r="Y851" s="42">
        <f>IFERROR(P851+D851*0.03,"")</f>
        <v>1.95314410000103E+16</v>
      </c>
    </row>
    <row r="852" spans="1:25">
      <c r="A852" s="13" t="s">
        <v>67</v>
      </c>
      <c r="B852" s="14" t="s">
        <v>16</v>
      </c>
      <c r="C852" s="15">
        <v>3605051953199</v>
      </c>
      <c r="D852" s="16">
        <v>10000</v>
      </c>
      <c r="E852" s="17">
        <v>10000</v>
      </c>
      <c r="F852" s="18">
        <v>1</v>
      </c>
      <c r="G852" s="19">
        <v>1</v>
      </c>
      <c r="H852" s="20">
        <f t="shared" si="92"/>
        <v>2</v>
      </c>
      <c r="I852" s="21">
        <f>SUMIFS(E:E,C:C,C852)</f>
        <v>10000</v>
      </c>
      <c r="J852" s="21">
        <f>SUMIFS(D:D,C:C,C852)</f>
        <v>10000</v>
      </c>
      <c r="K852" s="20" t="str">
        <f>IF(H852=2,"Délais OK &amp; Qté OK",IF(AND(H852=1,E852&lt;&gt;""),"Délais OK &amp; Qté NO",IF(AND(H852=1,E852="",M852&gt;=2),"Délais NO &amp; Qté OK",IF(AND(E852&lt;&gt;"",J852=D852),"Livraison sans demande","Délais NO &amp; Qté NO"))))</f>
        <v>Délais OK &amp; Qté OK</v>
      </c>
      <c r="L852" s="22" t="str">
        <f>IF(AND(K852="Délais NO &amp; Qté OK",X852&gt;30,D852&lt;&gt;""),"Verificar",IF(AND(K852="Délais NO &amp; Qté OK",X852&lt;=30,D852&lt;&gt;""),"Entrée faite "&amp;X852&amp;" jours "&amp;V852,IF(AND(X852&lt;30,K852="Délais NO &amp; Qté NO",D852=""),"Demande faite "&amp;X852&amp;" jours "&amp;W853,"")))</f>
        <v/>
      </c>
      <c r="M852" s="22">
        <f t="shared" si="93"/>
        <v>1</v>
      </c>
      <c r="N852" s="23">
        <v>1</v>
      </c>
      <c r="O852" s="12" t="str">
        <f>CONCATENATE(C852,D852,E852)</f>
        <v>36050519531991000010000</v>
      </c>
      <c r="P852" s="42" t="str">
        <f t="shared" si="94"/>
        <v>19531991000010000</v>
      </c>
      <c r="Q852" s="24" t="str">
        <f>IF(AND(D852&lt;&gt;0,E852=0),B852,"")</f>
        <v/>
      </c>
      <c r="R852" s="25" t="str">
        <f>IF(AND(D852=0,E852&lt;&gt;0),B852,"")</f>
        <v/>
      </c>
      <c r="S852" s="26">
        <f t="shared" si="91"/>
        <v>41066</v>
      </c>
      <c r="T852" s="27">
        <f>SUMIFS(S:S,O:O,O852,E:E,"")</f>
        <v>0</v>
      </c>
      <c r="U852" s="27">
        <f>SUMIFS(S:S,O:O,O852,D:D,"")</f>
        <v>0</v>
      </c>
      <c r="V852" s="28" t="str">
        <f t="shared" si="95"/>
        <v>Avant</v>
      </c>
      <c r="W852" s="28" t="str">
        <f t="shared" si="96"/>
        <v>Après</v>
      </c>
      <c r="X852" s="29">
        <f t="shared" si="97"/>
        <v>0</v>
      </c>
      <c r="Y852" s="42">
        <f>IFERROR(P852+D852*0.03,"")</f>
        <v>1.95319910000103E+16</v>
      </c>
    </row>
    <row r="853" spans="1:25">
      <c r="A853" s="13" t="s">
        <v>67</v>
      </c>
      <c r="B853" s="14" t="s">
        <v>16</v>
      </c>
      <c r="C853" s="15">
        <v>3605051954349</v>
      </c>
      <c r="D853" s="16">
        <v>10000</v>
      </c>
      <c r="E853" s="17">
        <v>10000</v>
      </c>
      <c r="F853" s="18">
        <v>1</v>
      </c>
      <c r="G853" s="19">
        <v>1</v>
      </c>
      <c r="H853" s="20">
        <f t="shared" si="92"/>
        <v>2</v>
      </c>
      <c r="I853" s="21">
        <f>SUMIFS(E:E,C:C,C853)</f>
        <v>10000</v>
      </c>
      <c r="J853" s="21">
        <f>SUMIFS(D:D,C:C,C853)</f>
        <v>10000</v>
      </c>
      <c r="K853" s="20" t="str">
        <f>IF(H853=2,"Délais OK &amp; Qté OK",IF(AND(H853=1,E853&lt;&gt;""),"Délais OK &amp; Qté NO",IF(AND(H853=1,E853="",M853&gt;=2),"Délais NO &amp; Qté OK",IF(AND(E853&lt;&gt;"",J853=D853),"Livraison sans demande","Délais NO &amp; Qté NO"))))</f>
        <v>Délais OK &amp; Qté OK</v>
      </c>
      <c r="L853" s="22" t="str">
        <f>IF(AND(K853="Délais NO &amp; Qté OK",X853&gt;30,D853&lt;&gt;""),"Verificar",IF(AND(K853="Délais NO &amp; Qté OK",X853&lt;=30,D853&lt;&gt;""),"Entrée faite "&amp;X853&amp;" jours "&amp;V853,IF(AND(X853&lt;30,K853="Délais NO &amp; Qté NO",D853=""),"Demande faite "&amp;X853&amp;" jours "&amp;W854,"")))</f>
        <v/>
      </c>
      <c r="M853" s="22">
        <f t="shared" si="93"/>
        <v>1</v>
      </c>
      <c r="N853" s="23">
        <v>1</v>
      </c>
      <c r="O853" s="12" t="str">
        <f>CONCATENATE(C853,D853,E853)</f>
        <v>36050519543491000010000</v>
      </c>
      <c r="P853" s="42" t="str">
        <f t="shared" si="94"/>
        <v>19543491000010000</v>
      </c>
      <c r="Q853" s="24" t="str">
        <f>IF(AND(D853&lt;&gt;0,E853=0),B853,"")</f>
        <v/>
      </c>
      <c r="R853" s="25" t="str">
        <f>IF(AND(D853=0,E853&lt;&gt;0),B853,"")</f>
        <v/>
      </c>
      <c r="S853" s="26">
        <f t="shared" si="91"/>
        <v>41066</v>
      </c>
      <c r="T853" s="27">
        <f>SUMIFS(S:S,O:O,O853,E:E,"")</f>
        <v>0</v>
      </c>
      <c r="U853" s="27">
        <f>SUMIFS(S:S,O:O,O853,D:D,"")</f>
        <v>0</v>
      </c>
      <c r="V853" s="28" t="str">
        <f t="shared" si="95"/>
        <v>Avant</v>
      </c>
      <c r="W853" s="28" t="str">
        <f t="shared" si="96"/>
        <v>Après</v>
      </c>
      <c r="X853" s="29">
        <f t="shared" si="97"/>
        <v>0</v>
      </c>
      <c r="Y853" s="42">
        <f>IFERROR(P853+D853*0.03,"")</f>
        <v>1.95434910000103E+16</v>
      </c>
    </row>
    <row r="854" spans="1:25">
      <c r="A854" s="13" t="s">
        <v>67</v>
      </c>
      <c r="B854" s="14" t="s">
        <v>16</v>
      </c>
      <c r="C854" s="15">
        <v>3605051954523</v>
      </c>
      <c r="D854" s="16">
        <v>10000</v>
      </c>
      <c r="E854" s="17">
        <v>10000</v>
      </c>
      <c r="F854" s="18">
        <v>1</v>
      </c>
      <c r="G854" s="19">
        <v>1</v>
      </c>
      <c r="H854" s="20">
        <f t="shared" si="92"/>
        <v>2</v>
      </c>
      <c r="I854" s="21">
        <f>SUMIFS(E:E,C:C,C854)</f>
        <v>10000</v>
      </c>
      <c r="J854" s="21">
        <f>SUMIFS(D:D,C:C,C854)</f>
        <v>10000</v>
      </c>
      <c r="K854" s="20" t="str">
        <f>IF(H854=2,"Délais OK &amp; Qté OK",IF(AND(H854=1,E854&lt;&gt;""),"Délais OK &amp; Qté NO",IF(AND(H854=1,E854="",M854&gt;=2),"Délais NO &amp; Qté OK",IF(AND(E854&lt;&gt;"",J854=D854),"Livraison sans demande","Délais NO &amp; Qté NO"))))</f>
        <v>Délais OK &amp; Qté OK</v>
      </c>
      <c r="L854" s="22" t="str">
        <f>IF(AND(K854="Délais NO &amp; Qté OK",X854&gt;30,D854&lt;&gt;""),"Verificar",IF(AND(K854="Délais NO &amp; Qté OK",X854&lt;=30,D854&lt;&gt;""),"Entrée faite "&amp;X854&amp;" jours "&amp;V854,IF(AND(X854&lt;30,K854="Délais NO &amp; Qté NO",D854=""),"Demande faite "&amp;X854&amp;" jours "&amp;W855,"")))</f>
        <v/>
      </c>
      <c r="M854" s="22">
        <f t="shared" si="93"/>
        <v>1</v>
      </c>
      <c r="N854" s="23">
        <v>1</v>
      </c>
      <c r="O854" s="12" t="str">
        <f>CONCATENATE(C854,D854,E854)</f>
        <v>36050519545231000010000</v>
      </c>
      <c r="P854" s="42" t="str">
        <f t="shared" si="94"/>
        <v>19545231000010000</v>
      </c>
      <c r="Q854" s="24" t="str">
        <f>IF(AND(D854&lt;&gt;0,E854=0),B854,"")</f>
        <v/>
      </c>
      <c r="R854" s="25" t="str">
        <f>IF(AND(D854=0,E854&lt;&gt;0),B854,"")</f>
        <v/>
      </c>
      <c r="S854" s="26">
        <f t="shared" si="91"/>
        <v>41066</v>
      </c>
      <c r="T854" s="27">
        <f>SUMIFS(S:S,O:O,O854,E:E,"")</f>
        <v>0</v>
      </c>
      <c r="U854" s="27">
        <f>SUMIFS(S:S,O:O,O854,D:D,"")</f>
        <v>0</v>
      </c>
      <c r="V854" s="28" t="str">
        <f t="shared" si="95"/>
        <v>Avant</v>
      </c>
      <c r="W854" s="28" t="str">
        <f t="shared" si="96"/>
        <v>Après</v>
      </c>
      <c r="X854" s="29">
        <f t="shared" si="97"/>
        <v>0</v>
      </c>
      <c r="Y854" s="42">
        <f>IFERROR(P854+D854*0.03,"")</f>
        <v>1.95452310000103E+16</v>
      </c>
    </row>
    <row r="855" spans="1:25">
      <c r="A855" s="13" t="s">
        <v>67</v>
      </c>
      <c r="B855" s="14" t="s">
        <v>16</v>
      </c>
      <c r="C855" s="15">
        <v>3605051962429</v>
      </c>
      <c r="D855" s="16">
        <v>10000</v>
      </c>
      <c r="E855" s="17"/>
      <c r="F855" s="18"/>
      <c r="G855" s="19">
        <v>1</v>
      </c>
      <c r="H855" s="20">
        <f t="shared" si="92"/>
        <v>1</v>
      </c>
      <c r="I855" s="21">
        <f>SUMIFS(E:E,C:C,C855)</f>
        <v>30000</v>
      </c>
      <c r="J855" s="21">
        <f>SUMIFS(D:D,C:C,C855)</f>
        <v>40000</v>
      </c>
      <c r="K855" s="20" t="str">
        <f>IF(H855=2,"Délais OK &amp; Qté OK",IF(AND(H855=1,E855&lt;&gt;""),"Délais OK &amp; Qté NO",IF(AND(H855=1,E855="",M855&gt;=2),"Délais NO &amp; Qté OK",IF(AND(E855&lt;&gt;"",J855=D855),"Livraison sans demande","Délais NO &amp; Qté NO"))))</f>
        <v>Délais NO &amp; Qté NO</v>
      </c>
      <c r="L855" s="22" t="str">
        <f>IF(AND(K855="Délais NO &amp; Qté OK",X855&gt;30,D855&lt;&gt;""),"Verificar",IF(AND(K855="Délais NO &amp; Qté OK",X855&lt;=30,D855&lt;&gt;""),"Entrée faite "&amp;X855&amp;" jours "&amp;V855,IF(AND(X855&lt;30,K855="Délais NO &amp; Qté NO",D855=""),"Demande faite "&amp;X855&amp;" jours "&amp;W856,"")))</f>
        <v/>
      </c>
      <c r="M855" s="22">
        <f t="shared" si="93"/>
        <v>1</v>
      </c>
      <c r="N855" s="23">
        <v>1</v>
      </c>
      <c r="O855" s="12" t="str">
        <f>CONCATENATE(C855,D855,E855)</f>
        <v>360505196242910000</v>
      </c>
      <c r="P855" s="42" t="str">
        <f t="shared" si="94"/>
        <v>196242910000</v>
      </c>
      <c r="Q855" s="24" t="str">
        <f>IF(AND(D855&lt;&gt;0,E855=0),B855,"")</f>
        <v>06/06/2012</v>
      </c>
      <c r="R855" s="25" t="str">
        <f>IF(AND(D855=0,E855&lt;&gt;0),B855,"")</f>
        <v/>
      </c>
      <c r="S855" s="26">
        <f t="shared" si="91"/>
        <v>41066</v>
      </c>
      <c r="T855" s="27">
        <f>SUMIFS(S:S,O:O,O855,E:E,"")</f>
        <v>41066</v>
      </c>
      <c r="U855" s="27">
        <f>SUMIFS(S:S,O:O,O855,D:D,"")</f>
        <v>0</v>
      </c>
      <c r="V855" s="28" t="str">
        <f t="shared" si="95"/>
        <v>Avant</v>
      </c>
      <c r="W855" s="28" t="str">
        <f t="shared" si="96"/>
        <v>Après</v>
      </c>
      <c r="X855" s="29">
        <f t="shared" si="97"/>
        <v>41066</v>
      </c>
      <c r="Y855" s="42">
        <f>IFERROR(P855+D855*0.03,"")</f>
        <v>196242910300</v>
      </c>
    </row>
    <row r="856" spans="1:25">
      <c r="A856" s="13" t="s">
        <v>67</v>
      </c>
      <c r="B856" s="14" t="s">
        <v>16</v>
      </c>
      <c r="C856" s="15">
        <v>3605051978758</v>
      </c>
      <c r="D856" s="16">
        <v>10000</v>
      </c>
      <c r="E856" s="17">
        <v>10000</v>
      </c>
      <c r="F856" s="18">
        <v>1</v>
      </c>
      <c r="G856" s="19">
        <v>1</v>
      </c>
      <c r="H856" s="20">
        <f t="shared" si="92"/>
        <v>2</v>
      </c>
      <c r="I856" s="21">
        <f>SUMIFS(E:E,C:C,C856)</f>
        <v>10000</v>
      </c>
      <c r="J856" s="21">
        <f>SUMIFS(D:D,C:C,C856)</f>
        <v>10000</v>
      </c>
      <c r="K856" s="20" t="str">
        <f>IF(H856=2,"Délais OK &amp; Qté OK",IF(AND(H856=1,E856&lt;&gt;""),"Délais OK &amp; Qté NO",IF(AND(H856=1,E856="",M856&gt;=2),"Délais NO &amp; Qté OK",IF(AND(E856&lt;&gt;"",J856=D856),"Livraison sans demande","Délais NO &amp; Qté NO"))))</f>
        <v>Délais OK &amp; Qté OK</v>
      </c>
      <c r="L856" s="22" t="str">
        <f>IF(AND(K856="Délais NO &amp; Qté OK",X856&gt;30,D856&lt;&gt;""),"Verificar",IF(AND(K856="Délais NO &amp; Qté OK",X856&lt;=30,D856&lt;&gt;""),"Entrée faite "&amp;X856&amp;" jours "&amp;V856,IF(AND(X856&lt;30,K856="Délais NO &amp; Qté NO",D856=""),"Demande faite "&amp;X856&amp;" jours "&amp;W857,"")))</f>
        <v/>
      </c>
      <c r="M856" s="22">
        <f t="shared" si="93"/>
        <v>1</v>
      </c>
      <c r="N856" s="23">
        <v>1</v>
      </c>
      <c r="O856" s="12" t="str">
        <f>CONCATENATE(C856,D856,E856)</f>
        <v>36050519787581000010000</v>
      </c>
      <c r="P856" s="42" t="str">
        <f t="shared" si="94"/>
        <v>19787581000010000</v>
      </c>
      <c r="Q856" s="24" t="str">
        <f>IF(AND(D856&lt;&gt;0,E856=0),B856,"")</f>
        <v/>
      </c>
      <c r="R856" s="25" t="str">
        <f>IF(AND(D856=0,E856&lt;&gt;0),B856,"")</f>
        <v/>
      </c>
      <c r="S856" s="26">
        <f t="shared" si="91"/>
        <v>41066</v>
      </c>
      <c r="T856" s="27">
        <f>SUMIFS(S:S,O:O,O856,E:E,"")</f>
        <v>0</v>
      </c>
      <c r="U856" s="27">
        <f>SUMIFS(S:S,O:O,O856,D:D,"")</f>
        <v>0</v>
      </c>
      <c r="V856" s="28" t="str">
        <f t="shared" si="95"/>
        <v>Avant</v>
      </c>
      <c r="W856" s="28" t="str">
        <f t="shared" si="96"/>
        <v>Après</v>
      </c>
      <c r="X856" s="29">
        <f t="shared" si="97"/>
        <v>0</v>
      </c>
      <c r="Y856" s="42">
        <f>IFERROR(P856+D856*0.03,"")</f>
        <v>1.97875810000103E+16</v>
      </c>
    </row>
    <row r="857" spans="1:25">
      <c r="A857" s="13" t="s">
        <v>67</v>
      </c>
      <c r="B857" s="14" t="s">
        <v>16</v>
      </c>
      <c r="C857" s="15">
        <v>3605051978796</v>
      </c>
      <c r="D857" s="16">
        <v>20000</v>
      </c>
      <c r="E857" s="17">
        <v>20000</v>
      </c>
      <c r="F857" s="18">
        <v>1</v>
      </c>
      <c r="G857" s="19">
        <v>1</v>
      </c>
      <c r="H857" s="20">
        <f t="shared" si="92"/>
        <v>2</v>
      </c>
      <c r="I857" s="21">
        <f>SUMIFS(E:E,C:C,C857)</f>
        <v>20000</v>
      </c>
      <c r="J857" s="21">
        <f>SUMIFS(D:D,C:C,C857)</f>
        <v>20000</v>
      </c>
      <c r="K857" s="20" t="str">
        <f>IF(H857=2,"Délais OK &amp; Qté OK",IF(AND(H857=1,E857&lt;&gt;""),"Délais OK &amp; Qté NO",IF(AND(H857=1,E857="",M857&gt;=2),"Délais NO &amp; Qté OK",IF(AND(E857&lt;&gt;"",J857=D857),"Livraison sans demande","Délais NO &amp; Qté NO"))))</f>
        <v>Délais OK &amp; Qté OK</v>
      </c>
      <c r="L857" s="22" t="str">
        <f>IF(AND(K857="Délais NO &amp; Qté OK",X857&gt;30,D857&lt;&gt;""),"Verificar",IF(AND(K857="Délais NO &amp; Qté OK",X857&lt;=30,D857&lt;&gt;""),"Entrée faite "&amp;X857&amp;" jours "&amp;V857,IF(AND(X857&lt;30,K857="Délais NO &amp; Qté NO",D857=""),"Demande faite "&amp;X857&amp;" jours "&amp;W858,"")))</f>
        <v/>
      </c>
      <c r="M857" s="22">
        <f t="shared" si="93"/>
        <v>1</v>
      </c>
      <c r="N857" s="23">
        <v>1</v>
      </c>
      <c r="O857" s="12" t="str">
        <f>CONCATENATE(C857,D857,E857)</f>
        <v>36050519787962000020000</v>
      </c>
      <c r="P857" s="42" t="str">
        <f t="shared" si="94"/>
        <v>19787962000020000</v>
      </c>
      <c r="Q857" s="24" t="str">
        <f>IF(AND(D857&lt;&gt;0,E857=0),B857,"")</f>
        <v/>
      </c>
      <c r="R857" s="25" t="str">
        <f>IF(AND(D857=0,E857&lt;&gt;0),B857,"")</f>
        <v/>
      </c>
      <c r="S857" s="26">
        <f t="shared" si="91"/>
        <v>41066</v>
      </c>
      <c r="T857" s="27">
        <f>SUMIFS(S:S,O:O,O857,E:E,"")</f>
        <v>0</v>
      </c>
      <c r="U857" s="27">
        <f>SUMIFS(S:S,O:O,O857,D:D,"")</f>
        <v>0</v>
      </c>
      <c r="V857" s="28" t="str">
        <f t="shared" si="95"/>
        <v>Avant</v>
      </c>
      <c r="W857" s="28" t="str">
        <f t="shared" si="96"/>
        <v>Après</v>
      </c>
      <c r="X857" s="29">
        <f t="shared" si="97"/>
        <v>0</v>
      </c>
      <c r="Y857" s="42">
        <f>IFERROR(P857+D857*0.03,"")</f>
        <v>1.97879620000206E+16</v>
      </c>
    </row>
    <row r="858" spans="1:25">
      <c r="A858" s="13" t="s">
        <v>67</v>
      </c>
      <c r="B858" s="14" t="s">
        <v>16</v>
      </c>
      <c r="C858" s="15">
        <v>3605051978819</v>
      </c>
      <c r="D858" s="16">
        <v>10000</v>
      </c>
      <c r="E858" s="17">
        <v>10000</v>
      </c>
      <c r="F858" s="18">
        <v>1</v>
      </c>
      <c r="G858" s="19">
        <v>1</v>
      </c>
      <c r="H858" s="20">
        <f t="shared" si="92"/>
        <v>2</v>
      </c>
      <c r="I858" s="21">
        <f>SUMIFS(E:E,C:C,C858)</f>
        <v>10000</v>
      </c>
      <c r="J858" s="21">
        <f>SUMIFS(D:D,C:C,C858)</f>
        <v>10000</v>
      </c>
      <c r="K858" s="20" t="str">
        <f>IF(H858=2,"Délais OK &amp; Qté OK",IF(AND(H858=1,E858&lt;&gt;""),"Délais OK &amp; Qté NO",IF(AND(H858=1,E858="",M858&gt;=2),"Délais NO &amp; Qté OK",IF(AND(E858&lt;&gt;"",J858=D858),"Livraison sans demande","Délais NO &amp; Qté NO"))))</f>
        <v>Délais OK &amp; Qté OK</v>
      </c>
      <c r="L858" s="22" t="str">
        <f>IF(AND(K858="Délais NO &amp; Qté OK",X858&gt;30,D858&lt;&gt;""),"Verificar",IF(AND(K858="Délais NO &amp; Qté OK",X858&lt;=30,D858&lt;&gt;""),"Entrée faite "&amp;X858&amp;" jours "&amp;V858,IF(AND(X858&lt;30,K858="Délais NO &amp; Qté NO",D858=""),"Demande faite "&amp;X858&amp;" jours "&amp;W859,"")))</f>
        <v/>
      </c>
      <c r="M858" s="22">
        <f t="shared" si="93"/>
        <v>1</v>
      </c>
      <c r="N858" s="23">
        <v>1</v>
      </c>
      <c r="O858" s="12" t="str">
        <f>CONCATENATE(C858,D858,E858)</f>
        <v>36050519788191000010000</v>
      </c>
      <c r="P858" s="42" t="str">
        <f t="shared" si="94"/>
        <v>19788191000010000</v>
      </c>
      <c r="Q858" s="24" t="str">
        <f>IF(AND(D858&lt;&gt;0,E858=0),B858,"")</f>
        <v/>
      </c>
      <c r="R858" s="25" t="str">
        <f>IF(AND(D858=0,E858&lt;&gt;0),B858,"")</f>
        <v/>
      </c>
      <c r="S858" s="26">
        <f t="shared" si="91"/>
        <v>41066</v>
      </c>
      <c r="T858" s="27">
        <f>SUMIFS(S:S,O:O,O858,E:E,"")</f>
        <v>0</v>
      </c>
      <c r="U858" s="27">
        <f>SUMIFS(S:S,O:O,O858,D:D,"")</f>
        <v>0</v>
      </c>
      <c r="V858" s="28" t="str">
        <f t="shared" si="95"/>
        <v>Avant</v>
      </c>
      <c r="W858" s="28" t="str">
        <f t="shared" si="96"/>
        <v>Après</v>
      </c>
      <c r="X858" s="29">
        <f t="shared" si="97"/>
        <v>0</v>
      </c>
      <c r="Y858" s="42">
        <f>IFERROR(P858+D858*0.03,"")</f>
        <v>1.97881910000103E+16</v>
      </c>
    </row>
    <row r="859" spans="1:25">
      <c r="A859" s="13" t="s">
        <v>67</v>
      </c>
      <c r="B859" s="14" t="s">
        <v>16</v>
      </c>
      <c r="C859" s="15">
        <v>3605051979090</v>
      </c>
      <c r="D859" s="16">
        <v>10000</v>
      </c>
      <c r="E859" s="17">
        <v>10000</v>
      </c>
      <c r="F859" s="18">
        <v>1</v>
      </c>
      <c r="G859" s="19">
        <v>1</v>
      </c>
      <c r="H859" s="20">
        <f t="shared" si="92"/>
        <v>2</v>
      </c>
      <c r="I859" s="21">
        <f>SUMIFS(E:E,C:C,C859)</f>
        <v>10000</v>
      </c>
      <c r="J859" s="21">
        <f>SUMIFS(D:D,C:C,C859)</f>
        <v>10000</v>
      </c>
      <c r="K859" s="20" t="str">
        <f>IF(H859=2,"Délais OK &amp; Qté OK",IF(AND(H859=1,E859&lt;&gt;""),"Délais OK &amp; Qté NO",IF(AND(H859=1,E859="",M859&gt;=2),"Délais NO &amp; Qté OK",IF(AND(E859&lt;&gt;"",J859=D859),"Livraison sans demande","Délais NO &amp; Qté NO"))))</f>
        <v>Délais OK &amp; Qté OK</v>
      </c>
      <c r="L859" s="22" t="str">
        <f>IF(AND(K859="Délais NO &amp; Qté OK",X859&gt;30,D859&lt;&gt;""),"Verificar",IF(AND(K859="Délais NO &amp; Qté OK",X859&lt;=30,D859&lt;&gt;""),"Entrée faite "&amp;X859&amp;" jours "&amp;V859,IF(AND(X859&lt;30,K859="Délais NO &amp; Qté NO",D859=""),"Demande faite "&amp;X859&amp;" jours "&amp;W860,"")))</f>
        <v/>
      </c>
      <c r="M859" s="22">
        <f t="shared" si="93"/>
        <v>1</v>
      </c>
      <c r="N859" s="23">
        <v>1</v>
      </c>
      <c r="O859" s="12" t="str">
        <f>CONCATENATE(C859,D859,E859)</f>
        <v>36050519790901000010000</v>
      </c>
      <c r="P859" s="42" t="str">
        <f t="shared" si="94"/>
        <v>19790901000010000</v>
      </c>
      <c r="Q859" s="24" t="str">
        <f>IF(AND(D859&lt;&gt;0,E859=0),B859,"")</f>
        <v/>
      </c>
      <c r="R859" s="25" t="str">
        <f>IF(AND(D859=0,E859&lt;&gt;0),B859,"")</f>
        <v/>
      </c>
      <c r="S859" s="26">
        <f t="shared" si="91"/>
        <v>41066</v>
      </c>
      <c r="T859" s="27">
        <f>SUMIFS(S:S,O:O,O859,E:E,"")</f>
        <v>0</v>
      </c>
      <c r="U859" s="27">
        <f>SUMIFS(S:S,O:O,O859,D:D,"")</f>
        <v>0</v>
      </c>
      <c r="V859" s="28" t="str">
        <f t="shared" si="95"/>
        <v>Avant</v>
      </c>
      <c r="W859" s="28" t="str">
        <f t="shared" si="96"/>
        <v>Après</v>
      </c>
      <c r="X859" s="29">
        <f t="shared" si="97"/>
        <v>0</v>
      </c>
      <c r="Y859" s="42">
        <f>IFERROR(P859+D859*0.03,"")</f>
        <v>1.97909010000103E+16</v>
      </c>
    </row>
    <row r="860" spans="1:25">
      <c r="A860" s="13" t="s">
        <v>67</v>
      </c>
      <c r="B860" s="14" t="s">
        <v>16</v>
      </c>
      <c r="C860" s="15">
        <v>3605052108079</v>
      </c>
      <c r="D860" s="16">
        <v>10000</v>
      </c>
      <c r="E860" s="17">
        <v>10000</v>
      </c>
      <c r="F860" s="18">
        <v>1</v>
      </c>
      <c r="G860" s="19">
        <v>1</v>
      </c>
      <c r="H860" s="20">
        <f t="shared" si="92"/>
        <v>2</v>
      </c>
      <c r="I860" s="21">
        <f>SUMIFS(E:E,C:C,C860)</f>
        <v>10000</v>
      </c>
      <c r="J860" s="21">
        <f>SUMIFS(D:D,C:C,C860)</f>
        <v>10000</v>
      </c>
      <c r="K860" s="20" t="str">
        <f>IF(H860=2,"Délais OK &amp; Qté OK",IF(AND(H860=1,E860&lt;&gt;""),"Délais OK &amp; Qté NO",IF(AND(H860=1,E860="",M860&gt;=2),"Délais NO &amp; Qté OK",IF(AND(E860&lt;&gt;"",J860=D860),"Livraison sans demande","Délais NO &amp; Qté NO"))))</f>
        <v>Délais OK &amp; Qté OK</v>
      </c>
      <c r="L860" s="22" t="str">
        <f>IF(AND(K860="Délais NO &amp; Qté OK",X860&gt;30,D860&lt;&gt;""),"Verificar",IF(AND(K860="Délais NO &amp; Qté OK",X860&lt;=30,D860&lt;&gt;""),"Entrée faite "&amp;X860&amp;" jours "&amp;V860,IF(AND(X860&lt;30,K860="Délais NO &amp; Qté NO",D860=""),"Demande faite "&amp;X860&amp;" jours "&amp;W861,"")))</f>
        <v/>
      </c>
      <c r="M860" s="22">
        <f t="shared" si="93"/>
        <v>1</v>
      </c>
      <c r="N860" s="23">
        <v>1</v>
      </c>
      <c r="O860" s="12" t="str">
        <f>CONCATENATE(C860,D860,E860)</f>
        <v>36050521080791000010000</v>
      </c>
      <c r="P860" s="42" t="str">
        <f t="shared" si="94"/>
        <v>21080791000010000</v>
      </c>
      <c r="Q860" s="24" t="str">
        <f>IF(AND(D860&lt;&gt;0,E860=0),B860,"")</f>
        <v/>
      </c>
      <c r="R860" s="25" t="str">
        <f>IF(AND(D860=0,E860&lt;&gt;0),B860,"")</f>
        <v/>
      </c>
      <c r="S860" s="26">
        <f t="shared" si="91"/>
        <v>41066</v>
      </c>
      <c r="T860" s="27">
        <f>SUMIFS(S:S,O:O,O860,E:E,"")</f>
        <v>0</v>
      </c>
      <c r="U860" s="27">
        <f>SUMIFS(S:S,O:O,O860,D:D,"")</f>
        <v>0</v>
      </c>
      <c r="V860" s="28" t="str">
        <f t="shared" si="95"/>
        <v>Avant</v>
      </c>
      <c r="W860" s="28" t="str">
        <f t="shared" si="96"/>
        <v>Après</v>
      </c>
      <c r="X860" s="29">
        <f t="shared" si="97"/>
        <v>0</v>
      </c>
      <c r="Y860" s="42">
        <f>IFERROR(P860+D860*0.03,"")</f>
        <v>2.10807910000103E+16</v>
      </c>
    </row>
    <row r="861" spans="1:25">
      <c r="A861" s="13" t="s">
        <v>67</v>
      </c>
      <c r="B861" s="14" t="s">
        <v>16</v>
      </c>
      <c r="C861" s="15">
        <v>3605052125786</v>
      </c>
      <c r="D861" s="16">
        <v>10000</v>
      </c>
      <c r="E861" s="17">
        <v>10000</v>
      </c>
      <c r="F861" s="18">
        <v>1</v>
      </c>
      <c r="G861" s="19">
        <v>1</v>
      </c>
      <c r="H861" s="20">
        <f t="shared" si="92"/>
        <v>2</v>
      </c>
      <c r="I861" s="21">
        <f>SUMIFS(E:E,C:C,C861)</f>
        <v>20000</v>
      </c>
      <c r="J861" s="21">
        <f>SUMIFS(D:D,C:C,C861)</f>
        <v>20000</v>
      </c>
      <c r="K861" s="20" t="str">
        <f>IF(H861=2,"Délais OK &amp; Qté OK",IF(AND(H861=1,E861&lt;&gt;""),"Délais OK &amp; Qté NO",IF(AND(H861=1,E861="",M861&gt;=2),"Délais NO &amp; Qté OK",IF(AND(E861&lt;&gt;"",J861=D861),"Livraison sans demande","Délais NO &amp; Qté NO"))))</f>
        <v>Délais OK &amp; Qté OK</v>
      </c>
      <c r="L861" s="22" t="str">
        <f>IF(AND(K861="Délais NO &amp; Qté OK",X861&gt;30,D861&lt;&gt;""),"Verificar",IF(AND(K861="Délais NO &amp; Qté OK",X861&lt;=30,D861&lt;&gt;""),"Entrée faite "&amp;X861&amp;" jours "&amp;V861,IF(AND(X861&lt;30,K861="Délais NO &amp; Qté NO",D861=""),"Demande faite "&amp;X861&amp;" jours "&amp;W862,"")))</f>
        <v/>
      </c>
      <c r="M861" s="22">
        <f t="shared" si="93"/>
        <v>2</v>
      </c>
      <c r="N861" s="23">
        <v>1</v>
      </c>
      <c r="O861" s="12" t="str">
        <f>CONCATENATE(C861,D861,E861)</f>
        <v>36050521257861000010000</v>
      </c>
      <c r="P861" s="42" t="str">
        <f t="shared" si="94"/>
        <v>21257861000010000</v>
      </c>
      <c r="Q861" s="24" t="str">
        <f>IF(AND(D861&lt;&gt;0,E861=0),B861,"")</f>
        <v/>
      </c>
      <c r="R861" s="25" t="str">
        <f>IF(AND(D861=0,E861&lt;&gt;0),B861,"")</f>
        <v/>
      </c>
      <c r="S861" s="26">
        <f t="shared" si="91"/>
        <v>41066</v>
      </c>
      <c r="T861" s="27">
        <f>SUMIFS(S:S,O:O,O861,E:E,"")</f>
        <v>0</v>
      </c>
      <c r="U861" s="27">
        <f>SUMIFS(S:S,O:O,O861,D:D,"")</f>
        <v>0</v>
      </c>
      <c r="V861" s="28" t="str">
        <f t="shared" si="95"/>
        <v>Avant</v>
      </c>
      <c r="W861" s="28" t="str">
        <f t="shared" si="96"/>
        <v>Après</v>
      </c>
      <c r="X861" s="29">
        <f t="shared" si="97"/>
        <v>0</v>
      </c>
      <c r="Y861" s="42">
        <f>IFERROR(P861+D861*0.03,"")</f>
        <v>2.12578610000103E+16</v>
      </c>
    </row>
    <row r="862" spans="1:25">
      <c r="A862" s="13" t="s">
        <v>67</v>
      </c>
      <c r="B862" s="14" t="s">
        <v>16</v>
      </c>
      <c r="C862" s="15">
        <v>3605052125830</v>
      </c>
      <c r="D862" s="16">
        <v>10000</v>
      </c>
      <c r="E862" s="17">
        <v>10000</v>
      </c>
      <c r="F862" s="18">
        <v>1</v>
      </c>
      <c r="G862" s="19">
        <v>1</v>
      </c>
      <c r="H862" s="20">
        <f t="shared" si="92"/>
        <v>2</v>
      </c>
      <c r="I862" s="21">
        <f>SUMIFS(E:E,C:C,C862)</f>
        <v>10000</v>
      </c>
      <c r="J862" s="21">
        <f>SUMIFS(D:D,C:C,C862)</f>
        <v>10000</v>
      </c>
      <c r="K862" s="20" t="str">
        <f>IF(H862=2,"Délais OK &amp; Qté OK",IF(AND(H862=1,E862&lt;&gt;""),"Délais OK &amp; Qté NO",IF(AND(H862=1,E862="",M862&gt;=2),"Délais NO &amp; Qté OK",IF(AND(E862&lt;&gt;"",J862=D862),"Livraison sans demande","Délais NO &amp; Qté NO"))))</f>
        <v>Délais OK &amp; Qté OK</v>
      </c>
      <c r="L862" s="22" t="str">
        <f>IF(AND(K862="Délais NO &amp; Qté OK",X862&gt;30,D862&lt;&gt;""),"Verificar",IF(AND(K862="Délais NO &amp; Qté OK",X862&lt;=30,D862&lt;&gt;""),"Entrée faite "&amp;X862&amp;" jours "&amp;V862,IF(AND(X862&lt;30,K862="Délais NO &amp; Qté NO",D862=""),"Demande faite "&amp;X862&amp;" jours "&amp;W863,"")))</f>
        <v/>
      </c>
      <c r="M862" s="22">
        <f t="shared" si="93"/>
        <v>1</v>
      </c>
      <c r="N862" s="23">
        <v>1</v>
      </c>
      <c r="O862" s="12" t="str">
        <f>CONCATENATE(C862,D862,E862)</f>
        <v>36050521258301000010000</v>
      </c>
      <c r="P862" s="42" t="str">
        <f t="shared" si="94"/>
        <v>21258301000010000</v>
      </c>
      <c r="Q862" s="24" t="str">
        <f>IF(AND(D862&lt;&gt;0,E862=0),B862,"")</f>
        <v/>
      </c>
      <c r="R862" s="25" t="str">
        <f>IF(AND(D862=0,E862&lt;&gt;0),B862,"")</f>
        <v/>
      </c>
      <c r="S862" s="26">
        <f t="shared" si="91"/>
        <v>41066</v>
      </c>
      <c r="T862" s="27">
        <f>SUMIFS(S:S,O:O,O862,E:E,"")</f>
        <v>0</v>
      </c>
      <c r="U862" s="27">
        <f>SUMIFS(S:S,O:O,O862,D:D,"")</f>
        <v>0</v>
      </c>
      <c r="V862" s="28" t="str">
        <f t="shared" si="95"/>
        <v>Avant</v>
      </c>
      <c r="W862" s="28" t="str">
        <f t="shared" si="96"/>
        <v>Après</v>
      </c>
      <c r="X862" s="29">
        <f t="shared" si="97"/>
        <v>0</v>
      </c>
      <c r="Y862" s="42">
        <f>IFERROR(P862+D862*0.03,"")</f>
        <v>2.12583010000103E+16</v>
      </c>
    </row>
    <row r="863" spans="1:25">
      <c r="A863" s="13" t="s">
        <v>67</v>
      </c>
      <c r="B863" s="14" t="s">
        <v>16</v>
      </c>
      <c r="C863" s="15">
        <v>3605052144480</v>
      </c>
      <c r="D863" s="16">
        <v>10000</v>
      </c>
      <c r="E863" s="17">
        <v>10000</v>
      </c>
      <c r="F863" s="18">
        <v>1</v>
      </c>
      <c r="G863" s="19">
        <v>1</v>
      </c>
      <c r="H863" s="20">
        <f t="shared" si="92"/>
        <v>2</v>
      </c>
      <c r="I863" s="21">
        <f>SUMIFS(E:E,C:C,C863)</f>
        <v>10000</v>
      </c>
      <c r="J863" s="21">
        <f>SUMIFS(D:D,C:C,C863)</f>
        <v>10000</v>
      </c>
      <c r="K863" s="20" t="str">
        <f>IF(H863=2,"Délais OK &amp; Qté OK",IF(AND(H863=1,E863&lt;&gt;""),"Délais OK &amp; Qté NO",IF(AND(H863=1,E863="",M863&gt;=2),"Délais NO &amp; Qté OK",IF(AND(E863&lt;&gt;"",J863=D863),"Livraison sans demande","Délais NO &amp; Qté NO"))))</f>
        <v>Délais OK &amp; Qté OK</v>
      </c>
      <c r="L863" s="22" t="str">
        <f>IF(AND(K863="Délais NO &amp; Qté OK",X863&gt;30,D863&lt;&gt;""),"Verificar",IF(AND(K863="Délais NO &amp; Qté OK",X863&lt;=30,D863&lt;&gt;""),"Entrée faite "&amp;X863&amp;" jours "&amp;V863,IF(AND(X863&lt;30,K863="Délais NO &amp; Qté NO",D863=""),"Demande faite "&amp;X863&amp;" jours "&amp;W864,"")))</f>
        <v/>
      </c>
      <c r="M863" s="22">
        <f t="shared" si="93"/>
        <v>1</v>
      </c>
      <c r="N863" s="23">
        <v>1</v>
      </c>
      <c r="O863" s="12" t="str">
        <f>CONCATENATE(C863,D863,E863)</f>
        <v>36050521444801000010000</v>
      </c>
      <c r="P863" s="42" t="str">
        <f t="shared" si="94"/>
        <v>21444801000010000</v>
      </c>
      <c r="Q863" s="24" t="str">
        <f>IF(AND(D863&lt;&gt;0,E863=0),B863,"")</f>
        <v/>
      </c>
      <c r="R863" s="25" t="str">
        <f>IF(AND(D863=0,E863&lt;&gt;0),B863,"")</f>
        <v/>
      </c>
      <c r="S863" s="26">
        <f t="shared" si="91"/>
        <v>41066</v>
      </c>
      <c r="T863" s="27">
        <f>SUMIFS(S:S,O:O,O863,E:E,"")</f>
        <v>0</v>
      </c>
      <c r="U863" s="27">
        <f>SUMIFS(S:S,O:O,O863,D:D,"")</f>
        <v>0</v>
      </c>
      <c r="V863" s="28" t="str">
        <f t="shared" si="95"/>
        <v>Avant</v>
      </c>
      <c r="W863" s="28" t="str">
        <f t="shared" si="96"/>
        <v>Après</v>
      </c>
      <c r="X863" s="29">
        <f t="shared" si="97"/>
        <v>0</v>
      </c>
      <c r="Y863" s="42">
        <f>IFERROR(P863+D863*0.03,"")</f>
        <v>2.14448010000103E+16</v>
      </c>
    </row>
    <row r="864" spans="1:25">
      <c r="A864" s="13" t="s">
        <v>67</v>
      </c>
      <c r="B864" s="14" t="s">
        <v>16</v>
      </c>
      <c r="C864" s="15">
        <v>3605052146958</v>
      </c>
      <c r="D864" s="16">
        <v>10000</v>
      </c>
      <c r="E864" s="17">
        <v>10000</v>
      </c>
      <c r="F864" s="18">
        <v>1</v>
      </c>
      <c r="G864" s="19">
        <v>1</v>
      </c>
      <c r="H864" s="20">
        <f t="shared" si="92"/>
        <v>2</v>
      </c>
      <c r="I864" s="21">
        <f>SUMIFS(E:E,C:C,C864)</f>
        <v>10000</v>
      </c>
      <c r="J864" s="21">
        <f>SUMIFS(D:D,C:C,C864)</f>
        <v>10000</v>
      </c>
      <c r="K864" s="20" t="str">
        <f>IF(H864=2,"Délais OK &amp; Qté OK",IF(AND(H864=1,E864&lt;&gt;""),"Délais OK &amp; Qté NO",IF(AND(H864=1,E864="",M864&gt;=2),"Délais NO &amp; Qté OK",IF(AND(E864&lt;&gt;"",J864=D864),"Livraison sans demande","Délais NO &amp; Qté NO"))))</f>
        <v>Délais OK &amp; Qté OK</v>
      </c>
      <c r="L864" s="22" t="str">
        <f>IF(AND(K864="Délais NO &amp; Qté OK",X864&gt;30,D864&lt;&gt;""),"Verificar",IF(AND(K864="Délais NO &amp; Qté OK",X864&lt;=30,D864&lt;&gt;""),"Entrée faite "&amp;X864&amp;" jours "&amp;V864,IF(AND(X864&lt;30,K864="Délais NO &amp; Qté NO",D864=""),"Demande faite "&amp;X864&amp;" jours "&amp;W865,"")))</f>
        <v/>
      </c>
      <c r="M864" s="22">
        <f t="shared" si="93"/>
        <v>1</v>
      </c>
      <c r="N864" s="23">
        <v>1</v>
      </c>
      <c r="O864" s="12" t="str">
        <f>CONCATENATE(C864,D864,E864)</f>
        <v>36050521469581000010000</v>
      </c>
      <c r="P864" s="42" t="str">
        <f t="shared" si="94"/>
        <v>21469581000010000</v>
      </c>
      <c r="Q864" s="24" t="str">
        <f>IF(AND(D864&lt;&gt;0,E864=0),B864,"")</f>
        <v/>
      </c>
      <c r="R864" s="25" t="str">
        <f>IF(AND(D864=0,E864&lt;&gt;0),B864,"")</f>
        <v/>
      </c>
      <c r="S864" s="26">
        <f t="shared" si="91"/>
        <v>41066</v>
      </c>
      <c r="T864" s="27">
        <f>SUMIFS(S:S,O:O,O864,E:E,"")</f>
        <v>0</v>
      </c>
      <c r="U864" s="27">
        <f>SUMIFS(S:S,O:O,O864,D:D,"")</f>
        <v>0</v>
      </c>
      <c r="V864" s="28" t="str">
        <f t="shared" si="95"/>
        <v>Avant</v>
      </c>
      <c r="W864" s="28" t="str">
        <f t="shared" si="96"/>
        <v>Après</v>
      </c>
      <c r="X864" s="29">
        <f t="shared" si="97"/>
        <v>0</v>
      </c>
      <c r="Y864" s="42">
        <f>IFERROR(P864+D864*0.03,"")</f>
        <v>2.14695810000103E+16</v>
      </c>
    </row>
    <row r="865" spans="1:25">
      <c r="A865" s="13" t="s">
        <v>67</v>
      </c>
      <c r="B865" s="14" t="s">
        <v>16</v>
      </c>
      <c r="C865" s="15">
        <v>3605052155530</v>
      </c>
      <c r="D865" s="16">
        <v>10000</v>
      </c>
      <c r="E865" s="17">
        <v>10000</v>
      </c>
      <c r="F865" s="18">
        <v>1</v>
      </c>
      <c r="G865" s="19">
        <v>1</v>
      </c>
      <c r="H865" s="20">
        <f t="shared" si="92"/>
        <v>2</v>
      </c>
      <c r="I865" s="21">
        <f>SUMIFS(E:E,C:C,C865)</f>
        <v>10000</v>
      </c>
      <c r="J865" s="21">
        <f>SUMIFS(D:D,C:C,C865)</f>
        <v>10000</v>
      </c>
      <c r="K865" s="20" t="str">
        <f>IF(H865=2,"Délais OK &amp; Qté OK",IF(AND(H865=1,E865&lt;&gt;""),"Délais OK &amp; Qté NO",IF(AND(H865=1,E865="",M865&gt;=2),"Délais NO &amp; Qté OK",IF(AND(E865&lt;&gt;"",J865=D865),"Livraison sans demande","Délais NO &amp; Qté NO"))))</f>
        <v>Délais OK &amp; Qté OK</v>
      </c>
      <c r="L865" s="22" t="str">
        <f>IF(AND(K865="Délais NO &amp; Qté OK",X865&gt;30,D865&lt;&gt;""),"Verificar",IF(AND(K865="Délais NO &amp; Qté OK",X865&lt;=30,D865&lt;&gt;""),"Entrée faite "&amp;X865&amp;" jours "&amp;V865,IF(AND(X865&lt;30,K865="Délais NO &amp; Qté NO",D865=""),"Demande faite "&amp;X865&amp;" jours "&amp;W866,"")))</f>
        <v/>
      </c>
      <c r="M865" s="22">
        <f t="shared" si="93"/>
        <v>1</v>
      </c>
      <c r="N865" s="23">
        <v>1</v>
      </c>
      <c r="O865" s="12" t="str">
        <f>CONCATENATE(C865,D865,E865)</f>
        <v>36050521555301000010000</v>
      </c>
      <c r="P865" s="42" t="str">
        <f t="shared" si="94"/>
        <v>21555301000010000</v>
      </c>
      <c r="Q865" s="24" t="str">
        <f>IF(AND(D865&lt;&gt;0,E865=0),B865,"")</f>
        <v/>
      </c>
      <c r="R865" s="25" t="str">
        <f>IF(AND(D865=0,E865&lt;&gt;0),B865,"")</f>
        <v/>
      </c>
      <c r="S865" s="26">
        <f t="shared" si="91"/>
        <v>41066</v>
      </c>
      <c r="T865" s="27">
        <f>SUMIFS(S:S,O:O,O865,E:E,"")</f>
        <v>0</v>
      </c>
      <c r="U865" s="27">
        <f>SUMIFS(S:S,O:O,O865,D:D,"")</f>
        <v>0</v>
      </c>
      <c r="V865" s="28" t="str">
        <f t="shared" si="95"/>
        <v>Avant</v>
      </c>
      <c r="W865" s="28" t="str">
        <f t="shared" si="96"/>
        <v>Après</v>
      </c>
      <c r="X865" s="29">
        <f t="shared" si="97"/>
        <v>0</v>
      </c>
      <c r="Y865" s="42">
        <f>IFERROR(P865+D865*0.03,"")</f>
        <v>2.15553010000103E+16</v>
      </c>
    </row>
    <row r="866" spans="1:25">
      <c r="A866" s="13" t="s">
        <v>67</v>
      </c>
      <c r="B866" s="14" t="s">
        <v>16</v>
      </c>
      <c r="C866" s="15">
        <v>3605052157923</v>
      </c>
      <c r="D866" s="16">
        <v>10000</v>
      </c>
      <c r="E866" s="17">
        <v>10000</v>
      </c>
      <c r="F866" s="18">
        <v>1</v>
      </c>
      <c r="G866" s="19">
        <v>1</v>
      </c>
      <c r="H866" s="20">
        <f t="shared" si="92"/>
        <v>2</v>
      </c>
      <c r="I866" s="21">
        <f>SUMIFS(E:E,C:C,C866)</f>
        <v>10000</v>
      </c>
      <c r="J866" s="21">
        <f>SUMIFS(D:D,C:C,C866)</f>
        <v>10000</v>
      </c>
      <c r="K866" s="20" t="str">
        <f>IF(H866=2,"Délais OK &amp; Qté OK",IF(AND(H866=1,E866&lt;&gt;""),"Délais OK &amp; Qté NO",IF(AND(H866=1,E866="",M866&gt;=2),"Délais NO &amp; Qté OK",IF(AND(E866&lt;&gt;"",J866=D866),"Livraison sans demande","Délais NO &amp; Qté NO"))))</f>
        <v>Délais OK &amp; Qté OK</v>
      </c>
      <c r="L866" s="22" t="str">
        <f>IF(AND(K866="Délais NO &amp; Qté OK",X866&gt;30,D866&lt;&gt;""),"Verificar",IF(AND(K866="Délais NO &amp; Qté OK",X866&lt;=30,D866&lt;&gt;""),"Entrée faite "&amp;X866&amp;" jours "&amp;V866,IF(AND(X866&lt;30,K866="Délais NO &amp; Qté NO",D866=""),"Demande faite "&amp;X866&amp;" jours "&amp;W867,"")))</f>
        <v/>
      </c>
      <c r="M866" s="22">
        <f t="shared" si="93"/>
        <v>1</v>
      </c>
      <c r="N866" s="23">
        <v>1</v>
      </c>
      <c r="O866" s="12" t="str">
        <f>CONCATENATE(C866,D866,E866)</f>
        <v>36050521579231000010000</v>
      </c>
      <c r="P866" s="42" t="str">
        <f t="shared" si="94"/>
        <v>21579231000010000</v>
      </c>
      <c r="Q866" s="24" t="str">
        <f>IF(AND(D866&lt;&gt;0,E866=0),B866,"")</f>
        <v/>
      </c>
      <c r="R866" s="25" t="str">
        <f>IF(AND(D866=0,E866&lt;&gt;0),B866,"")</f>
        <v/>
      </c>
      <c r="S866" s="26">
        <f t="shared" si="91"/>
        <v>41066</v>
      </c>
      <c r="T866" s="27">
        <f>SUMIFS(S:S,O:O,O866,E:E,"")</f>
        <v>0</v>
      </c>
      <c r="U866" s="27">
        <f>SUMIFS(S:S,O:O,O866,D:D,"")</f>
        <v>0</v>
      </c>
      <c r="V866" s="28" t="str">
        <f t="shared" si="95"/>
        <v>Avant</v>
      </c>
      <c r="W866" s="28" t="str">
        <f t="shared" si="96"/>
        <v>Après</v>
      </c>
      <c r="X866" s="29">
        <f t="shared" si="97"/>
        <v>0</v>
      </c>
      <c r="Y866" s="42">
        <f>IFERROR(P866+D866*0.03,"")</f>
        <v>2.15792310000103E+16</v>
      </c>
    </row>
    <row r="867" spans="1:25">
      <c r="A867" s="13" t="s">
        <v>67</v>
      </c>
      <c r="B867" s="14" t="s">
        <v>16</v>
      </c>
      <c r="C867" s="15">
        <v>3605052184301</v>
      </c>
      <c r="D867" s="16">
        <v>30000</v>
      </c>
      <c r="E867" s="17">
        <v>30000</v>
      </c>
      <c r="F867" s="18">
        <v>1</v>
      </c>
      <c r="G867" s="19">
        <v>1</v>
      </c>
      <c r="H867" s="20">
        <f t="shared" si="92"/>
        <v>2</v>
      </c>
      <c r="I867" s="21">
        <f>SUMIFS(E:E,C:C,C867)</f>
        <v>80000</v>
      </c>
      <c r="J867" s="21">
        <f>SUMIFS(D:D,C:C,C867)</f>
        <v>80000</v>
      </c>
      <c r="K867" s="20" t="str">
        <f>IF(H867=2,"Délais OK &amp; Qté OK",IF(AND(H867=1,E867&lt;&gt;""),"Délais OK &amp; Qté NO",IF(AND(H867=1,E867="",M867&gt;=2),"Délais NO &amp; Qté OK",IF(AND(E867&lt;&gt;"",J867=D867),"Livraison sans demande","Délais NO &amp; Qté NO"))))</f>
        <v>Délais OK &amp; Qté OK</v>
      </c>
      <c r="L867" s="22" t="str">
        <f>IF(AND(K867="Délais NO &amp; Qté OK",X867&gt;30,D867&lt;&gt;""),"Verificar",IF(AND(K867="Délais NO &amp; Qté OK",X867&lt;=30,D867&lt;&gt;""),"Entrée faite "&amp;X867&amp;" jours "&amp;V867,IF(AND(X867&lt;30,K867="Délais NO &amp; Qté NO",D867=""),"Demande faite "&amp;X867&amp;" jours "&amp;W868,"")))</f>
        <v/>
      </c>
      <c r="M867" s="22">
        <f t="shared" si="93"/>
        <v>1</v>
      </c>
      <c r="N867" s="23">
        <v>1</v>
      </c>
      <c r="O867" s="12" t="str">
        <f>CONCATENATE(C867,D867,E867)</f>
        <v>36050521843013000030000</v>
      </c>
      <c r="P867" s="42" t="str">
        <f t="shared" si="94"/>
        <v>21843013000030000</v>
      </c>
      <c r="Q867" s="24" t="str">
        <f>IF(AND(D867&lt;&gt;0,E867=0),B867,"")</f>
        <v/>
      </c>
      <c r="R867" s="25" t="str">
        <f>IF(AND(D867=0,E867&lt;&gt;0),B867,"")</f>
        <v/>
      </c>
      <c r="S867" s="26">
        <f t="shared" si="91"/>
        <v>41066</v>
      </c>
      <c r="T867" s="27">
        <f>SUMIFS(S:S,O:O,O867,E:E,"")</f>
        <v>0</v>
      </c>
      <c r="U867" s="27">
        <f>SUMIFS(S:S,O:O,O867,D:D,"")</f>
        <v>0</v>
      </c>
      <c r="V867" s="28" t="str">
        <f t="shared" si="95"/>
        <v>Avant</v>
      </c>
      <c r="W867" s="28" t="str">
        <f t="shared" si="96"/>
        <v>Après</v>
      </c>
      <c r="X867" s="29">
        <f t="shared" si="97"/>
        <v>0</v>
      </c>
      <c r="Y867" s="42">
        <f>IFERROR(P867+D867*0.03,"")</f>
        <v>2.18430130000309E+16</v>
      </c>
    </row>
    <row r="868" spans="1:25">
      <c r="A868" s="13" t="s">
        <v>67</v>
      </c>
      <c r="B868" s="14" t="s">
        <v>16</v>
      </c>
      <c r="C868" s="15">
        <v>3605052184318</v>
      </c>
      <c r="D868" s="16">
        <v>30000</v>
      </c>
      <c r="E868" s="17">
        <v>30000</v>
      </c>
      <c r="F868" s="18">
        <v>1</v>
      </c>
      <c r="G868" s="19">
        <v>1</v>
      </c>
      <c r="H868" s="20">
        <f t="shared" si="92"/>
        <v>2</v>
      </c>
      <c r="I868" s="21">
        <f>SUMIFS(E:E,C:C,C868)</f>
        <v>60000</v>
      </c>
      <c r="J868" s="21">
        <f>SUMIFS(D:D,C:C,C868)</f>
        <v>60000</v>
      </c>
      <c r="K868" s="20" t="str">
        <f>IF(H868=2,"Délais OK &amp; Qté OK",IF(AND(H868=1,E868&lt;&gt;""),"Délais OK &amp; Qté NO",IF(AND(H868=1,E868="",M868&gt;=2),"Délais NO &amp; Qté OK",IF(AND(E868&lt;&gt;"",J868=D868),"Livraison sans demande","Délais NO &amp; Qté NO"))))</f>
        <v>Délais OK &amp; Qté OK</v>
      </c>
      <c r="L868" s="22" t="str">
        <f>IF(AND(K868="Délais NO &amp; Qté OK",X868&gt;30,D868&lt;&gt;""),"Verificar",IF(AND(K868="Délais NO &amp; Qté OK",X868&lt;=30,D868&lt;&gt;""),"Entrée faite "&amp;X868&amp;" jours "&amp;V868,IF(AND(X868&lt;30,K868="Délais NO &amp; Qté NO",D868=""),"Demande faite "&amp;X868&amp;" jours "&amp;W869,"")))</f>
        <v/>
      </c>
      <c r="M868" s="22">
        <f t="shared" si="93"/>
        <v>1</v>
      </c>
      <c r="N868" s="23">
        <v>1</v>
      </c>
      <c r="O868" s="12" t="str">
        <f>CONCATENATE(C868,D868,E868)</f>
        <v>36050521843183000030000</v>
      </c>
      <c r="P868" s="42" t="str">
        <f t="shared" si="94"/>
        <v>21843183000030000</v>
      </c>
      <c r="Q868" s="24" t="str">
        <f>IF(AND(D868&lt;&gt;0,E868=0),B868,"")</f>
        <v/>
      </c>
      <c r="R868" s="25" t="str">
        <f>IF(AND(D868=0,E868&lt;&gt;0),B868,"")</f>
        <v/>
      </c>
      <c r="S868" s="26">
        <f t="shared" si="91"/>
        <v>41066</v>
      </c>
      <c r="T868" s="27">
        <f>SUMIFS(S:S,O:O,O868,E:E,"")</f>
        <v>0</v>
      </c>
      <c r="U868" s="27">
        <f>SUMIFS(S:S,O:O,O868,D:D,"")</f>
        <v>0</v>
      </c>
      <c r="V868" s="28" t="str">
        <f t="shared" si="95"/>
        <v>Avant</v>
      </c>
      <c r="W868" s="28" t="str">
        <f t="shared" si="96"/>
        <v>Après</v>
      </c>
      <c r="X868" s="29">
        <f t="shared" si="97"/>
        <v>0</v>
      </c>
      <c r="Y868" s="42">
        <f>IFERROR(P868+D868*0.03,"")</f>
        <v>2.18431830000309E+16</v>
      </c>
    </row>
    <row r="869" spans="1:25">
      <c r="A869" s="13" t="s">
        <v>67</v>
      </c>
      <c r="B869" s="14" t="s">
        <v>16</v>
      </c>
      <c r="C869" s="15">
        <v>3605052211465</v>
      </c>
      <c r="D869" s="16">
        <v>10000</v>
      </c>
      <c r="E869" s="17">
        <v>10000</v>
      </c>
      <c r="F869" s="18">
        <v>1</v>
      </c>
      <c r="G869" s="19">
        <v>1</v>
      </c>
      <c r="H869" s="20">
        <f t="shared" si="92"/>
        <v>2</v>
      </c>
      <c r="I869" s="21">
        <f>SUMIFS(E:E,C:C,C869)</f>
        <v>10000</v>
      </c>
      <c r="J869" s="21">
        <f>SUMIFS(D:D,C:C,C869)</f>
        <v>20000</v>
      </c>
      <c r="K869" s="20" t="str">
        <f>IF(H869=2,"Délais OK &amp; Qté OK",IF(AND(H869=1,E869&lt;&gt;""),"Délais OK &amp; Qté NO",IF(AND(H869=1,E869="",M869&gt;=2),"Délais NO &amp; Qté OK",IF(AND(E869&lt;&gt;"",J869=D869),"Livraison sans demande","Délais NO &amp; Qté NO"))))</f>
        <v>Délais OK &amp; Qté OK</v>
      </c>
      <c r="L869" s="22" t="str">
        <f>IF(AND(K869="Délais NO &amp; Qté OK",X869&gt;30,D869&lt;&gt;""),"Verificar",IF(AND(K869="Délais NO &amp; Qté OK",X869&lt;=30,D869&lt;&gt;""),"Entrée faite "&amp;X869&amp;" jours "&amp;V869,IF(AND(X869&lt;30,K869="Délais NO &amp; Qté NO",D869=""),"Demande faite "&amp;X869&amp;" jours "&amp;W870,"")))</f>
        <v/>
      </c>
      <c r="M869" s="22">
        <f t="shared" si="93"/>
        <v>1</v>
      </c>
      <c r="N869" s="23">
        <v>1</v>
      </c>
      <c r="O869" s="12" t="str">
        <f>CONCATENATE(C869,D869,E869)</f>
        <v>36050522114651000010000</v>
      </c>
      <c r="P869" s="42" t="str">
        <f t="shared" si="94"/>
        <v>22114651000010000</v>
      </c>
      <c r="Q869" s="24" t="str">
        <f>IF(AND(D869&lt;&gt;0,E869=0),B869,"")</f>
        <v/>
      </c>
      <c r="R869" s="25" t="str">
        <f>IF(AND(D869=0,E869&lt;&gt;0),B869,"")</f>
        <v/>
      </c>
      <c r="S869" s="26">
        <f t="shared" si="91"/>
        <v>41066</v>
      </c>
      <c r="T869" s="27">
        <f>SUMIFS(S:S,O:O,O869,E:E,"")</f>
        <v>0</v>
      </c>
      <c r="U869" s="27">
        <f>SUMIFS(S:S,O:O,O869,D:D,"")</f>
        <v>0</v>
      </c>
      <c r="V869" s="28" t="str">
        <f t="shared" si="95"/>
        <v>Avant</v>
      </c>
      <c r="W869" s="28" t="str">
        <f t="shared" si="96"/>
        <v>Après</v>
      </c>
      <c r="X869" s="29">
        <f t="shared" si="97"/>
        <v>0</v>
      </c>
      <c r="Y869" s="42">
        <f>IFERROR(P869+D869*0.03,"")</f>
        <v>2.21146510000103E+16</v>
      </c>
    </row>
    <row r="870" spans="1:25">
      <c r="A870" s="13" t="s">
        <v>67</v>
      </c>
      <c r="B870" s="14" t="s">
        <v>16</v>
      </c>
      <c r="C870" s="15">
        <v>3605052211489</v>
      </c>
      <c r="D870" s="16">
        <v>10000</v>
      </c>
      <c r="E870" s="17">
        <v>10000</v>
      </c>
      <c r="F870" s="18">
        <v>1</v>
      </c>
      <c r="G870" s="19">
        <v>1</v>
      </c>
      <c r="H870" s="20">
        <f t="shared" si="92"/>
        <v>2</v>
      </c>
      <c r="I870" s="21">
        <f>SUMIFS(E:E,C:C,C870)</f>
        <v>10000</v>
      </c>
      <c r="J870" s="21">
        <f>SUMIFS(D:D,C:C,C870)</f>
        <v>20000</v>
      </c>
      <c r="K870" s="20" t="str">
        <f>IF(H870=2,"Délais OK &amp; Qté OK",IF(AND(H870=1,E870&lt;&gt;""),"Délais OK &amp; Qté NO",IF(AND(H870=1,E870="",M870&gt;=2),"Délais NO &amp; Qté OK",IF(AND(E870&lt;&gt;"",J870=D870),"Livraison sans demande","Délais NO &amp; Qté NO"))))</f>
        <v>Délais OK &amp; Qté OK</v>
      </c>
      <c r="L870" s="22" t="str">
        <f>IF(AND(K870="Délais NO &amp; Qté OK",X870&gt;30,D870&lt;&gt;""),"Verificar",IF(AND(K870="Délais NO &amp; Qté OK",X870&lt;=30,D870&lt;&gt;""),"Entrée faite "&amp;X870&amp;" jours "&amp;V870,IF(AND(X870&lt;30,K870="Délais NO &amp; Qté NO",D870=""),"Demande faite "&amp;X870&amp;" jours "&amp;W871,"")))</f>
        <v/>
      </c>
      <c r="M870" s="22">
        <f t="shared" si="93"/>
        <v>1</v>
      </c>
      <c r="N870" s="23">
        <v>1</v>
      </c>
      <c r="O870" s="12" t="str">
        <f>CONCATENATE(C870,D870,E870)</f>
        <v>36050522114891000010000</v>
      </c>
      <c r="P870" s="42" t="str">
        <f t="shared" si="94"/>
        <v>22114891000010000</v>
      </c>
      <c r="Q870" s="24" t="str">
        <f>IF(AND(D870&lt;&gt;0,E870=0),B870,"")</f>
        <v/>
      </c>
      <c r="R870" s="25" t="str">
        <f>IF(AND(D870=0,E870&lt;&gt;0),B870,"")</f>
        <v/>
      </c>
      <c r="S870" s="26">
        <f t="shared" si="91"/>
        <v>41066</v>
      </c>
      <c r="T870" s="27">
        <f>SUMIFS(S:S,O:O,O870,E:E,"")</f>
        <v>0</v>
      </c>
      <c r="U870" s="27">
        <f>SUMIFS(S:S,O:O,O870,D:D,"")</f>
        <v>0</v>
      </c>
      <c r="V870" s="28" t="str">
        <f t="shared" si="95"/>
        <v>Avant</v>
      </c>
      <c r="W870" s="28" t="str">
        <f t="shared" si="96"/>
        <v>Après</v>
      </c>
      <c r="X870" s="29">
        <f t="shared" si="97"/>
        <v>0</v>
      </c>
      <c r="Y870" s="42">
        <f>IFERROR(P870+D870*0.03,"")</f>
        <v>2.21148910000103E+16</v>
      </c>
    </row>
    <row r="871" spans="1:25">
      <c r="A871" s="13" t="s">
        <v>67</v>
      </c>
      <c r="B871" s="14" t="s">
        <v>16</v>
      </c>
      <c r="C871" s="15">
        <v>3605052211496</v>
      </c>
      <c r="D871" s="16">
        <v>10000</v>
      </c>
      <c r="E871" s="17"/>
      <c r="F871" s="18"/>
      <c r="G871" s="19">
        <v>1</v>
      </c>
      <c r="H871" s="20">
        <f t="shared" si="92"/>
        <v>1</v>
      </c>
      <c r="I871" s="21">
        <f>SUMIFS(E:E,C:C,C871)</f>
        <v>10000</v>
      </c>
      <c r="J871" s="21">
        <f>SUMIFS(D:D,C:C,C871)</f>
        <v>20000</v>
      </c>
      <c r="K871" s="20" t="str">
        <f>IF(H871=2,"Délais OK &amp; Qté OK",IF(AND(H871=1,E871&lt;&gt;""),"Délais OK &amp; Qté NO",IF(AND(H871=1,E871="",M871&gt;=2),"Délais NO &amp; Qté OK",IF(AND(E871&lt;&gt;"",J871=D871),"Livraison sans demande","Délais NO &amp; Qté NO"))))</f>
        <v>Délais NO &amp; Qté NO</v>
      </c>
      <c r="L871" s="22" t="str">
        <f>IF(AND(K871="Délais NO &amp; Qté OK",X871&gt;30,D871&lt;&gt;""),"Verificar",IF(AND(K871="Délais NO &amp; Qté OK",X871&lt;=30,D871&lt;&gt;""),"Entrée faite "&amp;X871&amp;" jours "&amp;V871,IF(AND(X871&lt;30,K871="Délais NO &amp; Qté NO",D871=""),"Demande faite "&amp;X871&amp;" jours "&amp;W872,"")))</f>
        <v/>
      </c>
      <c r="M871" s="22">
        <f t="shared" si="93"/>
        <v>1</v>
      </c>
      <c r="N871" s="23">
        <v>1</v>
      </c>
      <c r="O871" s="12" t="str">
        <f>CONCATENATE(C871,D871,E871)</f>
        <v>360505221149610000</v>
      </c>
      <c r="P871" s="42" t="str">
        <f t="shared" si="94"/>
        <v>221149610000</v>
      </c>
      <c r="Q871" s="24" t="str">
        <f>IF(AND(D871&lt;&gt;0,E871=0),B871,"")</f>
        <v>06/06/2012</v>
      </c>
      <c r="R871" s="25" t="str">
        <f>IF(AND(D871=0,E871&lt;&gt;0),B871,"")</f>
        <v/>
      </c>
      <c r="S871" s="26">
        <f t="shared" si="91"/>
        <v>41066</v>
      </c>
      <c r="T871" s="27">
        <f>SUMIFS(S:S,O:O,O871,E:E,"")</f>
        <v>41066</v>
      </c>
      <c r="U871" s="27">
        <f>SUMIFS(S:S,O:O,O871,D:D,"")</f>
        <v>0</v>
      </c>
      <c r="V871" s="28" t="str">
        <f t="shared" si="95"/>
        <v>Avant</v>
      </c>
      <c r="W871" s="28" t="str">
        <f t="shared" si="96"/>
        <v>Après</v>
      </c>
      <c r="X871" s="29">
        <f t="shared" si="97"/>
        <v>41066</v>
      </c>
      <c r="Y871" s="42">
        <f>IFERROR(P871+D871*0.03,"")</f>
        <v>221149610300</v>
      </c>
    </row>
    <row r="872" spans="1:25">
      <c r="A872" s="13" t="s">
        <v>67</v>
      </c>
      <c r="B872" s="14" t="s">
        <v>16</v>
      </c>
      <c r="C872" s="15">
        <v>3605052267974</v>
      </c>
      <c r="D872" s="16">
        <v>76800</v>
      </c>
      <c r="E872" s="17">
        <v>67200</v>
      </c>
      <c r="F872" s="18"/>
      <c r="G872" s="19">
        <v>1</v>
      </c>
      <c r="H872" s="20">
        <f t="shared" si="92"/>
        <v>1</v>
      </c>
      <c r="I872" s="21">
        <f>SUMIFS(E:E,C:C,C872)</f>
        <v>748800</v>
      </c>
      <c r="J872" s="21">
        <f>SUMIFS(D:D,C:C,C872)</f>
        <v>777600</v>
      </c>
      <c r="K872" s="20" t="str">
        <f>IF(H872=2,"Délais OK &amp; Qté OK",IF(AND(H872=1,E872&lt;&gt;""),"Délais OK &amp; Qté NO",IF(AND(H872=1,E872="",M872&gt;=2),"Délais NO &amp; Qté OK",IF(AND(E872&lt;&gt;"",J872=D872),"Livraison sans demande","Délais NO &amp; Qté NO"))))</f>
        <v>Délais OK &amp; Qté NO</v>
      </c>
      <c r="L872" s="22" t="str">
        <f>IF(AND(K872="Délais NO &amp; Qté OK",X872&gt;30,D872&lt;&gt;""),"Verificar",IF(AND(K872="Délais NO &amp; Qté OK",X872&lt;=30,D872&lt;&gt;""),"Entrée faite "&amp;X872&amp;" jours "&amp;V872,IF(AND(X872&lt;30,K872="Délais NO &amp; Qté NO",D872=""),"Demande faite "&amp;X872&amp;" jours "&amp;W873,"")))</f>
        <v/>
      </c>
      <c r="M872" s="22">
        <f t="shared" si="93"/>
        <v>3</v>
      </c>
      <c r="N872" s="23">
        <v>1</v>
      </c>
      <c r="O872" s="12" t="str">
        <f>CONCATENATE(C872,D872,E872)</f>
        <v>36050522679747680067200</v>
      </c>
      <c r="P872" s="42" t="str">
        <f t="shared" si="94"/>
        <v>22679747680067200</v>
      </c>
      <c r="Q872" s="24" t="str">
        <f>IF(AND(D872&lt;&gt;0,E872=0),B872,"")</f>
        <v/>
      </c>
      <c r="R872" s="25" t="str">
        <f>IF(AND(D872=0,E872&lt;&gt;0),B872,"")</f>
        <v/>
      </c>
      <c r="S872" s="26">
        <f t="shared" si="91"/>
        <v>41066</v>
      </c>
      <c r="T872" s="27">
        <f>SUMIFS(S:S,O:O,O872,E:E,"")</f>
        <v>0</v>
      </c>
      <c r="U872" s="27">
        <f>SUMIFS(S:S,O:O,O872,D:D,"")</f>
        <v>0</v>
      </c>
      <c r="V872" s="28" t="str">
        <f t="shared" si="95"/>
        <v>Avant</v>
      </c>
      <c r="W872" s="28" t="str">
        <f t="shared" si="96"/>
        <v>Après</v>
      </c>
      <c r="X872" s="29">
        <f t="shared" si="97"/>
        <v>0</v>
      </c>
      <c r="Y872" s="42">
        <f>IFERROR(P872+D872*0.03,"")</f>
        <v>2.2679747680069504E+16</v>
      </c>
    </row>
    <row r="873" spans="1:25">
      <c r="A873" s="13" t="s">
        <v>67</v>
      </c>
      <c r="B873" s="14" t="s">
        <v>16</v>
      </c>
      <c r="C873" s="15">
        <v>3605052267981</v>
      </c>
      <c r="D873" s="16">
        <v>134400</v>
      </c>
      <c r="E873" s="17">
        <v>115200</v>
      </c>
      <c r="F873" s="18"/>
      <c r="G873" s="19">
        <v>1</v>
      </c>
      <c r="H873" s="20">
        <f t="shared" si="92"/>
        <v>1</v>
      </c>
      <c r="I873" s="21">
        <f>SUMIFS(E:E,C:C,C873)</f>
        <v>787200</v>
      </c>
      <c r="J873" s="21">
        <f>SUMIFS(D:D,C:C,C873)</f>
        <v>796800</v>
      </c>
      <c r="K873" s="20" t="str">
        <f>IF(H873=2,"Délais OK &amp; Qté OK",IF(AND(H873=1,E873&lt;&gt;""),"Délais OK &amp; Qté NO",IF(AND(H873=1,E873="",M873&gt;=2),"Délais NO &amp; Qté OK",IF(AND(E873&lt;&gt;"",J873=D873),"Livraison sans demande","Délais NO &amp; Qté NO"))))</f>
        <v>Délais OK &amp; Qté NO</v>
      </c>
      <c r="L873" s="22" t="str">
        <f>IF(AND(K873="Délais NO &amp; Qté OK",X873&gt;30,D873&lt;&gt;""),"Verificar",IF(AND(K873="Délais NO &amp; Qté OK",X873&lt;=30,D873&lt;&gt;""),"Entrée faite "&amp;X873&amp;" jours "&amp;V873,IF(AND(X873&lt;30,K873="Délais NO &amp; Qté NO",D873=""),"Demande faite "&amp;X873&amp;" jours "&amp;W874,"")))</f>
        <v/>
      </c>
      <c r="M873" s="22">
        <f t="shared" si="93"/>
        <v>1</v>
      </c>
      <c r="N873" s="23">
        <v>1</v>
      </c>
      <c r="O873" s="12" t="str">
        <f>CONCATENATE(C873,D873,E873)</f>
        <v>3605052267981134400115200</v>
      </c>
      <c r="P873" s="42" t="str">
        <f t="shared" si="94"/>
        <v>2267981134400115200</v>
      </c>
      <c r="Q873" s="24" t="str">
        <f>IF(AND(D873&lt;&gt;0,E873=0),B873,"")</f>
        <v/>
      </c>
      <c r="R873" s="25" t="str">
        <f>IF(AND(D873=0,E873&lt;&gt;0),B873,"")</f>
        <v/>
      </c>
      <c r="S873" s="26">
        <f t="shared" si="91"/>
        <v>41066</v>
      </c>
      <c r="T873" s="27">
        <f>SUMIFS(S:S,O:O,O873,E:E,"")</f>
        <v>0</v>
      </c>
      <c r="U873" s="27">
        <f>SUMIFS(S:S,O:O,O873,D:D,"")</f>
        <v>0</v>
      </c>
      <c r="V873" s="28" t="str">
        <f t="shared" si="95"/>
        <v>Avant</v>
      </c>
      <c r="W873" s="28" t="str">
        <f t="shared" si="96"/>
        <v>Après</v>
      </c>
      <c r="X873" s="29">
        <f t="shared" si="97"/>
        <v>0</v>
      </c>
      <c r="Y873" s="42">
        <f>IFERROR(P873+D873*0.03,"")</f>
        <v>2.2679811344001142E+18</v>
      </c>
    </row>
    <row r="874" spans="1:25">
      <c r="A874" s="13" t="s">
        <v>67</v>
      </c>
      <c r="B874" s="14" t="s">
        <v>16</v>
      </c>
      <c r="C874" s="15">
        <v>3605052267998</v>
      </c>
      <c r="D874" s="16">
        <v>105600</v>
      </c>
      <c r="E874" s="17">
        <v>153600</v>
      </c>
      <c r="F874" s="18"/>
      <c r="G874" s="19">
        <v>1</v>
      </c>
      <c r="H874" s="20">
        <f t="shared" si="92"/>
        <v>1</v>
      </c>
      <c r="I874" s="21">
        <f>SUMIFS(E:E,C:C,C874)</f>
        <v>1075200</v>
      </c>
      <c r="J874" s="21">
        <f>SUMIFS(D:D,C:C,C874)</f>
        <v>1132800</v>
      </c>
      <c r="K874" s="20" t="str">
        <f>IF(H874=2,"Délais OK &amp; Qté OK",IF(AND(H874=1,E874&lt;&gt;""),"Délais OK &amp; Qté NO",IF(AND(H874=1,E874="",M874&gt;=2),"Délais NO &amp; Qté OK",IF(AND(E874&lt;&gt;"",J874=D874),"Livraison sans demande","Délais NO &amp; Qté NO"))))</f>
        <v>Délais OK &amp; Qté NO</v>
      </c>
      <c r="L874" s="22" t="str">
        <f>IF(AND(K874="Délais NO &amp; Qté OK",X874&gt;30,D874&lt;&gt;""),"Verificar",IF(AND(K874="Délais NO &amp; Qté OK",X874&lt;=30,D874&lt;&gt;""),"Entrée faite "&amp;X874&amp;" jours "&amp;V874,IF(AND(X874&lt;30,K874="Délais NO &amp; Qté NO",D874=""),"Demande faite "&amp;X874&amp;" jours "&amp;W875,"")))</f>
        <v/>
      </c>
      <c r="M874" s="22">
        <f t="shared" si="93"/>
        <v>1</v>
      </c>
      <c r="N874" s="23">
        <v>1</v>
      </c>
      <c r="O874" s="12" t="str">
        <f>CONCATENATE(C874,D874,E874)</f>
        <v>3605052267998105600153600</v>
      </c>
      <c r="P874" s="42" t="str">
        <f t="shared" si="94"/>
        <v>2267998105600153600</v>
      </c>
      <c r="Q874" s="24" t="str">
        <f>IF(AND(D874&lt;&gt;0,E874=0),B874,"")</f>
        <v/>
      </c>
      <c r="R874" s="25" t="str">
        <f>IF(AND(D874=0,E874&lt;&gt;0),B874,"")</f>
        <v/>
      </c>
      <c r="S874" s="26">
        <f t="shared" si="91"/>
        <v>41066</v>
      </c>
      <c r="T874" s="27">
        <f>SUMIFS(S:S,O:O,O874,E:E,"")</f>
        <v>0</v>
      </c>
      <c r="U874" s="27">
        <f>SUMIFS(S:S,O:O,O874,D:D,"")</f>
        <v>0</v>
      </c>
      <c r="V874" s="28" t="str">
        <f t="shared" si="95"/>
        <v>Avant</v>
      </c>
      <c r="W874" s="28" t="str">
        <f t="shared" si="96"/>
        <v>Après</v>
      </c>
      <c r="X874" s="29">
        <f t="shared" si="97"/>
        <v>0</v>
      </c>
      <c r="Y874" s="42">
        <f>IFERROR(P874+D874*0.03,"")</f>
        <v>2.2679981056001531E+18</v>
      </c>
    </row>
    <row r="875" spans="1:25">
      <c r="A875" s="13" t="s">
        <v>67</v>
      </c>
      <c r="B875" s="14" t="s">
        <v>16</v>
      </c>
      <c r="C875" s="15">
        <v>3605052268001</v>
      </c>
      <c r="D875" s="16">
        <v>19200</v>
      </c>
      <c r="E875" s="17">
        <v>19200</v>
      </c>
      <c r="F875" s="18">
        <v>1</v>
      </c>
      <c r="G875" s="19">
        <v>1</v>
      </c>
      <c r="H875" s="20">
        <f t="shared" si="92"/>
        <v>2</v>
      </c>
      <c r="I875" s="21">
        <f>SUMIFS(E:E,C:C,C875)</f>
        <v>163425</v>
      </c>
      <c r="J875" s="21">
        <f>SUMIFS(D:D,C:C,C875)</f>
        <v>192225</v>
      </c>
      <c r="K875" s="20" t="str">
        <f>IF(H875=2,"Délais OK &amp; Qté OK",IF(AND(H875=1,E875&lt;&gt;""),"Délais OK &amp; Qté NO",IF(AND(H875=1,E875="",M875&gt;=2),"Délais NO &amp; Qté OK",IF(AND(E875&lt;&gt;"",J875=D875),"Livraison sans demande","Délais NO &amp; Qté NO"))))</f>
        <v>Délais OK &amp; Qté OK</v>
      </c>
      <c r="L875" s="22" t="str">
        <f>IF(AND(K875="Délais NO &amp; Qté OK",X875&gt;30,D875&lt;&gt;""),"Verificar",IF(AND(K875="Délais NO &amp; Qté OK",X875&lt;=30,D875&lt;&gt;""),"Entrée faite "&amp;X875&amp;" jours "&amp;V875,IF(AND(X875&lt;30,K875="Délais NO &amp; Qté NO",D875=""),"Demande faite "&amp;X875&amp;" jours "&amp;W876,"")))</f>
        <v/>
      </c>
      <c r="M875" s="22">
        <f t="shared" si="93"/>
        <v>3</v>
      </c>
      <c r="N875" s="23">
        <v>1</v>
      </c>
      <c r="O875" s="12" t="str">
        <f>CONCATENATE(C875,D875,E875)</f>
        <v>36050522680011920019200</v>
      </c>
      <c r="P875" s="42" t="str">
        <f t="shared" si="94"/>
        <v>22680011920019200</v>
      </c>
      <c r="Q875" s="24" t="str">
        <f>IF(AND(D875&lt;&gt;0,E875=0),B875,"")</f>
        <v/>
      </c>
      <c r="R875" s="25" t="str">
        <f>IF(AND(D875=0,E875&lt;&gt;0),B875,"")</f>
        <v/>
      </c>
      <c r="S875" s="26">
        <f t="shared" si="91"/>
        <v>41066</v>
      </c>
      <c r="T875" s="27">
        <f>SUMIFS(S:S,O:O,O875,E:E,"")</f>
        <v>0</v>
      </c>
      <c r="U875" s="27">
        <f>SUMIFS(S:S,O:O,O875,D:D,"")</f>
        <v>0</v>
      </c>
      <c r="V875" s="28" t="str">
        <f t="shared" si="95"/>
        <v>Avant</v>
      </c>
      <c r="W875" s="28" t="str">
        <f t="shared" si="96"/>
        <v>Après</v>
      </c>
      <c r="X875" s="29">
        <f t="shared" si="97"/>
        <v>0</v>
      </c>
      <c r="Y875" s="42">
        <f>IFERROR(P875+D875*0.03,"")</f>
        <v>2.2680011920019776E+16</v>
      </c>
    </row>
    <row r="876" spans="1:25">
      <c r="A876" s="13" t="s">
        <v>67</v>
      </c>
      <c r="B876" s="14" t="s">
        <v>16</v>
      </c>
      <c r="C876" s="15">
        <v>3605052302934</v>
      </c>
      <c r="D876" s="16">
        <v>9600</v>
      </c>
      <c r="E876" s="17">
        <v>9600</v>
      </c>
      <c r="F876" s="18">
        <v>1</v>
      </c>
      <c r="G876" s="19">
        <v>1</v>
      </c>
      <c r="H876" s="20">
        <f t="shared" si="92"/>
        <v>2</v>
      </c>
      <c r="I876" s="21">
        <f>SUMIFS(E:E,C:C,C876)</f>
        <v>9600</v>
      </c>
      <c r="J876" s="21">
        <f>SUMIFS(D:D,C:C,C876)</f>
        <v>19200</v>
      </c>
      <c r="K876" s="20" t="str">
        <f>IF(H876=2,"Délais OK &amp; Qté OK",IF(AND(H876=1,E876&lt;&gt;""),"Délais OK &amp; Qté NO",IF(AND(H876=1,E876="",M876&gt;=2),"Délais NO &amp; Qté OK",IF(AND(E876&lt;&gt;"",J876=D876),"Livraison sans demande","Délais NO &amp; Qté NO"))))</f>
        <v>Délais OK &amp; Qté OK</v>
      </c>
      <c r="L876" s="22" t="str">
        <f>IF(AND(K876="Délais NO &amp; Qté OK",X876&gt;30,D876&lt;&gt;""),"Verificar",IF(AND(K876="Délais NO &amp; Qté OK",X876&lt;=30,D876&lt;&gt;""),"Entrée faite "&amp;X876&amp;" jours "&amp;V876,IF(AND(X876&lt;30,K876="Délais NO &amp; Qté NO",D876=""),"Demande faite "&amp;X876&amp;" jours "&amp;W877,"")))</f>
        <v/>
      </c>
      <c r="M876" s="22">
        <f t="shared" si="93"/>
        <v>1</v>
      </c>
      <c r="N876" s="23">
        <v>1</v>
      </c>
      <c r="O876" s="12" t="str">
        <f>CONCATENATE(C876,D876,E876)</f>
        <v>360505230293496009600</v>
      </c>
      <c r="P876" s="42" t="str">
        <f t="shared" si="94"/>
        <v>230293496009600</v>
      </c>
      <c r="Q876" s="24" t="str">
        <f>IF(AND(D876&lt;&gt;0,E876=0),B876,"")</f>
        <v/>
      </c>
      <c r="R876" s="25" t="str">
        <f>IF(AND(D876=0,E876&lt;&gt;0),B876,"")</f>
        <v/>
      </c>
      <c r="S876" s="26">
        <f t="shared" si="91"/>
        <v>41066</v>
      </c>
      <c r="T876" s="27">
        <f>SUMIFS(S:S,O:O,O876,E:E,"")</f>
        <v>0</v>
      </c>
      <c r="U876" s="27">
        <f>SUMIFS(S:S,O:O,O876,D:D,"")</f>
        <v>0</v>
      </c>
      <c r="V876" s="28" t="str">
        <f t="shared" si="95"/>
        <v>Avant</v>
      </c>
      <c r="W876" s="28" t="str">
        <f t="shared" si="96"/>
        <v>Après</v>
      </c>
      <c r="X876" s="29">
        <f t="shared" si="97"/>
        <v>0</v>
      </c>
      <c r="Y876" s="42">
        <f>IFERROR(P876+D876*0.03,"")</f>
        <v>230293496009888</v>
      </c>
    </row>
    <row r="877" spans="1:25">
      <c r="A877" s="13" t="s">
        <v>67</v>
      </c>
      <c r="B877" s="14" t="s">
        <v>16</v>
      </c>
      <c r="C877" s="15">
        <v>3605052303139</v>
      </c>
      <c r="D877" s="16">
        <v>38400</v>
      </c>
      <c r="E877" s="17">
        <v>38400</v>
      </c>
      <c r="F877" s="18">
        <v>1</v>
      </c>
      <c r="G877" s="19">
        <v>1</v>
      </c>
      <c r="H877" s="20">
        <f t="shared" si="92"/>
        <v>2</v>
      </c>
      <c r="I877" s="21">
        <f>SUMIFS(E:E,C:C,C877)</f>
        <v>76800</v>
      </c>
      <c r="J877" s="21">
        <f>SUMIFS(D:D,C:C,C877)</f>
        <v>86400</v>
      </c>
      <c r="K877" s="20" t="str">
        <f>IF(H877=2,"Délais OK &amp; Qté OK",IF(AND(H877=1,E877&lt;&gt;""),"Délais OK &amp; Qté NO",IF(AND(H877=1,E877="",M877&gt;=2),"Délais NO &amp; Qté OK",IF(AND(E877&lt;&gt;"",J877=D877),"Livraison sans demande","Délais NO &amp; Qté NO"))))</f>
        <v>Délais OK &amp; Qté OK</v>
      </c>
      <c r="L877" s="22" t="str">
        <f>IF(AND(K877="Délais NO &amp; Qté OK",X877&gt;30,D877&lt;&gt;""),"Verificar",IF(AND(K877="Délais NO &amp; Qté OK",X877&lt;=30,D877&lt;&gt;""),"Entrée faite "&amp;X877&amp;" jours "&amp;V877,IF(AND(X877&lt;30,K877="Délais NO &amp; Qté NO",D877=""),"Demande faite "&amp;X877&amp;" jours "&amp;W878,"")))</f>
        <v/>
      </c>
      <c r="M877" s="22">
        <f t="shared" si="93"/>
        <v>1</v>
      </c>
      <c r="N877" s="23">
        <v>1</v>
      </c>
      <c r="O877" s="12" t="str">
        <f>CONCATENATE(C877,D877,E877)</f>
        <v>36050523031393840038400</v>
      </c>
      <c r="P877" s="42" t="str">
        <f t="shared" si="94"/>
        <v>23031393840038400</v>
      </c>
      <c r="Q877" s="24" t="str">
        <f>IF(AND(D877&lt;&gt;0,E877=0),B877,"")</f>
        <v/>
      </c>
      <c r="R877" s="25" t="str">
        <f>IF(AND(D877=0,E877&lt;&gt;0),B877,"")</f>
        <v/>
      </c>
      <c r="S877" s="26">
        <f t="shared" si="91"/>
        <v>41066</v>
      </c>
      <c r="T877" s="27">
        <f>SUMIFS(S:S,O:O,O877,E:E,"")</f>
        <v>0</v>
      </c>
      <c r="U877" s="27">
        <f>SUMIFS(S:S,O:O,O877,D:D,"")</f>
        <v>0</v>
      </c>
      <c r="V877" s="28" t="str">
        <f t="shared" si="95"/>
        <v>Avant</v>
      </c>
      <c r="W877" s="28" t="str">
        <f t="shared" si="96"/>
        <v>Après</v>
      </c>
      <c r="X877" s="29">
        <f t="shared" si="97"/>
        <v>0</v>
      </c>
      <c r="Y877" s="42">
        <f>IFERROR(P877+D877*0.03,"")</f>
        <v>2.3031393840039552E+16</v>
      </c>
    </row>
    <row r="878" spans="1:25">
      <c r="A878" s="13" t="s">
        <v>67</v>
      </c>
      <c r="B878" s="14" t="s">
        <v>16</v>
      </c>
      <c r="C878" s="15">
        <v>3605052305386</v>
      </c>
      <c r="D878" s="16">
        <v>20000</v>
      </c>
      <c r="E878" s="17">
        <v>10000</v>
      </c>
      <c r="F878" s="18"/>
      <c r="G878" s="19">
        <v>1</v>
      </c>
      <c r="H878" s="20">
        <f t="shared" si="92"/>
        <v>1</v>
      </c>
      <c r="I878" s="21">
        <f>SUMIFS(E:E,C:C,C878)</f>
        <v>10000</v>
      </c>
      <c r="J878" s="21">
        <f>SUMIFS(D:D,C:C,C878)</f>
        <v>20000</v>
      </c>
      <c r="K878" s="20" t="str">
        <f>IF(H878=2,"Délais OK &amp; Qté OK",IF(AND(H878=1,E878&lt;&gt;""),"Délais OK &amp; Qté NO",IF(AND(H878=1,E878="",M878&gt;=2),"Délais NO &amp; Qté OK",IF(AND(E878&lt;&gt;"",J878=D878),"Livraison sans demande","Délais NO &amp; Qté NO"))))</f>
        <v>Délais OK &amp; Qté NO</v>
      </c>
      <c r="L878" s="22" t="str">
        <f>IF(AND(K878="Délais NO &amp; Qté OK",X878&gt;30,D878&lt;&gt;""),"Verificar",IF(AND(K878="Délais NO &amp; Qté OK",X878&lt;=30,D878&lt;&gt;""),"Entrée faite "&amp;X878&amp;" jours "&amp;V878,IF(AND(X878&lt;30,K878="Délais NO &amp; Qté NO",D878=""),"Demande faite "&amp;X878&amp;" jours "&amp;W879,"")))</f>
        <v/>
      </c>
      <c r="M878" s="22">
        <f t="shared" si="93"/>
        <v>1</v>
      </c>
      <c r="N878" s="23">
        <v>1</v>
      </c>
      <c r="O878" s="12" t="str">
        <f>CONCATENATE(C878,D878,E878)</f>
        <v>36050523053862000010000</v>
      </c>
      <c r="P878" s="42" t="str">
        <f t="shared" si="94"/>
        <v>23053862000010000</v>
      </c>
      <c r="Q878" s="24" t="str">
        <f>IF(AND(D878&lt;&gt;0,E878=0),B878,"")</f>
        <v/>
      </c>
      <c r="R878" s="25" t="str">
        <f>IF(AND(D878=0,E878&lt;&gt;0),B878,"")</f>
        <v/>
      </c>
      <c r="S878" s="26">
        <f t="shared" si="91"/>
        <v>41066</v>
      </c>
      <c r="T878" s="27">
        <f>SUMIFS(S:S,O:O,O878,E:E,"")</f>
        <v>0</v>
      </c>
      <c r="U878" s="27">
        <f>SUMIFS(S:S,O:O,O878,D:D,"")</f>
        <v>0</v>
      </c>
      <c r="V878" s="28" t="str">
        <f t="shared" si="95"/>
        <v>Avant</v>
      </c>
      <c r="W878" s="28" t="str">
        <f t="shared" si="96"/>
        <v>Après</v>
      </c>
      <c r="X878" s="29">
        <f t="shared" si="97"/>
        <v>0</v>
      </c>
      <c r="Y878" s="42">
        <f>IFERROR(P878+D878*0.03,"")</f>
        <v>2.30538620000106E+16</v>
      </c>
    </row>
    <row r="879" spans="1:25">
      <c r="A879" s="13" t="s">
        <v>67</v>
      </c>
      <c r="B879" s="14" t="s">
        <v>16</v>
      </c>
      <c r="C879" s="15">
        <v>3605052305645</v>
      </c>
      <c r="D879" s="16">
        <v>20000</v>
      </c>
      <c r="E879" s="17">
        <v>20000</v>
      </c>
      <c r="F879" s="18">
        <v>1</v>
      </c>
      <c r="G879" s="19">
        <v>1</v>
      </c>
      <c r="H879" s="20">
        <f t="shared" si="92"/>
        <v>2</v>
      </c>
      <c r="I879" s="21">
        <f>SUMIFS(E:E,C:C,C879)</f>
        <v>20000</v>
      </c>
      <c r="J879" s="21">
        <f>SUMIFS(D:D,C:C,C879)</f>
        <v>40000</v>
      </c>
      <c r="K879" s="20" t="str">
        <f>IF(H879=2,"Délais OK &amp; Qté OK",IF(AND(H879=1,E879&lt;&gt;""),"Délais OK &amp; Qté NO",IF(AND(H879=1,E879="",M879&gt;=2),"Délais NO &amp; Qté OK",IF(AND(E879&lt;&gt;"",J879=D879),"Livraison sans demande","Délais NO &amp; Qté NO"))))</f>
        <v>Délais OK &amp; Qté OK</v>
      </c>
      <c r="L879" s="22" t="str">
        <f>IF(AND(K879="Délais NO &amp; Qté OK",X879&gt;30,D879&lt;&gt;""),"Verificar",IF(AND(K879="Délais NO &amp; Qté OK",X879&lt;=30,D879&lt;&gt;""),"Entrée faite "&amp;X879&amp;" jours "&amp;V879,IF(AND(X879&lt;30,K879="Délais NO &amp; Qté NO",D879=""),"Demande faite "&amp;X879&amp;" jours "&amp;W880,"")))</f>
        <v/>
      </c>
      <c r="M879" s="22">
        <f t="shared" si="93"/>
        <v>1</v>
      </c>
      <c r="N879" s="23">
        <v>1</v>
      </c>
      <c r="O879" s="12" t="str">
        <f>CONCATENATE(C879,D879,E879)</f>
        <v>36050523056452000020000</v>
      </c>
      <c r="P879" s="42" t="str">
        <f t="shared" si="94"/>
        <v>23056452000020000</v>
      </c>
      <c r="Q879" s="24" t="str">
        <f>IF(AND(D879&lt;&gt;0,E879=0),B879,"")</f>
        <v/>
      </c>
      <c r="R879" s="25" t="str">
        <f>IF(AND(D879=0,E879&lt;&gt;0),B879,"")</f>
        <v/>
      </c>
      <c r="S879" s="26">
        <f t="shared" si="91"/>
        <v>41066</v>
      </c>
      <c r="T879" s="27">
        <f>SUMIFS(S:S,O:O,O879,E:E,"")</f>
        <v>0</v>
      </c>
      <c r="U879" s="27">
        <f>SUMIFS(S:S,O:O,O879,D:D,"")</f>
        <v>0</v>
      </c>
      <c r="V879" s="28" t="str">
        <f t="shared" si="95"/>
        <v>Avant</v>
      </c>
      <c r="W879" s="28" t="str">
        <f t="shared" si="96"/>
        <v>Après</v>
      </c>
      <c r="X879" s="29">
        <f t="shared" si="97"/>
        <v>0</v>
      </c>
      <c r="Y879" s="42">
        <f>IFERROR(P879+D879*0.03,"")</f>
        <v>2.30564520000206E+16</v>
      </c>
    </row>
    <row r="880" spans="1:25">
      <c r="A880" s="13" t="s">
        <v>67</v>
      </c>
      <c r="B880" s="14" t="s">
        <v>16</v>
      </c>
      <c r="C880" s="15">
        <v>3605052307007</v>
      </c>
      <c r="D880" s="16">
        <v>10000</v>
      </c>
      <c r="E880" s="17">
        <v>10000</v>
      </c>
      <c r="F880" s="18">
        <v>1</v>
      </c>
      <c r="G880" s="19">
        <v>1</v>
      </c>
      <c r="H880" s="20">
        <f t="shared" si="92"/>
        <v>2</v>
      </c>
      <c r="I880" s="21">
        <f>SUMIFS(E:E,C:C,C880)</f>
        <v>10000</v>
      </c>
      <c r="J880" s="21">
        <f>SUMIFS(D:D,C:C,C880)</f>
        <v>20000</v>
      </c>
      <c r="K880" s="20" t="str">
        <f>IF(H880=2,"Délais OK &amp; Qté OK",IF(AND(H880=1,E880&lt;&gt;""),"Délais OK &amp; Qté NO",IF(AND(H880=1,E880="",M880&gt;=2),"Délais NO &amp; Qté OK",IF(AND(E880&lt;&gt;"",J880=D880),"Livraison sans demande","Délais NO &amp; Qté NO"))))</f>
        <v>Délais OK &amp; Qté OK</v>
      </c>
      <c r="L880" s="22" t="str">
        <f>IF(AND(K880="Délais NO &amp; Qté OK",X880&gt;30,D880&lt;&gt;""),"Verificar",IF(AND(K880="Délais NO &amp; Qté OK",X880&lt;=30,D880&lt;&gt;""),"Entrée faite "&amp;X880&amp;" jours "&amp;V880,IF(AND(X880&lt;30,K880="Délais NO &amp; Qté NO",D880=""),"Demande faite "&amp;X880&amp;" jours "&amp;W881,"")))</f>
        <v/>
      </c>
      <c r="M880" s="22">
        <f t="shared" si="93"/>
        <v>1</v>
      </c>
      <c r="N880" s="23">
        <v>1</v>
      </c>
      <c r="O880" s="12" t="str">
        <f>CONCATENATE(C880,D880,E880)</f>
        <v>36050523070071000010000</v>
      </c>
      <c r="P880" s="42" t="str">
        <f t="shared" si="94"/>
        <v>23070071000010000</v>
      </c>
      <c r="Q880" s="24" t="str">
        <f>IF(AND(D880&lt;&gt;0,E880=0),B880,"")</f>
        <v/>
      </c>
      <c r="R880" s="25" t="str">
        <f>IF(AND(D880=0,E880&lt;&gt;0),B880,"")</f>
        <v/>
      </c>
      <c r="S880" s="26">
        <f t="shared" si="91"/>
        <v>41066</v>
      </c>
      <c r="T880" s="27">
        <f>SUMIFS(S:S,O:O,O880,E:E,"")</f>
        <v>0</v>
      </c>
      <c r="U880" s="27">
        <f>SUMIFS(S:S,O:O,O880,D:D,"")</f>
        <v>0</v>
      </c>
      <c r="V880" s="28" t="str">
        <f t="shared" si="95"/>
        <v>Avant</v>
      </c>
      <c r="W880" s="28" t="str">
        <f t="shared" si="96"/>
        <v>Après</v>
      </c>
      <c r="X880" s="29">
        <f t="shared" si="97"/>
        <v>0</v>
      </c>
      <c r="Y880" s="42">
        <f>IFERROR(P880+D880*0.03,"")</f>
        <v>2.30700710000103E+16</v>
      </c>
    </row>
    <row r="881" spans="1:25">
      <c r="A881" s="13" t="s">
        <v>67</v>
      </c>
      <c r="B881" s="14" t="s">
        <v>16</v>
      </c>
      <c r="C881" s="15">
        <v>3605052307373</v>
      </c>
      <c r="D881" s="16">
        <v>10000</v>
      </c>
      <c r="E881" s="17">
        <v>10000</v>
      </c>
      <c r="F881" s="18">
        <v>1</v>
      </c>
      <c r="G881" s="19">
        <v>1</v>
      </c>
      <c r="H881" s="20">
        <f t="shared" si="92"/>
        <v>2</v>
      </c>
      <c r="I881" s="21">
        <f>SUMIFS(E:E,C:C,C881)</f>
        <v>10000</v>
      </c>
      <c r="J881" s="21">
        <f>SUMIFS(D:D,C:C,C881)</f>
        <v>20000</v>
      </c>
      <c r="K881" s="20" t="str">
        <f>IF(H881=2,"Délais OK &amp; Qté OK",IF(AND(H881=1,E881&lt;&gt;""),"Délais OK &amp; Qté NO",IF(AND(H881=1,E881="",M881&gt;=2),"Délais NO &amp; Qté OK",IF(AND(E881&lt;&gt;"",J881=D881),"Livraison sans demande","Délais NO &amp; Qté NO"))))</f>
        <v>Délais OK &amp; Qté OK</v>
      </c>
      <c r="L881" s="22" t="str">
        <f>IF(AND(K881="Délais NO &amp; Qté OK",X881&gt;30,D881&lt;&gt;""),"Verificar",IF(AND(K881="Délais NO &amp; Qté OK",X881&lt;=30,D881&lt;&gt;""),"Entrée faite "&amp;X881&amp;" jours "&amp;V881,IF(AND(X881&lt;30,K881="Délais NO &amp; Qté NO",D881=""),"Demande faite "&amp;X881&amp;" jours "&amp;W882,"")))</f>
        <v/>
      </c>
      <c r="M881" s="22">
        <f t="shared" si="93"/>
        <v>1</v>
      </c>
      <c r="N881" s="23">
        <v>1</v>
      </c>
      <c r="O881" s="12" t="str">
        <f>CONCATENATE(C881,D881,E881)</f>
        <v>36050523073731000010000</v>
      </c>
      <c r="P881" s="42" t="str">
        <f t="shared" si="94"/>
        <v>23073731000010000</v>
      </c>
      <c r="Q881" s="24" t="str">
        <f>IF(AND(D881&lt;&gt;0,E881=0),B881,"")</f>
        <v/>
      </c>
      <c r="R881" s="25" t="str">
        <f>IF(AND(D881=0,E881&lt;&gt;0),B881,"")</f>
        <v/>
      </c>
      <c r="S881" s="26">
        <f t="shared" si="91"/>
        <v>41066</v>
      </c>
      <c r="T881" s="27">
        <f>SUMIFS(S:S,O:O,O881,E:E,"")</f>
        <v>0</v>
      </c>
      <c r="U881" s="27">
        <f>SUMIFS(S:S,O:O,O881,D:D,"")</f>
        <v>0</v>
      </c>
      <c r="V881" s="28" t="str">
        <f t="shared" si="95"/>
        <v>Avant</v>
      </c>
      <c r="W881" s="28" t="str">
        <f t="shared" si="96"/>
        <v>Après</v>
      </c>
      <c r="X881" s="29">
        <f t="shared" si="97"/>
        <v>0</v>
      </c>
      <c r="Y881" s="42">
        <f>IFERROR(P881+D881*0.03,"")</f>
        <v>2.30737310000103E+16</v>
      </c>
    </row>
    <row r="882" spans="1:25">
      <c r="A882" s="13" t="s">
        <v>67</v>
      </c>
      <c r="B882" s="14" t="s">
        <v>16</v>
      </c>
      <c r="C882" s="15">
        <v>3605052318102</v>
      </c>
      <c r="D882" s="16">
        <v>19200</v>
      </c>
      <c r="E882" s="17"/>
      <c r="F882" s="18"/>
      <c r="G882" s="19">
        <v>1</v>
      </c>
      <c r="H882" s="20">
        <f t="shared" si="92"/>
        <v>1</v>
      </c>
      <c r="I882" s="21">
        <f>SUMIFS(E:E,C:C,C882)</f>
        <v>125800</v>
      </c>
      <c r="J882" s="21">
        <f>SUMIFS(D:D,C:C,C882)</f>
        <v>201600</v>
      </c>
      <c r="K882" s="20" t="str">
        <f>IF(H882=2,"Délais OK &amp; Qté OK",IF(AND(H882=1,E882&lt;&gt;""),"Délais OK &amp; Qté NO",IF(AND(H882=1,E882="",M882&gt;=2),"Délais NO &amp; Qté OK",IF(AND(E882&lt;&gt;"",J882=D882),"Livraison sans demande","Délais NO &amp; Qté NO"))))</f>
        <v>Délais NO &amp; Qté NO</v>
      </c>
      <c r="L882" s="22" t="str">
        <f>IF(AND(K882="Délais NO &amp; Qté OK",X882&gt;30,D882&lt;&gt;""),"Verificar",IF(AND(K882="Délais NO &amp; Qté OK",X882&lt;=30,D882&lt;&gt;""),"Entrée faite "&amp;X882&amp;" jours "&amp;V882,IF(AND(X882&lt;30,K882="Délais NO &amp; Qté NO",D882=""),"Demande faite "&amp;X882&amp;" jours "&amp;W883,"")))</f>
        <v/>
      </c>
      <c r="M882" s="22">
        <f t="shared" si="93"/>
        <v>1</v>
      </c>
      <c r="N882" s="23">
        <v>1</v>
      </c>
      <c r="O882" s="12" t="str">
        <f>CONCATENATE(C882,D882,E882)</f>
        <v>360505231810219200</v>
      </c>
      <c r="P882" s="42" t="str">
        <f t="shared" si="94"/>
        <v>231810219200</v>
      </c>
      <c r="Q882" s="24" t="str">
        <f>IF(AND(D882&lt;&gt;0,E882=0),B882,"")</f>
        <v>06/06/2012</v>
      </c>
      <c r="R882" s="25" t="str">
        <f>IF(AND(D882=0,E882&lt;&gt;0),B882,"")</f>
        <v/>
      </c>
      <c r="S882" s="26">
        <f t="shared" si="91"/>
        <v>41066</v>
      </c>
      <c r="T882" s="27">
        <f>SUMIFS(S:S,O:O,O882,E:E,"")</f>
        <v>41066</v>
      </c>
      <c r="U882" s="27">
        <f>SUMIFS(S:S,O:O,O882,D:D,"")</f>
        <v>0</v>
      </c>
      <c r="V882" s="28" t="str">
        <f t="shared" si="95"/>
        <v>Avant</v>
      </c>
      <c r="W882" s="28" t="str">
        <f t="shared" si="96"/>
        <v>Après</v>
      </c>
      <c r="X882" s="29">
        <f t="shared" si="97"/>
        <v>41066</v>
      </c>
      <c r="Y882" s="42">
        <f>IFERROR(P882+D882*0.03,"")</f>
        <v>231810219776</v>
      </c>
    </row>
    <row r="883" spans="1:25">
      <c r="A883" s="13" t="s">
        <v>67</v>
      </c>
      <c r="B883" s="14" t="s">
        <v>16</v>
      </c>
      <c r="C883" s="15">
        <v>3605052318119</v>
      </c>
      <c r="D883" s="16">
        <v>38400</v>
      </c>
      <c r="E883" s="17">
        <v>28800</v>
      </c>
      <c r="F883" s="18"/>
      <c r="G883" s="19">
        <v>1</v>
      </c>
      <c r="H883" s="20">
        <f t="shared" si="92"/>
        <v>1</v>
      </c>
      <c r="I883" s="21">
        <f>SUMIFS(E:E,C:C,C883)</f>
        <v>67200</v>
      </c>
      <c r="J883" s="21">
        <f>SUMIFS(D:D,C:C,C883)</f>
        <v>147200</v>
      </c>
      <c r="K883" s="20" t="str">
        <f>IF(H883=2,"Délais OK &amp; Qté OK",IF(AND(H883=1,E883&lt;&gt;""),"Délais OK &amp; Qté NO",IF(AND(H883=1,E883="",M883&gt;=2),"Délais NO &amp; Qté OK",IF(AND(E883&lt;&gt;"",J883=D883),"Livraison sans demande","Délais NO &amp; Qté NO"))))</f>
        <v>Délais OK &amp; Qté NO</v>
      </c>
      <c r="L883" s="22" t="str">
        <f>IF(AND(K883="Délais NO &amp; Qté OK",X883&gt;30,D883&lt;&gt;""),"Verificar",IF(AND(K883="Délais NO &amp; Qté OK",X883&lt;=30,D883&lt;&gt;""),"Entrée faite "&amp;X883&amp;" jours "&amp;V883,IF(AND(X883&lt;30,K883="Délais NO &amp; Qté NO",D883=""),"Demande faite "&amp;X883&amp;" jours "&amp;W884,"")))</f>
        <v/>
      </c>
      <c r="M883" s="22">
        <f t="shared" si="93"/>
        <v>1</v>
      </c>
      <c r="N883" s="23">
        <v>1</v>
      </c>
      <c r="O883" s="12" t="str">
        <f>CONCATENATE(C883,D883,E883)</f>
        <v>36050523181193840028800</v>
      </c>
      <c r="P883" s="42" t="str">
        <f t="shared" si="94"/>
        <v>23181193840028800</v>
      </c>
      <c r="Q883" s="24" t="str">
        <f>IF(AND(D883&lt;&gt;0,E883=0),B883,"")</f>
        <v/>
      </c>
      <c r="R883" s="25" t="str">
        <f>IF(AND(D883=0,E883&lt;&gt;0),B883,"")</f>
        <v/>
      </c>
      <c r="S883" s="26">
        <f t="shared" si="91"/>
        <v>41066</v>
      </c>
      <c r="T883" s="27">
        <f>SUMIFS(S:S,O:O,O883,E:E,"")</f>
        <v>0</v>
      </c>
      <c r="U883" s="27">
        <f>SUMIFS(S:S,O:O,O883,D:D,"")</f>
        <v>0</v>
      </c>
      <c r="V883" s="28" t="str">
        <f t="shared" si="95"/>
        <v>Avant</v>
      </c>
      <c r="W883" s="28" t="str">
        <f t="shared" si="96"/>
        <v>Après</v>
      </c>
      <c r="X883" s="29">
        <f t="shared" si="97"/>
        <v>0</v>
      </c>
      <c r="Y883" s="42">
        <f>IFERROR(P883+D883*0.03,"")</f>
        <v>2.3181193840029952E+16</v>
      </c>
    </row>
    <row r="884" spans="1:25">
      <c r="A884" s="13" t="s">
        <v>67</v>
      </c>
      <c r="B884" s="14" t="s">
        <v>16</v>
      </c>
      <c r="C884" s="15">
        <v>3605052318126</v>
      </c>
      <c r="D884" s="16">
        <v>19200</v>
      </c>
      <c r="E884" s="17">
        <v>19200</v>
      </c>
      <c r="F884" s="18">
        <v>1</v>
      </c>
      <c r="G884" s="19">
        <v>1</v>
      </c>
      <c r="H884" s="20">
        <f t="shared" si="92"/>
        <v>2</v>
      </c>
      <c r="I884" s="21">
        <f>SUMIFS(E:E,C:C,C884)</f>
        <v>48800</v>
      </c>
      <c r="J884" s="21">
        <f>SUMIFS(D:D,C:C,C884)</f>
        <v>123200</v>
      </c>
      <c r="K884" s="20" t="str">
        <f>IF(H884=2,"Délais OK &amp; Qté OK",IF(AND(H884=1,E884&lt;&gt;""),"Délais OK &amp; Qté NO",IF(AND(H884=1,E884="",M884&gt;=2),"Délais NO &amp; Qté OK",IF(AND(E884&lt;&gt;"",J884=D884),"Livraison sans demande","Délais NO &amp; Qté NO"))))</f>
        <v>Délais OK &amp; Qté OK</v>
      </c>
      <c r="L884" s="22" t="str">
        <f>IF(AND(K884="Délais NO &amp; Qté OK",X884&gt;30,D884&lt;&gt;""),"Verificar",IF(AND(K884="Délais NO &amp; Qté OK",X884&lt;=30,D884&lt;&gt;""),"Entrée faite "&amp;X884&amp;" jours "&amp;V884,IF(AND(X884&lt;30,K884="Délais NO &amp; Qté NO",D884=""),"Demande faite "&amp;X884&amp;" jours "&amp;W885,"")))</f>
        <v/>
      </c>
      <c r="M884" s="22">
        <f t="shared" si="93"/>
        <v>2</v>
      </c>
      <c r="N884" s="23">
        <v>1</v>
      </c>
      <c r="O884" s="12" t="str">
        <f>CONCATENATE(C884,D884,E884)</f>
        <v>36050523181261920019200</v>
      </c>
      <c r="P884" s="42" t="str">
        <f t="shared" si="94"/>
        <v>23181261920019200</v>
      </c>
      <c r="Q884" s="24" t="str">
        <f>IF(AND(D884&lt;&gt;0,E884=0),B884,"")</f>
        <v/>
      </c>
      <c r="R884" s="25" t="str">
        <f>IF(AND(D884=0,E884&lt;&gt;0),B884,"")</f>
        <v/>
      </c>
      <c r="S884" s="26">
        <f t="shared" si="91"/>
        <v>41066</v>
      </c>
      <c r="T884" s="27">
        <f>SUMIFS(S:S,O:O,O884,E:E,"")</f>
        <v>0</v>
      </c>
      <c r="U884" s="27">
        <f>SUMIFS(S:S,O:O,O884,D:D,"")</f>
        <v>0</v>
      </c>
      <c r="V884" s="28" t="str">
        <f t="shared" si="95"/>
        <v>Avant</v>
      </c>
      <c r="W884" s="28" t="str">
        <f t="shared" si="96"/>
        <v>Après</v>
      </c>
      <c r="X884" s="29">
        <f t="shared" si="97"/>
        <v>0</v>
      </c>
      <c r="Y884" s="42">
        <f>IFERROR(P884+D884*0.03,"")</f>
        <v>2.3181261920019776E+16</v>
      </c>
    </row>
    <row r="885" spans="1:25">
      <c r="A885" s="13" t="s">
        <v>67</v>
      </c>
      <c r="B885" s="14" t="s">
        <v>16</v>
      </c>
      <c r="C885" s="15">
        <v>3605052342572</v>
      </c>
      <c r="D885" s="16">
        <v>20000</v>
      </c>
      <c r="E885" s="17">
        <v>10000</v>
      </c>
      <c r="F885" s="18"/>
      <c r="G885" s="19">
        <v>1</v>
      </c>
      <c r="H885" s="20">
        <f t="shared" si="92"/>
        <v>1</v>
      </c>
      <c r="I885" s="21">
        <f>SUMIFS(E:E,C:C,C885)</f>
        <v>10000</v>
      </c>
      <c r="J885" s="21">
        <f>SUMIFS(D:D,C:C,C885)</f>
        <v>20000</v>
      </c>
      <c r="K885" s="20" t="str">
        <f>IF(H885=2,"Délais OK &amp; Qté OK",IF(AND(H885=1,E885&lt;&gt;""),"Délais OK &amp; Qté NO",IF(AND(H885=1,E885="",M885&gt;=2),"Délais NO &amp; Qté OK",IF(AND(E885&lt;&gt;"",J885=D885),"Livraison sans demande","Délais NO &amp; Qté NO"))))</f>
        <v>Délais OK &amp; Qté NO</v>
      </c>
      <c r="L885" s="22" t="str">
        <f>IF(AND(K885="Délais NO &amp; Qté OK",X885&gt;30,D885&lt;&gt;""),"Verificar",IF(AND(K885="Délais NO &amp; Qté OK",X885&lt;=30,D885&lt;&gt;""),"Entrée faite "&amp;X885&amp;" jours "&amp;V885,IF(AND(X885&lt;30,K885="Délais NO &amp; Qté NO",D885=""),"Demande faite "&amp;X885&amp;" jours "&amp;W886,"")))</f>
        <v/>
      </c>
      <c r="M885" s="22">
        <f t="shared" si="93"/>
        <v>1</v>
      </c>
      <c r="N885" s="23">
        <v>1</v>
      </c>
      <c r="O885" s="12" t="str">
        <f>CONCATENATE(C885,D885,E885)</f>
        <v>36050523425722000010000</v>
      </c>
      <c r="P885" s="42" t="str">
        <f t="shared" si="94"/>
        <v>23425722000010000</v>
      </c>
      <c r="Q885" s="24" t="str">
        <f>IF(AND(D885&lt;&gt;0,E885=0),B885,"")</f>
        <v/>
      </c>
      <c r="R885" s="25" t="str">
        <f>IF(AND(D885=0,E885&lt;&gt;0),B885,"")</f>
        <v/>
      </c>
      <c r="S885" s="26">
        <f t="shared" si="91"/>
        <v>41066</v>
      </c>
      <c r="T885" s="27">
        <f>SUMIFS(S:S,O:O,O885,E:E,"")</f>
        <v>0</v>
      </c>
      <c r="U885" s="27">
        <f>SUMIFS(S:S,O:O,O885,D:D,"")</f>
        <v>0</v>
      </c>
      <c r="V885" s="28" t="str">
        <f t="shared" si="95"/>
        <v>Avant</v>
      </c>
      <c r="W885" s="28" t="str">
        <f t="shared" si="96"/>
        <v>Après</v>
      </c>
      <c r="X885" s="29">
        <f t="shared" si="97"/>
        <v>0</v>
      </c>
      <c r="Y885" s="42">
        <f>IFERROR(P885+D885*0.03,"")</f>
        <v>2.34257220000106E+16</v>
      </c>
    </row>
    <row r="886" spans="1:25">
      <c r="A886" s="13" t="s">
        <v>67</v>
      </c>
      <c r="B886" s="14" t="s">
        <v>16</v>
      </c>
      <c r="C886" s="15">
        <v>3605052360309</v>
      </c>
      <c r="D886" s="16">
        <v>25000</v>
      </c>
      <c r="E886" s="17">
        <v>25000</v>
      </c>
      <c r="F886" s="18">
        <v>1</v>
      </c>
      <c r="G886" s="19">
        <v>1</v>
      </c>
      <c r="H886" s="20">
        <f t="shared" si="92"/>
        <v>2</v>
      </c>
      <c r="I886" s="21">
        <f>SUMIFS(E:E,C:C,C886)</f>
        <v>25000</v>
      </c>
      <c r="J886" s="21">
        <f>SUMIFS(D:D,C:C,C886)</f>
        <v>25000</v>
      </c>
      <c r="K886" s="20" t="str">
        <f>IF(H886=2,"Délais OK &amp; Qté OK",IF(AND(H886=1,E886&lt;&gt;""),"Délais OK &amp; Qté NO",IF(AND(H886=1,E886="",M886&gt;=2),"Délais NO &amp; Qté OK",IF(AND(E886&lt;&gt;"",J886=D886),"Livraison sans demande","Délais NO &amp; Qté NO"))))</f>
        <v>Délais OK &amp; Qté OK</v>
      </c>
      <c r="L886" s="22" t="str">
        <f>IF(AND(K886="Délais NO &amp; Qté OK",X886&gt;30,D886&lt;&gt;""),"Verificar",IF(AND(K886="Délais NO &amp; Qté OK",X886&lt;=30,D886&lt;&gt;""),"Entrée faite "&amp;X886&amp;" jours "&amp;V886,IF(AND(X886&lt;30,K886="Délais NO &amp; Qté NO",D886=""),"Demande faite "&amp;X886&amp;" jours "&amp;W887,"")))</f>
        <v/>
      </c>
      <c r="M886" s="22">
        <f t="shared" si="93"/>
        <v>1</v>
      </c>
      <c r="N886" s="23">
        <v>1</v>
      </c>
      <c r="O886" s="12" t="str">
        <f>CONCATENATE(C886,D886,E886)</f>
        <v>36050523603092500025000</v>
      </c>
      <c r="P886" s="42" t="str">
        <f t="shared" si="94"/>
        <v>23603092500025000</v>
      </c>
      <c r="Q886" s="24" t="str">
        <f>IF(AND(D886&lt;&gt;0,E886=0),B886,"")</f>
        <v/>
      </c>
      <c r="R886" s="25" t="str">
        <f>IF(AND(D886=0,E886&lt;&gt;0),B886,"")</f>
        <v/>
      </c>
      <c r="S886" s="26">
        <f t="shared" si="91"/>
        <v>41066</v>
      </c>
      <c r="T886" s="27">
        <f>SUMIFS(S:S,O:O,O886,E:E,"")</f>
        <v>0</v>
      </c>
      <c r="U886" s="27">
        <f>SUMIFS(S:S,O:O,O886,D:D,"")</f>
        <v>0</v>
      </c>
      <c r="V886" s="28" t="str">
        <f t="shared" si="95"/>
        <v>Avant</v>
      </c>
      <c r="W886" s="28" t="str">
        <f t="shared" si="96"/>
        <v>Après</v>
      </c>
      <c r="X886" s="29">
        <f t="shared" si="97"/>
        <v>0</v>
      </c>
      <c r="Y886" s="42">
        <f>IFERROR(P886+D886*0.03,"")</f>
        <v>2.3603092500025752E+16</v>
      </c>
    </row>
    <row r="887" spans="1:25">
      <c r="A887" s="13" t="s">
        <v>67</v>
      </c>
      <c r="B887" s="14" t="s">
        <v>16</v>
      </c>
      <c r="C887" s="15">
        <v>3605052360316</v>
      </c>
      <c r="D887" s="16">
        <v>10000</v>
      </c>
      <c r="E887" s="17">
        <v>10000</v>
      </c>
      <c r="F887" s="18">
        <v>1</v>
      </c>
      <c r="G887" s="19">
        <v>1</v>
      </c>
      <c r="H887" s="20">
        <f t="shared" si="92"/>
        <v>2</v>
      </c>
      <c r="I887" s="21">
        <f>SUMIFS(E:E,C:C,C887)</f>
        <v>20000</v>
      </c>
      <c r="J887" s="21">
        <f>SUMIFS(D:D,C:C,C887)</f>
        <v>20000</v>
      </c>
      <c r="K887" s="20" t="str">
        <f>IF(H887=2,"Délais OK &amp; Qté OK",IF(AND(H887=1,E887&lt;&gt;""),"Délais OK &amp; Qté NO",IF(AND(H887=1,E887="",M887&gt;=2),"Délais NO &amp; Qté OK",IF(AND(E887&lt;&gt;"",J887=D887),"Livraison sans demande","Délais NO &amp; Qté NO"))))</f>
        <v>Délais OK &amp; Qté OK</v>
      </c>
      <c r="L887" s="22" t="str">
        <f>IF(AND(K887="Délais NO &amp; Qté OK",X887&gt;30,D887&lt;&gt;""),"Verificar",IF(AND(K887="Délais NO &amp; Qté OK",X887&lt;=30,D887&lt;&gt;""),"Entrée faite "&amp;X887&amp;" jours "&amp;V887,IF(AND(X887&lt;30,K887="Délais NO &amp; Qté NO",D887=""),"Demande faite "&amp;X887&amp;" jours "&amp;W888,"")))</f>
        <v/>
      </c>
      <c r="M887" s="22">
        <f t="shared" si="93"/>
        <v>2</v>
      </c>
      <c r="N887" s="23">
        <v>1</v>
      </c>
      <c r="O887" s="12" t="str">
        <f>CONCATENATE(C887,D887,E887)</f>
        <v>36050523603161000010000</v>
      </c>
      <c r="P887" s="42" t="str">
        <f t="shared" si="94"/>
        <v>23603161000010000</v>
      </c>
      <c r="Q887" s="24" t="str">
        <f>IF(AND(D887&lt;&gt;0,E887=0),B887,"")</f>
        <v/>
      </c>
      <c r="R887" s="25" t="str">
        <f>IF(AND(D887=0,E887&lt;&gt;0),B887,"")</f>
        <v/>
      </c>
      <c r="S887" s="26">
        <f t="shared" si="91"/>
        <v>41066</v>
      </c>
      <c r="T887" s="27">
        <f>SUMIFS(S:S,O:O,O887,E:E,"")</f>
        <v>0</v>
      </c>
      <c r="U887" s="27">
        <f>SUMIFS(S:S,O:O,O887,D:D,"")</f>
        <v>0</v>
      </c>
      <c r="V887" s="28" t="str">
        <f t="shared" si="95"/>
        <v>Avant</v>
      </c>
      <c r="W887" s="28" t="str">
        <f t="shared" si="96"/>
        <v>Après</v>
      </c>
      <c r="X887" s="29">
        <f t="shared" si="97"/>
        <v>0</v>
      </c>
      <c r="Y887" s="42">
        <f>IFERROR(P887+D887*0.03,"")</f>
        <v>2.36031610000103E+16</v>
      </c>
    </row>
    <row r="888" spans="1:25">
      <c r="A888" s="13" t="s">
        <v>67</v>
      </c>
      <c r="B888" s="14" t="s">
        <v>16</v>
      </c>
      <c r="C888" s="15">
        <v>3605052360330</v>
      </c>
      <c r="D888" s="16">
        <v>10000</v>
      </c>
      <c r="E888" s="17">
        <v>10000</v>
      </c>
      <c r="F888" s="18">
        <v>1</v>
      </c>
      <c r="G888" s="19">
        <v>1</v>
      </c>
      <c r="H888" s="20">
        <f t="shared" si="92"/>
        <v>2</v>
      </c>
      <c r="I888" s="21">
        <f>SUMIFS(E:E,C:C,C888)</f>
        <v>10000</v>
      </c>
      <c r="J888" s="21">
        <f>SUMIFS(D:D,C:C,C888)</f>
        <v>10000</v>
      </c>
      <c r="K888" s="20" t="str">
        <f>IF(H888=2,"Délais OK &amp; Qté OK",IF(AND(H888=1,E888&lt;&gt;""),"Délais OK &amp; Qté NO",IF(AND(H888=1,E888="",M888&gt;=2),"Délais NO &amp; Qté OK",IF(AND(E888&lt;&gt;"",J888=D888),"Livraison sans demande","Délais NO &amp; Qté NO"))))</f>
        <v>Délais OK &amp; Qté OK</v>
      </c>
      <c r="L888" s="22" t="str">
        <f>IF(AND(K888="Délais NO &amp; Qté OK",X888&gt;30,D888&lt;&gt;""),"Verificar",IF(AND(K888="Délais NO &amp; Qté OK",X888&lt;=30,D888&lt;&gt;""),"Entrée faite "&amp;X888&amp;" jours "&amp;V888,IF(AND(X888&lt;30,K888="Délais NO &amp; Qté NO",D888=""),"Demande faite "&amp;X888&amp;" jours "&amp;W889,"")))</f>
        <v/>
      </c>
      <c r="M888" s="22">
        <f t="shared" si="93"/>
        <v>1</v>
      </c>
      <c r="N888" s="23">
        <v>1</v>
      </c>
      <c r="O888" s="12" t="str">
        <f>CONCATENATE(C888,D888,E888)</f>
        <v>36050523603301000010000</v>
      </c>
      <c r="P888" s="42" t="str">
        <f t="shared" si="94"/>
        <v>23603301000010000</v>
      </c>
      <c r="Q888" s="24" t="str">
        <f>IF(AND(D888&lt;&gt;0,E888=0),B888,"")</f>
        <v/>
      </c>
      <c r="R888" s="25" t="str">
        <f>IF(AND(D888=0,E888&lt;&gt;0),B888,"")</f>
        <v/>
      </c>
      <c r="S888" s="26">
        <f t="shared" si="91"/>
        <v>41066</v>
      </c>
      <c r="T888" s="27">
        <f>SUMIFS(S:S,O:O,O888,E:E,"")</f>
        <v>0</v>
      </c>
      <c r="U888" s="27">
        <f>SUMIFS(S:S,O:O,O888,D:D,"")</f>
        <v>0</v>
      </c>
      <c r="V888" s="28" t="str">
        <f t="shared" si="95"/>
        <v>Avant</v>
      </c>
      <c r="W888" s="28" t="str">
        <f t="shared" si="96"/>
        <v>Après</v>
      </c>
      <c r="X888" s="29">
        <f t="shared" si="97"/>
        <v>0</v>
      </c>
      <c r="Y888" s="42">
        <f>IFERROR(P888+D888*0.03,"")</f>
        <v>2.36033010000103E+16</v>
      </c>
    </row>
    <row r="889" spans="1:25">
      <c r="A889" s="13" t="s">
        <v>67</v>
      </c>
      <c r="B889" s="14" t="s">
        <v>16</v>
      </c>
      <c r="C889" s="15">
        <v>3605052360439</v>
      </c>
      <c r="D889" s="16">
        <v>10000</v>
      </c>
      <c r="E889" s="17">
        <v>10000</v>
      </c>
      <c r="F889" s="18">
        <v>1</v>
      </c>
      <c r="G889" s="19">
        <v>1</v>
      </c>
      <c r="H889" s="20">
        <f t="shared" si="92"/>
        <v>2</v>
      </c>
      <c r="I889" s="21">
        <f>SUMIFS(E:E,C:C,C889)</f>
        <v>20000</v>
      </c>
      <c r="J889" s="21">
        <f>SUMIFS(D:D,C:C,C889)</f>
        <v>20000</v>
      </c>
      <c r="K889" s="20" t="str">
        <f>IF(H889=2,"Délais OK &amp; Qté OK",IF(AND(H889=1,E889&lt;&gt;""),"Délais OK &amp; Qté NO",IF(AND(H889=1,E889="",M889&gt;=2),"Délais NO &amp; Qté OK",IF(AND(E889&lt;&gt;"",J889=D889),"Livraison sans demande","Délais NO &amp; Qté NO"))))</f>
        <v>Délais OK &amp; Qté OK</v>
      </c>
      <c r="L889" s="22" t="str">
        <f>IF(AND(K889="Délais NO &amp; Qté OK",X889&gt;30,D889&lt;&gt;""),"Verificar",IF(AND(K889="Délais NO &amp; Qté OK",X889&lt;=30,D889&lt;&gt;""),"Entrée faite "&amp;X889&amp;" jours "&amp;V889,IF(AND(X889&lt;30,K889="Délais NO &amp; Qté NO",D889=""),"Demande faite "&amp;X889&amp;" jours "&amp;W890,"")))</f>
        <v/>
      </c>
      <c r="M889" s="22">
        <f t="shared" si="93"/>
        <v>2</v>
      </c>
      <c r="N889" s="23">
        <v>1</v>
      </c>
      <c r="O889" s="12" t="str">
        <f>CONCATENATE(C889,D889,E889)</f>
        <v>36050523604391000010000</v>
      </c>
      <c r="P889" s="42" t="str">
        <f t="shared" si="94"/>
        <v>23604391000010000</v>
      </c>
      <c r="Q889" s="24" t="str">
        <f>IF(AND(D889&lt;&gt;0,E889=0),B889,"")</f>
        <v/>
      </c>
      <c r="R889" s="25" t="str">
        <f>IF(AND(D889=0,E889&lt;&gt;0),B889,"")</f>
        <v/>
      </c>
      <c r="S889" s="26">
        <f t="shared" si="91"/>
        <v>41066</v>
      </c>
      <c r="T889" s="27">
        <f>SUMIFS(S:S,O:O,O889,E:E,"")</f>
        <v>0</v>
      </c>
      <c r="U889" s="27">
        <f>SUMIFS(S:S,O:O,O889,D:D,"")</f>
        <v>0</v>
      </c>
      <c r="V889" s="28" t="str">
        <f t="shared" si="95"/>
        <v>Avant</v>
      </c>
      <c r="W889" s="28" t="str">
        <f t="shared" si="96"/>
        <v>Après</v>
      </c>
      <c r="X889" s="29">
        <f t="shared" si="97"/>
        <v>0</v>
      </c>
      <c r="Y889" s="42">
        <f>IFERROR(P889+D889*0.03,"")</f>
        <v>2.36043910000103E+16</v>
      </c>
    </row>
    <row r="890" spans="1:25">
      <c r="A890" s="13" t="s">
        <v>67</v>
      </c>
      <c r="B890" s="14" t="s">
        <v>16</v>
      </c>
      <c r="C890" s="15">
        <v>3605052360620</v>
      </c>
      <c r="D890" s="16">
        <v>20000</v>
      </c>
      <c r="E890" s="17">
        <v>20000</v>
      </c>
      <c r="F890" s="18">
        <v>1</v>
      </c>
      <c r="G890" s="19">
        <v>1</v>
      </c>
      <c r="H890" s="20">
        <f t="shared" si="92"/>
        <v>2</v>
      </c>
      <c r="I890" s="21">
        <f>SUMIFS(E:E,C:C,C890)</f>
        <v>20000</v>
      </c>
      <c r="J890" s="21">
        <f>SUMIFS(D:D,C:C,C890)</f>
        <v>20000</v>
      </c>
      <c r="K890" s="20" t="str">
        <f>IF(H890=2,"Délais OK &amp; Qté OK",IF(AND(H890=1,E890&lt;&gt;""),"Délais OK &amp; Qté NO",IF(AND(H890=1,E890="",M890&gt;=2),"Délais NO &amp; Qté OK",IF(AND(E890&lt;&gt;"",J890=D890),"Livraison sans demande","Délais NO &amp; Qté NO"))))</f>
        <v>Délais OK &amp; Qté OK</v>
      </c>
      <c r="L890" s="22" t="str">
        <f>IF(AND(K890="Délais NO &amp; Qté OK",X890&gt;30,D890&lt;&gt;""),"Verificar",IF(AND(K890="Délais NO &amp; Qté OK",X890&lt;=30,D890&lt;&gt;""),"Entrée faite "&amp;X890&amp;" jours "&amp;V890,IF(AND(X890&lt;30,K890="Délais NO &amp; Qté NO",D890=""),"Demande faite "&amp;X890&amp;" jours "&amp;W891,"")))</f>
        <v/>
      </c>
      <c r="M890" s="22">
        <f t="shared" si="93"/>
        <v>1</v>
      </c>
      <c r="N890" s="23">
        <v>1</v>
      </c>
      <c r="O890" s="12" t="str">
        <f>CONCATENATE(C890,D890,E890)</f>
        <v>36050523606202000020000</v>
      </c>
      <c r="P890" s="42" t="str">
        <f t="shared" si="94"/>
        <v>23606202000020000</v>
      </c>
      <c r="Q890" s="24" t="str">
        <f>IF(AND(D890&lt;&gt;0,E890=0),B890,"")</f>
        <v/>
      </c>
      <c r="R890" s="25" t="str">
        <f>IF(AND(D890=0,E890&lt;&gt;0),B890,"")</f>
        <v/>
      </c>
      <c r="S890" s="26">
        <f t="shared" si="91"/>
        <v>41066</v>
      </c>
      <c r="T890" s="27">
        <f>SUMIFS(S:S,O:O,O890,E:E,"")</f>
        <v>0</v>
      </c>
      <c r="U890" s="27">
        <f>SUMIFS(S:S,O:O,O890,D:D,"")</f>
        <v>0</v>
      </c>
      <c r="V890" s="28" t="str">
        <f t="shared" si="95"/>
        <v>Avant</v>
      </c>
      <c r="W890" s="28" t="str">
        <f t="shared" si="96"/>
        <v>Après</v>
      </c>
      <c r="X890" s="29">
        <f t="shared" si="97"/>
        <v>0</v>
      </c>
      <c r="Y890" s="42">
        <f>IFERROR(P890+D890*0.03,"")</f>
        <v>2.36062020000206E+16</v>
      </c>
    </row>
    <row r="891" spans="1:25">
      <c r="A891" s="13" t="s">
        <v>67</v>
      </c>
      <c r="B891" s="14" t="s">
        <v>16</v>
      </c>
      <c r="C891" s="15">
        <v>3605052369586</v>
      </c>
      <c r="D891" s="16">
        <v>20000</v>
      </c>
      <c r="E891" s="17">
        <v>10000</v>
      </c>
      <c r="F891" s="18"/>
      <c r="G891" s="19">
        <v>1</v>
      </c>
      <c r="H891" s="20">
        <f t="shared" si="92"/>
        <v>1</v>
      </c>
      <c r="I891" s="21">
        <f>SUMIFS(E:E,C:C,C891)</f>
        <v>10000</v>
      </c>
      <c r="J891" s="21">
        <f>SUMIFS(D:D,C:C,C891)</f>
        <v>20000</v>
      </c>
      <c r="K891" s="20" t="str">
        <f>IF(H891=2,"Délais OK &amp; Qté OK",IF(AND(H891=1,E891&lt;&gt;""),"Délais OK &amp; Qté NO",IF(AND(H891=1,E891="",M891&gt;=2),"Délais NO &amp; Qté OK",IF(AND(E891&lt;&gt;"",J891=D891),"Livraison sans demande","Délais NO &amp; Qté NO"))))</f>
        <v>Délais OK &amp; Qté NO</v>
      </c>
      <c r="L891" s="22" t="str">
        <f>IF(AND(K891="Délais NO &amp; Qté OK",X891&gt;30,D891&lt;&gt;""),"Verificar",IF(AND(K891="Délais NO &amp; Qté OK",X891&lt;=30,D891&lt;&gt;""),"Entrée faite "&amp;X891&amp;" jours "&amp;V891,IF(AND(X891&lt;30,K891="Délais NO &amp; Qté NO",D891=""),"Demande faite "&amp;X891&amp;" jours "&amp;W892,"")))</f>
        <v/>
      </c>
      <c r="M891" s="22">
        <f t="shared" si="93"/>
        <v>1</v>
      </c>
      <c r="N891" s="23">
        <v>1</v>
      </c>
      <c r="O891" s="12" t="str">
        <f>CONCATENATE(C891,D891,E891)</f>
        <v>36050523695862000010000</v>
      </c>
      <c r="P891" s="42" t="str">
        <f t="shared" si="94"/>
        <v>23695862000010000</v>
      </c>
      <c r="Q891" s="24" t="str">
        <f>IF(AND(D891&lt;&gt;0,E891=0),B891,"")</f>
        <v/>
      </c>
      <c r="R891" s="25" t="str">
        <f>IF(AND(D891=0,E891&lt;&gt;0),B891,"")</f>
        <v/>
      </c>
      <c r="S891" s="26">
        <f t="shared" si="91"/>
        <v>41066</v>
      </c>
      <c r="T891" s="27">
        <f>SUMIFS(S:S,O:O,O891,E:E,"")</f>
        <v>0</v>
      </c>
      <c r="U891" s="27">
        <f>SUMIFS(S:S,O:O,O891,D:D,"")</f>
        <v>0</v>
      </c>
      <c r="V891" s="28" t="str">
        <f t="shared" si="95"/>
        <v>Avant</v>
      </c>
      <c r="W891" s="28" t="str">
        <f t="shared" si="96"/>
        <v>Après</v>
      </c>
      <c r="X891" s="29">
        <f t="shared" si="97"/>
        <v>0</v>
      </c>
      <c r="Y891" s="42">
        <f>IFERROR(P891+D891*0.03,"")</f>
        <v>2.36958620000106E+16</v>
      </c>
    </row>
    <row r="892" spans="1:25">
      <c r="A892" s="13" t="s">
        <v>67</v>
      </c>
      <c r="B892" s="14" t="s">
        <v>16</v>
      </c>
      <c r="C892" s="15">
        <v>3605052369654</v>
      </c>
      <c r="D892" s="16">
        <v>10000</v>
      </c>
      <c r="E892" s="17">
        <v>10000</v>
      </c>
      <c r="F892" s="18">
        <v>1</v>
      </c>
      <c r="G892" s="19">
        <v>1</v>
      </c>
      <c r="H892" s="20">
        <f t="shared" si="92"/>
        <v>2</v>
      </c>
      <c r="I892" s="21">
        <f>SUMIFS(E:E,C:C,C892)</f>
        <v>10000</v>
      </c>
      <c r="J892" s="21">
        <f>SUMIFS(D:D,C:C,C892)</f>
        <v>10000</v>
      </c>
      <c r="K892" s="20" t="str">
        <f>IF(H892=2,"Délais OK &amp; Qté OK",IF(AND(H892=1,E892&lt;&gt;""),"Délais OK &amp; Qté NO",IF(AND(H892=1,E892="",M892&gt;=2),"Délais NO &amp; Qté OK",IF(AND(E892&lt;&gt;"",J892=D892),"Livraison sans demande","Délais NO &amp; Qté NO"))))</f>
        <v>Délais OK &amp; Qté OK</v>
      </c>
      <c r="L892" s="22" t="str">
        <f>IF(AND(K892="Délais NO &amp; Qté OK",X892&gt;30,D892&lt;&gt;""),"Verificar",IF(AND(K892="Délais NO &amp; Qté OK",X892&lt;=30,D892&lt;&gt;""),"Entrée faite "&amp;X892&amp;" jours "&amp;V892,IF(AND(X892&lt;30,K892="Délais NO &amp; Qté NO",D892=""),"Demande faite "&amp;X892&amp;" jours "&amp;W893,"")))</f>
        <v/>
      </c>
      <c r="M892" s="22">
        <f t="shared" si="93"/>
        <v>1</v>
      </c>
      <c r="N892" s="23">
        <v>1</v>
      </c>
      <c r="O892" s="12" t="str">
        <f>CONCATENATE(C892,D892,E892)</f>
        <v>36050523696541000010000</v>
      </c>
      <c r="P892" s="42" t="str">
        <f t="shared" si="94"/>
        <v>23696541000010000</v>
      </c>
      <c r="Q892" s="24" t="str">
        <f>IF(AND(D892&lt;&gt;0,E892=0),B892,"")</f>
        <v/>
      </c>
      <c r="R892" s="25" t="str">
        <f>IF(AND(D892=0,E892&lt;&gt;0),B892,"")</f>
        <v/>
      </c>
      <c r="S892" s="26">
        <f t="shared" si="91"/>
        <v>41066</v>
      </c>
      <c r="T892" s="27">
        <f>SUMIFS(S:S,O:O,O892,E:E,"")</f>
        <v>0</v>
      </c>
      <c r="U892" s="27">
        <f>SUMIFS(S:S,O:O,O892,D:D,"")</f>
        <v>0</v>
      </c>
      <c r="V892" s="28" t="str">
        <f t="shared" si="95"/>
        <v>Avant</v>
      </c>
      <c r="W892" s="28" t="str">
        <f t="shared" si="96"/>
        <v>Après</v>
      </c>
      <c r="X892" s="29">
        <f t="shared" si="97"/>
        <v>0</v>
      </c>
      <c r="Y892" s="42">
        <f>IFERROR(P892+D892*0.03,"")</f>
        <v>2.36965410000103E+16</v>
      </c>
    </row>
    <row r="893" spans="1:25">
      <c r="A893" s="13" t="s">
        <v>67</v>
      </c>
      <c r="B893" s="14" t="s">
        <v>16</v>
      </c>
      <c r="C893" s="15">
        <v>3605052369746</v>
      </c>
      <c r="D893" s="16">
        <v>10000</v>
      </c>
      <c r="E893" s="17">
        <v>10000</v>
      </c>
      <c r="F893" s="18">
        <v>1</v>
      </c>
      <c r="G893" s="19">
        <v>1</v>
      </c>
      <c r="H893" s="20">
        <f t="shared" si="92"/>
        <v>2</v>
      </c>
      <c r="I893" s="21">
        <f>SUMIFS(E:E,C:C,C893)</f>
        <v>10000</v>
      </c>
      <c r="J893" s="21">
        <f>SUMIFS(D:D,C:C,C893)</f>
        <v>10000</v>
      </c>
      <c r="K893" s="20" t="str">
        <f>IF(H893=2,"Délais OK &amp; Qté OK",IF(AND(H893=1,E893&lt;&gt;""),"Délais OK &amp; Qté NO",IF(AND(H893=1,E893="",M893&gt;=2),"Délais NO &amp; Qté OK",IF(AND(E893&lt;&gt;"",J893=D893),"Livraison sans demande","Délais NO &amp; Qté NO"))))</f>
        <v>Délais OK &amp; Qté OK</v>
      </c>
      <c r="L893" s="22" t="str">
        <f>IF(AND(K893="Délais NO &amp; Qté OK",X893&gt;30,D893&lt;&gt;""),"Verificar",IF(AND(K893="Délais NO &amp; Qté OK",X893&lt;=30,D893&lt;&gt;""),"Entrée faite "&amp;X893&amp;" jours "&amp;V893,IF(AND(X893&lt;30,K893="Délais NO &amp; Qté NO",D893=""),"Demande faite "&amp;X893&amp;" jours "&amp;W894,"")))</f>
        <v/>
      </c>
      <c r="M893" s="22">
        <f t="shared" si="93"/>
        <v>1</v>
      </c>
      <c r="N893" s="23">
        <v>1</v>
      </c>
      <c r="O893" s="12" t="str">
        <f>CONCATENATE(C893,D893,E893)</f>
        <v>36050523697461000010000</v>
      </c>
      <c r="P893" s="42" t="str">
        <f t="shared" si="94"/>
        <v>23697461000010000</v>
      </c>
      <c r="Q893" s="24" t="str">
        <f>IF(AND(D893&lt;&gt;0,E893=0),B893,"")</f>
        <v/>
      </c>
      <c r="R893" s="25" t="str">
        <f>IF(AND(D893=0,E893&lt;&gt;0),B893,"")</f>
        <v/>
      </c>
      <c r="S893" s="26">
        <f t="shared" si="91"/>
        <v>41066</v>
      </c>
      <c r="T893" s="27">
        <f>SUMIFS(S:S,O:O,O893,E:E,"")</f>
        <v>0</v>
      </c>
      <c r="U893" s="27">
        <f>SUMIFS(S:S,O:O,O893,D:D,"")</f>
        <v>0</v>
      </c>
      <c r="V893" s="28" t="str">
        <f t="shared" si="95"/>
        <v>Avant</v>
      </c>
      <c r="W893" s="28" t="str">
        <f t="shared" si="96"/>
        <v>Après</v>
      </c>
      <c r="X893" s="29">
        <f t="shared" si="97"/>
        <v>0</v>
      </c>
      <c r="Y893" s="42">
        <f>IFERROR(P893+D893*0.03,"")</f>
        <v>2.36974610000103E+16</v>
      </c>
    </row>
    <row r="894" spans="1:25">
      <c r="A894" s="13" t="s">
        <v>67</v>
      </c>
      <c r="B894" s="14" t="s">
        <v>16</v>
      </c>
      <c r="C894" s="15">
        <v>3605052370759</v>
      </c>
      <c r="D894" s="16">
        <v>10000</v>
      </c>
      <c r="E894" s="17">
        <v>10000</v>
      </c>
      <c r="F894" s="18">
        <v>1</v>
      </c>
      <c r="G894" s="19">
        <v>1</v>
      </c>
      <c r="H894" s="20">
        <f t="shared" si="92"/>
        <v>2</v>
      </c>
      <c r="I894" s="21">
        <f>SUMIFS(E:E,C:C,C894)</f>
        <v>10000</v>
      </c>
      <c r="J894" s="21">
        <f>SUMIFS(D:D,C:C,C894)</f>
        <v>10000</v>
      </c>
      <c r="K894" s="20" t="str">
        <f>IF(H894=2,"Délais OK &amp; Qté OK",IF(AND(H894=1,E894&lt;&gt;""),"Délais OK &amp; Qté NO",IF(AND(H894=1,E894="",M894&gt;=2),"Délais NO &amp; Qté OK",IF(AND(E894&lt;&gt;"",J894=D894),"Livraison sans demande","Délais NO &amp; Qté NO"))))</f>
        <v>Délais OK &amp; Qté OK</v>
      </c>
      <c r="L894" s="22" t="str">
        <f>IF(AND(K894="Délais NO &amp; Qté OK",X894&gt;30,D894&lt;&gt;""),"Verificar",IF(AND(K894="Délais NO &amp; Qté OK",X894&lt;=30,D894&lt;&gt;""),"Entrée faite "&amp;X894&amp;" jours "&amp;V894,IF(AND(X894&lt;30,K894="Délais NO &amp; Qté NO",D894=""),"Demande faite "&amp;X894&amp;" jours "&amp;W895,"")))</f>
        <v/>
      </c>
      <c r="M894" s="22">
        <f t="shared" si="93"/>
        <v>1</v>
      </c>
      <c r="N894" s="23">
        <v>1</v>
      </c>
      <c r="O894" s="12" t="str">
        <f>CONCATENATE(C894,D894,E894)</f>
        <v>36050523707591000010000</v>
      </c>
      <c r="P894" s="42" t="str">
        <f t="shared" si="94"/>
        <v>23707591000010000</v>
      </c>
      <c r="Q894" s="24" t="str">
        <f>IF(AND(D894&lt;&gt;0,E894=0),B894,"")</f>
        <v/>
      </c>
      <c r="R894" s="25" t="str">
        <f>IF(AND(D894=0,E894&lt;&gt;0),B894,"")</f>
        <v/>
      </c>
      <c r="S894" s="26">
        <f t="shared" si="91"/>
        <v>41066</v>
      </c>
      <c r="T894" s="27">
        <f>SUMIFS(S:S,O:O,O894,E:E,"")</f>
        <v>0</v>
      </c>
      <c r="U894" s="27">
        <f>SUMIFS(S:S,O:O,O894,D:D,"")</f>
        <v>0</v>
      </c>
      <c r="V894" s="28" t="str">
        <f t="shared" si="95"/>
        <v>Avant</v>
      </c>
      <c r="W894" s="28" t="str">
        <f t="shared" si="96"/>
        <v>Après</v>
      </c>
      <c r="X894" s="29">
        <f t="shared" si="97"/>
        <v>0</v>
      </c>
      <c r="Y894" s="42">
        <f>IFERROR(P894+D894*0.03,"")</f>
        <v>2.37075910000103E+16</v>
      </c>
    </row>
    <row r="895" spans="1:25">
      <c r="A895" s="13" t="s">
        <v>67</v>
      </c>
      <c r="B895" s="14" t="s">
        <v>16</v>
      </c>
      <c r="C895" s="15">
        <v>3605052370766</v>
      </c>
      <c r="D895" s="16">
        <v>10000</v>
      </c>
      <c r="E895" s="17">
        <v>10000</v>
      </c>
      <c r="F895" s="18">
        <v>1</v>
      </c>
      <c r="G895" s="19">
        <v>1</v>
      </c>
      <c r="H895" s="20">
        <f t="shared" si="92"/>
        <v>2</v>
      </c>
      <c r="I895" s="21">
        <f>SUMIFS(E:E,C:C,C895)</f>
        <v>10000</v>
      </c>
      <c r="J895" s="21">
        <f>SUMIFS(D:D,C:C,C895)</f>
        <v>10000</v>
      </c>
      <c r="K895" s="20" t="str">
        <f>IF(H895=2,"Délais OK &amp; Qté OK",IF(AND(H895=1,E895&lt;&gt;""),"Délais OK &amp; Qté NO",IF(AND(H895=1,E895="",M895&gt;=2),"Délais NO &amp; Qté OK",IF(AND(E895&lt;&gt;"",J895=D895),"Livraison sans demande","Délais NO &amp; Qté NO"))))</f>
        <v>Délais OK &amp; Qté OK</v>
      </c>
      <c r="L895" s="22" t="str">
        <f>IF(AND(K895="Délais NO &amp; Qté OK",X895&gt;30,D895&lt;&gt;""),"Verificar",IF(AND(K895="Délais NO &amp; Qté OK",X895&lt;=30,D895&lt;&gt;""),"Entrée faite "&amp;X895&amp;" jours "&amp;V895,IF(AND(X895&lt;30,K895="Délais NO &amp; Qté NO",D895=""),"Demande faite "&amp;X895&amp;" jours "&amp;W896,"")))</f>
        <v/>
      </c>
      <c r="M895" s="22">
        <f t="shared" si="93"/>
        <v>1</v>
      </c>
      <c r="N895" s="23">
        <v>1</v>
      </c>
      <c r="O895" s="12" t="str">
        <f>CONCATENATE(C895,D895,E895)</f>
        <v>36050523707661000010000</v>
      </c>
      <c r="P895" s="42" t="str">
        <f t="shared" si="94"/>
        <v>23707661000010000</v>
      </c>
      <c r="Q895" s="24" t="str">
        <f>IF(AND(D895&lt;&gt;0,E895=0),B895,"")</f>
        <v/>
      </c>
      <c r="R895" s="25" t="str">
        <f>IF(AND(D895=0,E895&lt;&gt;0),B895,"")</f>
        <v/>
      </c>
      <c r="S895" s="26">
        <f t="shared" si="91"/>
        <v>41066</v>
      </c>
      <c r="T895" s="27">
        <f>SUMIFS(S:S,O:O,O895,E:E,"")</f>
        <v>0</v>
      </c>
      <c r="U895" s="27">
        <f>SUMIFS(S:S,O:O,O895,D:D,"")</f>
        <v>0</v>
      </c>
      <c r="V895" s="28" t="str">
        <f t="shared" si="95"/>
        <v>Avant</v>
      </c>
      <c r="W895" s="28" t="str">
        <f t="shared" si="96"/>
        <v>Après</v>
      </c>
      <c r="X895" s="29">
        <f t="shared" si="97"/>
        <v>0</v>
      </c>
      <c r="Y895" s="42">
        <f>IFERROR(P895+D895*0.03,"")</f>
        <v>2.37076610000103E+16</v>
      </c>
    </row>
    <row r="896" spans="1:25">
      <c r="A896" s="13" t="s">
        <v>67</v>
      </c>
      <c r="B896" s="14" t="s">
        <v>16</v>
      </c>
      <c r="C896" s="15">
        <v>3605052374429</v>
      </c>
      <c r="D896" s="16">
        <v>10000</v>
      </c>
      <c r="E896" s="17">
        <v>10000</v>
      </c>
      <c r="F896" s="18">
        <v>1</v>
      </c>
      <c r="G896" s="19">
        <v>1</v>
      </c>
      <c r="H896" s="20">
        <f t="shared" si="92"/>
        <v>2</v>
      </c>
      <c r="I896" s="21">
        <f>SUMIFS(E:E,C:C,C896)</f>
        <v>10000</v>
      </c>
      <c r="J896" s="21">
        <f>SUMIFS(D:D,C:C,C896)</f>
        <v>10000</v>
      </c>
      <c r="K896" s="20" t="str">
        <f>IF(H896=2,"Délais OK &amp; Qté OK",IF(AND(H896=1,E896&lt;&gt;""),"Délais OK &amp; Qté NO",IF(AND(H896=1,E896="",M896&gt;=2),"Délais NO &amp; Qté OK",IF(AND(E896&lt;&gt;"",J896=D896),"Livraison sans demande","Délais NO &amp; Qté NO"))))</f>
        <v>Délais OK &amp; Qté OK</v>
      </c>
      <c r="L896" s="22" t="str">
        <f>IF(AND(K896="Délais NO &amp; Qté OK",X896&gt;30,D896&lt;&gt;""),"Verificar",IF(AND(K896="Délais NO &amp; Qté OK",X896&lt;=30,D896&lt;&gt;""),"Entrée faite "&amp;X896&amp;" jours "&amp;V896,IF(AND(X896&lt;30,K896="Délais NO &amp; Qté NO",D896=""),"Demande faite "&amp;X896&amp;" jours "&amp;W897,"")))</f>
        <v/>
      </c>
      <c r="M896" s="22">
        <f t="shared" si="93"/>
        <v>1</v>
      </c>
      <c r="N896" s="23">
        <v>1</v>
      </c>
      <c r="O896" s="12" t="str">
        <f>CONCATENATE(C896,D896,E896)</f>
        <v>36050523744291000010000</v>
      </c>
      <c r="P896" s="42" t="str">
        <f t="shared" si="94"/>
        <v>23744291000010000</v>
      </c>
      <c r="Q896" s="24" t="str">
        <f>IF(AND(D896&lt;&gt;0,E896=0),B896,"")</f>
        <v/>
      </c>
      <c r="R896" s="25" t="str">
        <f>IF(AND(D896=0,E896&lt;&gt;0),B896,"")</f>
        <v/>
      </c>
      <c r="S896" s="26">
        <f t="shared" si="91"/>
        <v>41066</v>
      </c>
      <c r="T896" s="27">
        <f>SUMIFS(S:S,O:O,O896,E:E,"")</f>
        <v>0</v>
      </c>
      <c r="U896" s="27">
        <f>SUMIFS(S:S,O:O,O896,D:D,"")</f>
        <v>0</v>
      </c>
      <c r="V896" s="28" t="str">
        <f t="shared" si="95"/>
        <v>Avant</v>
      </c>
      <c r="W896" s="28" t="str">
        <f t="shared" si="96"/>
        <v>Après</v>
      </c>
      <c r="X896" s="29">
        <f t="shared" si="97"/>
        <v>0</v>
      </c>
      <c r="Y896" s="42">
        <f>IFERROR(P896+D896*0.03,"")</f>
        <v>2.37442910000103E+16</v>
      </c>
    </row>
    <row r="897" spans="1:25">
      <c r="A897" s="13" t="s">
        <v>67</v>
      </c>
      <c r="B897" s="14" t="s">
        <v>16</v>
      </c>
      <c r="C897" s="15">
        <v>3605052376881</v>
      </c>
      <c r="D897" s="16">
        <v>20000</v>
      </c>
      <c r="E897" s="17">
        <v>10000</v>
      </c>
      <c r="F897" s="18"/>
      <c r="G897" s="19">
        <v>1</v>
      </c>
      <c r="H897" s="20">
        <f t="shared" si="92"/>
        <v>1</v>
      </c>
      <c r="I897" s="21">
        <f>SUMIFS(E:E,C:C,C897)</f>
        <v>10000</v>
      </c>
      <c r="J897" s="21">
        <f>SUMIFS(D:D,C:C,C897)</f>
        <v>20000</v>
      </c>
      <c r="K897" s="20" t="str">
        <f>IF(H897=2,"Délais OK &amp; Qté OK",IF(AND(H897=1,E897&lt;&gt;""),"Délais OK &amp; Qté NO",IF(AND(H897=1,E897="",M897&gt;=2),"Délais NO &amp; Qté OK",IF(AND(E897&lt;&gt;"",J897=D897),"Livraison sans demande","Délais NO &amp; Qté NO"))))</f>
        <v>Délais OK &amp; Qté NO</v>
      </c>
      <c r="L897" s="22" t="str">
        <f>IF(AND(K897="Délais NO &amp; Qté OK",X897&gt;30,D897&lt;&gt;""),"Verificar",IF(AND(K897="Délais NO &amp; Qté OK",X897&lt;=30,D897&lt;&gt;""),"Entrée faite "&amp;X897&amp;" jours "&amp;V897,IF(AND(X897&lt;30,K897="Délais NO &amp; Qté NO",D897=""),"Demande faite "&amp;X897&amp;" jours "&amp;W898,"")))</f>
        <v/>
      </c>
      <c r="M897" s="22">
        <f t="shared" si="93"/>
        <v>1</v>
      </c>
      <c r="N897" s="23">
        <v>1</v>
      </c>
      <c r="O897" s="12" t="str">
        <f>CONCATENATE(C897,D897,E897)</f>
        <v>36050523768812000010000</v>
      </c>
      <c r="P897" s="42" t="str">
        <f t="shared" si="94"/>
        <v>23768812000010000</v>
      </c>
      <c r="Q897" s="24" t="str">
        <f>IF(AND(D897&lt;&gt;0,E897=0),B897,"")</f>
        <v/>
      </c>
      <c r="R897" s="25" t="str">
        <f>IF(AND(D897=0,E897&lt;&gt;0),B897,"")</f>
        <v/>
      </c>
      <c r="S897" s="26">
        <f t="shared" si="91"/>
        <v>41066</v>
      </c>
      <c r="T897" s="27">
        <f>SUMIFS(S:S,O:O,O897,E:E,"")</f>
        <v>0</v>
      </c>
      <c r="U897" s="27">
        <f>SUMIFS(S:S,O:O,O897,D:D,"")</f>
        <v>0</v>
      </c>
      <c r="V897" s="28" t="str">
        <f t="shared" si="95"/>
        <v>Avant</v>
      </c>
      <c r="W897" s="28" t="str">
        <f t="shared" si="96"/>
        <v>Après</v>
      </c>
      <c r="X897" s="29">
        <f t="shared" si="97"/>
        <v>0</v>
      </c>
      <c r="Y897" s="42">
        <f>IFERROR(P897+D897*0.03,"")</f>
        <v>2.37688120000106E+16</v>
      </c>
    </row>
    <row r="898" spans="1:25">
      <c r="A898" s="13" t="s">
        <v>67</v>
      </c>
      <c r="B898" s="14" t="s">
        <v>16</v>
      </c>
      <c r="C898" s="15">
        <v>3605052377451</v>
      </c>
      <c r="D898" s="16">
        <v>10000</v>
      </c>
      <c r="E898" s="17">
        <v>10000</v>
      </c>
      <c r="F898" s="18">
        <v>1</v>
      </c>
      <c r="G898" s="19">
        <v>1</v>
      </c>
      <c r="H898" s="20">
        <f t="shared" si="92"/>
        <v>2</v>
      </c>
      <c r="I898" s="21">
        <f>SUMIFS(E:E,C:C,C898)</f>
        <v>10000</v>
      </c>
      <c r="J898" s="21">
        <f>SUMIFS(D:D,C:C,C898)</f>
        <v>20000</v>
      </c>
      <c r="K898" s="20" t="str">
        <f>IF(H898=2,"Délais OK &amp; Qté OK",IF(AND(H898=1,E898&lt;&gt;""),"Délais OK &amp; Qté NO",IF(AND(H898=1,E898="",M898&gt;=2),"Délais NO &amp; Qté OK",IF(AND(E898&lt;&gt;"",J898=D898),"Livraison sans demande","Délais NO &amp; Qté NO"))))</f>
        <v>Délais OK &amp; Qté OK</v>
      </c>
      <c r="L898" s="22" t="str">
        <f>IF(AND(K898="Délais NO &amp; Qté OK",X898&gt;30,D898&lt;&gt;""),"Verificar",IF(AND(K898="Délais NO &amp; Qté OK",X898&lt;=30,D898&lt;&gt;""),"Entrée faite "&amp;X898&amp;" jours "&amp;V898,IF(AND(X898&lt;30,K898="Délais NO &amp; Qté NO",D898=""),"Demande faite "&amp;X898&amp;" jours "&amp;W899,"")))</f>
        <v/>
      </c>
      <c r="M898" s="22">
        <f t="shared" si="93"/>
        <v>1</v>
      </c>
      <c r="N898" s="23">
        <v>1</v>
      </c>
      <c r="O898" s="12" t="str">
        <f>CONCATENATE(C898,D898,E898)</f>
        <v>36050523774511000010000</v>
      </c>
      <c r="P898" s="42" t="str">
        <f t="shared" si="94"/>
        <v>23774511000010000</v>
      </c>
      <c r="Q898" s="24" t="str">
        <f>IF(AND(D898&lt;&gt;0,E898=0),B898,"")</f>
        <v/>
      </c>
      <c r="R898" s="25" t="str">
        <f>IF(AND(D898=0,E898&lt;&gt;0),B898,"")</f>
        <v/>
      </c>
      <c r="S898" s="26">
        <f t="shared" ref="S898:S961" si="98">B898*1</f>
        <v>41066</v>
      </c>
      <c r="T898" s="27">
        <f>SUMIFS(S:S,O:O,O898,E:E,"")</f>
        <v>0</v>
      </c>
      <c r="U898" s="27">
        <f>SUMIFS(S:S,O:O,O898,D:D,"")</f>
        <v>0</v>
      </c>
      <c r="V898" s="28" t="str">
        <f t="shared" si="95"/>
        <v>Avant</v>
      </c>
      <c r="W898" s="28" t="str">
        <f t="shared" si="96"/>
        <v>Après</v>
      </c>
      <c r="X898" s="29">
        <f t="shared" si="97"/>
        <v>0</v>
      </c>
      <c r="Y898" s="42">
        <f>IFERROR(P898+D898*0.03,"")</f>
        <v>2.37745110000103E+16</v>
      </c>
    </row>
    <row r="899" spans="1:25">
      <c r="A899" s="13" t="s">
        <v>67</v>
      </c>
      <c r="B899" s="14" t="s">
        <v>16</v>
      </c>
      <c r="C899" s="15">
        <v>3605052395035</v>
      </c>
      <c r="D899" s="16">
        <v>10000</v>
      </c>
      <c r="E899" s="17">
        <v>10000</v>
      </c>
      <c r="F899" s="18">
        <v>1</v>
      </c>
      <c r="G899" s="19">
        <v>1</v>
      </c>
      <c r="H899" s="20">
        <f t="shared" ref="H899:H962" si="99">SUM(F899:G899)</f>
        <v>2</v>
      </c>
      <c r="I899" s="21">
        <f>SUMIFS(E:E,C:C,C899)</f>
        <v>10000</v>
      </c>
      <c r="J899" s="21">
        <f>SUMIFS(D:D,C:C,C899)</f>
        <v>10000</v>
      </c>
      <c r="K899" s="20" t="str">
        <f>IF(H899=2,"Délais OK &amp; Qté OK",IF(AND(H899=1,E899&lt;&gt;""),"Délais OK &amp; Qté NO",IF(AND(H899=1,E899="",M899&gt;=2),"Délais NO &amp; Qté OK",IF(AND(E899&lt;&gt;"",J899=D899),"Livraison sans demande","Délais NO &amp; Qté NO"))))</f>
        <v>Délais OK &amp; Qté OK</v>
      </c>
      <c r="L899" s="22" t="str">
        <f>IF(AND(K899="Délais NO &amp; Qté OK",X899&gt;30,D899&lt;&gt;""),"Verificar",IF(AND(K899="Délais NO &amp; Qté OK",X899&lt;=30,D899&lt;&gt;""),"Entrée faite "&amp;X899&amp;" jours "&amp;V899,IF(AND(X899&lt;30,K899="Délais NO &amp; Qté NO",D899=""),"Demande faite "&amp;X899&amp;" jours "&amp;W900,"")))</f>
        <v/>
      </c>
      <c r="M899" s="22">
        <f t="shared" ref="M899:M962" si="100">SUMIFS(N:N,O:O,O899)</f>
        <v>1</v>
      </c>
      <c r="N899" s="23">
        <v>1</v>
      </c>
      <c r="O899" s="12" t="str">
        <f>CONCATENATE(C899,D899,E899)</f>
        <v>36050523950351000010000</v>
      </c>
      <c r="P899" s="42" t="str">
        <f t="shared" ref="P899:P962" si="101">RIGHT(O899,LEN(O899)-6)</f>
        <v>23950351000010000</v>
      </c>
      <c r="Q899" s="24" t="str">
        <f>IF(AND(D899&lt;&gt;0,E899=0),B899,"")</f>
        <v/>
      </c>
      <c r="R899" s="25" t="str">
        <f>IF(AND(D899=0,E899&lt;&gt;0),B899,"")</f>
        <v/>
      </c>
      <c r="S899" s="26">
        <f t="shared" si="98"/>
        <v>41066</v>
      </c>
      <c r="T899" s="27">
        <f>SUMIFS(S:S,O:O,O899,E:E,"")</f>
        <v>0</v>
      </c>
      <c r="U899" s="27">
        <f>SUMIFS(S:S,O:O,O899,D:D,"")</f>
        <v>0</v>
      </c>
      <c r="V899" s="28" t="str">
        <f t="shared" ref="V899:V962" si="102">IF(T899&lt;U899,"Après","Avant")</f>
        <v>Avant</v>
      </c>
      <c r="W899" s="28" t="str">
        <f t="shared" ref="W899:W962" si="103">IF(V899="Après","Avant","Après")</f>
        <v>Après</v>
      </c>
      <c r="X899" s="29">
        <f t="shared" ref="X899:X962" si="104">ABS(T899-U899)</f>
        <v>0</v>
      </c>
      <c r="Y899" s="42">
        <f>IFERROR(P899+D899*0.03,"")</f>
        <v>2.39503510000103E+16</v>
      </c>
    </row>
    <row r="900" spans="1:25">
      <c r="A900" s="13" t="s">
        <v>67</v>
      </c>
      <c r="B900" s="14" t="s">
        <v>16</v>
      </c>
      <c r="C900" s="15">
        <v>3605052395059</v>
      </c>
      <c r="D900" s="16">
        <v>10000</v>
      </c>
      <c r="E900" s="17">
        <v>10000</v>
      </c>
      <c r="F900" s="18">
        <v>1</v>
      </c>
      <c r="G900" s="19">
        <v>1</v>
      </c>
      <c r="H900" s="20">
        <f t="shared" si="99"/>
        <v>2</v>
      </c>
      <c r="I900" s="21">
        <f>SUMIFS(E:E,C:C,C900)</f>
        <v>10000</v>
      </c>
      <c r="J900" s="21">
        <f>SUMIFS(D:D,C:C,C900)</f>
        <v>10000</v>
      </c>
      <c r="K900" s="20" t="str">
        <f>IF(H900=2,"Délais OK &amp; Qté OK",IF(AND(H900=1,E900&lt;&gt;""),"Délais OK &amp; Qté NO",IF(AND(H900=1,E900="",M900&gt;=2),"Délais NO &amp; Qté OK",IF(AND(E900&lt;&gt;"",J900=D900),"Livraison sans demande","Délais NO &amp; Qté NO"))))</f>
        <v>Délais OK &amp; Qté OK</v>
      </c>
      <c r="L900" s="22" t="str">
        <f>IF(AND(K900="Délais NO &amp; Qté OK",X900&gt;30,D900&lt;&gt;""),"Verificar",IF(AND(K900="Délais NO &amp; Qté OK",X900&lt;=30,D900&lt;&gt;""),"Entrée faite "&amp;X900&amp;" jours "&amp;V900,IF(AND(X900&lt;30,K900="Délais NO &amp; Qté NO",D900=""),"Demande faite "&amp;X900&amp;" jours "&amp;W901,"")))</f>
        <v/>
      </c>
      <c r="M900" s="22">
        <f t="shared" si="100"/>
        <v>1</v>
      </c>
      <c r="N900" s="23">
        <v>1</v>
      </c>
      <c r="O900" s="12" t="str">
        <f>CONCATENATE(C900,D900,E900)</f>
        <v>36050523950591000010000</v>
      </c>
      <c r="P900" s="42" t="str">
        <f t="shared" si="101"/>
        <v>23950591000010000</v>
      </c>
      <c r="Q900" s="24" t="str">
        <f>IF(AND(D900&lt;&gt;0,E900=0),B900,"")</f>
        <v/>
      </c>
      <c r="R900" s="25" t="str">
        <f>IF(AND(D900=0,E900&lt;&gt;0),B900,"")</f>
        <v/>
      </c>
      <c r="S900" s="26">
        <f t="shared" si="98"/>
        <v>41066</v>
      </c>
      <c r="T900" s="27">
        <f>SUMIFS(S:S,O:O,O900,E:E,"")</f>
        <v>0</v>
      </c>
      <c r="U900" s="27">
        <f>SUMIFS(S:S,O:O,O900,D:D,"")</f>
        <v>0</v>
      </c>
      <c r="V900" s="28" t="str">
        <f t="shared" si="102"/>
        <v>Avant</v>
      </c>
      <c r="W900" s="28" t="str">
        <f t="shared" si="103"/>
        <v>Après</v>
      </c>
      <c r="X900" s="29">
        <f t="shared" si="104"/>
        <v>0</v>
      </c>
      <c r="Y900" s="42">
        <f>IFERROR(P900+D900*0.03,"")</f>
        <v>2.39505910000103E+16</v>
      </c>
    </row>
    <row r="901" spans="1:25">
      <c r="A901" s="13" t="s">
        <v>67</v>
      </c>
      <c r="B901" s="14" t="s">
        <v>16</v>
      </c>
      <c r="C901" s="15">
        <v>3605052396513</v>
      </c>
      <c r="D901" s="16">
        <v>42000</v>
      </c>
      <c r="E901" s="17">
        <v>42000</v>
      </c>
      <c r="F901" s="18">
        <v>1</v>
      </c>
      <c r="G901" s="19">
        <v>1</v>
      </c>
      <c r="H901" s="20">
        <f t="shared" si="99"/>
        <v>2</v>
      </c>
      <c r="I901" s="21">
        <f>SUMIFS(E:E,C:C,C901)</f>
        <v>70000</v>
      </c>
      <c r="J901" s="21">
        <f>SUMIFS(D:D,C:C,C901)</f>
        <v>70000</v>
      </c>
      <c r="K901" s="20" t="str">
        <f>IF(H901=2,"Délais OK &amp; Qté OK",IF(AND(H901=1,E901&lt;&gt;""),"Délais OK &amp; Qté NO",IF(AND(H901=1,E901="",M901&gt;=2),"Délais NO &amp; Qté OK",IF(AND(E901&lt;&gt;"",J901=D901),"Livraison sans demande","Délais NO &amp; Qté NO"))))</f>
        <v>Délais OK &amp; Qté OK</v>
      </c>
      <c r="L901" s="22" t="str">
        <f>IF(AND(K901="Délais NO &amp; Qté OK",X901&gt;30,D901&lt;&gt;""),"Verificar",IF(AND(K901="Délais NO &amp; Qté OK",X901&lt;=30,D901&lt;&gt;""),"Entrée faite "&amp;X901&amp;" jours "&amp;V901,IF(AND(X901&lt;30,K901="Délais NO &amp; Qté NO",D901=""),"Demande faite "&amp;X901&amp;" jours "&amp;W902,"")))</f>
        <v/>
      </c>
      <c r="M901" s="22">
        <f t="shared" si="100"/>
        <v>1</v>
      </c>
      <c r="N901" s="23">
        <v>1</v>
      </c>
      <c r="O901" s="12" t="str">
        <f>CONCATENATE(C901,D901,E901)</f>
        <v>36050523965134200042000</v>
      </c>
      <c r="P901" s="42" t="str">
        <f t="shared" si="101"/>
        <v>23965134200042000</v>
      </c>
      <c r="Q901" s="24" t="str">
        <f>IF(AND(D901&lt;&gt;0,E901=0),B901,"")</f>
        <v/>
      </c>
      <c r="R901" s="25" t="str">
        <f>IF(AND(D901=0,E901&lt;&gt;0),B901,"")</f>
        <v/>
      </c>
      <c r="S901" s="26">
        <f t="shared" si="98"/>
        <v>41066</v>
      </c>
      <c r="T901" s="27">
        <f>SUMIFS(S:S,O:O,O901,E:E,"")</f>
        <v>0</v>
      </c>
      <c r="U901" s="27">
        <f>SUMIFS(S:S,O:O,O901,D:D,"")</f>
        <v>0</v>
      </c>
      <c r="V901" s="28" t="str">
        <f t="shared" si="102"/>
        <v>Avant</v>
      </c>
      <c r="W901" s="28" t="str">
        <f t="shared" si="103"/>
        <v>Après</v>
      </c>
      <c r="X901" s="29">
        <f t="shared" si="104"/>
        <v>0</v>
      </c>
      <c r="Y901" s="42">
        <f>IFERROR(P901+D901*0.03,"")</f>
        <v>2.396513420004326E+16</v>
      </c>
    </row>
    <row r="902" spans="1:25">
      <c r="A902" s="13" t="s">
        <v>67</v>
      </c>
      <c r="B902" s="14" t="s">
        <v>16</v>
      </c>
      <c r="C902" s="15">
        <v>3605052489284</v>
      </c>
      <c r="D902" s="16">
        <v>10000</v>
      </c>
      <c r="E902" s="17">
        <v>10000</v>
      </c>
      <c r="F902" s="18">
        <v>1</v>
      </c>
      <c r="G902" s="19">
        <v>1</v>
      </c>
      <c r="H902" s="20">
        <f t="shared" si="99"/>
        <v>2</v>
      </c>
      <c r="I902" s="21">
        <f>SUMIFS(E:E,C:C,C902)</f>
        <v>10000</v>
      </c>
      <c r="J902" s="21">
        <f>SUMIFS(D:D,C:C,C902)</f>
        <v>10000</v>
      </c>
      <c r="K902" s="20" t="str">
        <f>IF(H902=2,"Délais OK &amp; Qté OK",IF(AND(H902=1,E902&lt;&gt;""),"Délais OK &amp; Qté NO",IF(AND(H902=1,E902="",M902&gt;=2),"Délais NO &amp; Qté OK",IF(AND(E902&lt;&gt;"",J902=D902),"Livraison sans demande","Délais NO &amp; Qté NO"))))</f>
        <v>Délais OK &amp; Qté OK</v>
      </c>
      <c r="L902" s="22" t="str">
        <f>IF(AND(K902="Délais NO &amp; Qté OK",X902&gt;30,D902&lt;&gt;""),"Verificar",IF(AND(K902="Délais NO &amp; Qté OK",X902&lt;=30,D902&lt;&gt;""),"Entrée faite "&amp;X902&amp;" jours "&amp;V902,IF(AND(X902&lt;30,K902="Délais NO &amp; Qté NO",D902=""),"Demande faite "&amp;X902&amp;" jours "&amp;W903,"")))</f>
        <v/>
      </c>
      <c r="M902" s="22">
        <f t="shared" si="100"/>
        <v>1</v>
      </c>
      <c r="N902" s="23">
        <v>1</v>
      </c>
      <c r="O902" s="12" t="str">
        <f>CONCATENATE(C902,D902,E902)</f>
        <v>36050524892841000010000</v>
      </c>
      <c r="P902" s="42" t="str">
        <f t="shared" si="101"/>
        <v>24892841000010000</v>
      </c>
      <c r="Q902" s="24" t="str">
        <f>IF(AND(D902&lt;&gt;0,E902=0),B902,"")</f>
        <v/>
      </c>
      <c r="R902" s="25" t="str">
        <f>IF(AND(D902=0,E902&lt;&gt;0),B902,"")</f>
        <v/>
      </c>
      <c r="S902" s="26">
        <f t="shared" si="98"/>
        <v>41066</v>
      </c>
      <c r="T902" s="27">
        <f>SUMIFS(S:S,O:O,O902,E:E,"")</f>
        <v>0</v>
      </c>
      <c r="U902" s="27">
        <f>SUMIFS(S:S,O:O,O902,D:D,"")</f>
        <v>0</v>
      </c>
      <c r="V902" s="28" t="str">
        <f t="shared" si="102"/>
        <v>Avant</v>
      </c>
      <c r="W902" s="28" t="str">
        <f t="shared" si="103"/>
        <v>Après</v>
      </c>
      <c r="X902" s="29">
        <f t="shared" si="104"/>
        <v>0</v>
      </c>
      <c r="Y902" s="42">
        <f>IFERROR(P902+D902*0.03,"")</f>
        <v>2.48928410000103E+16</v>
      </c>
    </row>
    <row r="903" spans="1:25">
      <c r="A903" s="13" t="s">
        <v>67</v>
      </c>
      <c r="B903" s="14" t="s">
        <v>16</v>
      </c>
      <c r="C903" s="15">
        <v>3605052568323</v>
      </c>
      <c r="D903" s="16">
        <v>10000</v>
      </c>
      <c r="E903" s="17">
        <v>10000</v>
      </c>
      <c r="F903" s="18">
        <v>1</v>
      </c>
      <c r="G903" s="19">
        <v>1</v>
      </c>
      <c r="H903" s="20">
        <f t="shared" si="99"/>
        <v>2</v>
      </c>
      <c r="I903" s="21">
        <f>SUMIFS(E:E,C:C,C903)</f>
        <v>10000</v>
      </c>
      <c r="J903" s="21">
        <f>SUMIFS(D:D,C:C,C903)</f>
        <v>10000</v>
      </c>
      <c r="K903" s="20" t="str">
        <f>IF(H903=2,"Délais OK &amp; Qté OK",IF(AND(H903=1,E903&lt;&gt;""),"Délais OK &amp; Qté NO",IF(AND(H903=1,E903="",M903&gt;=2),"Délais NO &amp; Qté OK",IF(AND(E903&lt;&gt;"",J903=D903),"Livraison sans demande","Délais NO &amp; Qté NO"))))</f>
        <v>Délais OK &amp; Qté OK</v>
      </c>
      <c r="L903" s="22" t="str">
        <f>IF(AND(K903="Délais NO &amp; Qté OK",X903&gt;30,D903&lt;&gt;""),"Verificar",IF(AND(K903="Délais NO &amp; Qté OK",X903&lt;=30,D903&lt;&gt;""),"Entrée faite "&amp;X903&amp;" jours "&amp;V903,IF(AND(X903&lt;30,K903="Délais NO &amp; Qté NO",D903=""),"Demande faite "&amp;X903&amp;" jours "&amp;W904,"")))</f>
        <v/>
      </c>
      <c r="M903" s="22">
        <f t="shared" si="100"/>
        <v>1</v>
      </c>
      <c r="N903" s="23">
        <v>1</v>
      </c>
      <c r="O903" s="12" t="str">
        <f>CONCATENATE(C903,D903,E903)</f>
        <v>36050525683231000010000</v>
      </c>
      <c r="P903" s="42" t="str">
        <f t="shared" si="101"/>
        <v>25683231000010000</v>
      </c>
      <c r="Q903" s="24" t="str">
        <f>IF(AND(D903&lt;&gt;0,E903=0),B903,"")</f>
        <v/>
      </c>
      <c r="R903" s="25" t="str">
        <f>IF(AND(D903=0,E903&lt;&gt;0),B903,"")</f>
        <v/>
      </c>
      <c r="S903" s="26">
        <f t="shared" si="98"/>
        <v>41066</v>
      </c>
      <c r="T903" s="27">
        <f>SUMIFS(S:S,O:O,O903,E:E,"")</f>
        <v>0</v>
      </c>
      <c r="U903" s="27">
        <f>SUMIFS(S:S,O:O,O903,D:D,"")</f>
        <v>0</v>
      </c>
      <c r="V903" s="28" t="str">
        <f t="shared" si="102"/>
        <v>Avant</v>
      </c>
      <c r="W903" s="28" t="str">
        <f t="shared" si="103"/>
        <v>Après</v>
      </c>
      <c r="X903" s="29">
        <f t="shared" si="104"/>
        <v>0</v>
      </c>
      <c r="Y903" s="42">
        <f>IFERROR(P903+D903*0.03,"")</f>
        <v>2.56832310000103E+16</v>
      </c>
    </row>
    <row r="904" spans="1:25">
      <c r="A904" s="13" t="s">
        <v>67</v>
      </c>
      <c r="B904" s="14" t="s">
        <v>16</v>
      </c>
      <c r="C904" s="15">
        <v>3605052568392</v>
      </c>
      <c r="D904" s="16">
        <v>10000</v>
      </c>
      <c r="E904" s="17">
        <v>10000</v>
      </c>
      <c r="F904" s="18">
        <v>1</v>
      </c>
      <c r="G904" s="19">
        <v>1</v>
      </c>
      <c r="H904" s="20">
        <f t="shared" si="99"/>
        <v>2</v>
      </c>
      <c r="I904" s="21">
        <f>SUMIFS(E:E,C:C,C904)</f>
        <v>10000</v>
      </c>
      <c r="J904" s="21">
        <f>SUMIFS(D:D,C:C,C904)</f>
        <v>20000</v>
      </c>
      <c r="K904" s="20" t="str">
        <f>IF(H904=2,"Délais OK &amp; Qté OK",IF(AND(H904=1,E904&lt;&gt;""),"Délais OK &amp; Qté NO",IF(AND(H904=1,E904="",M904&gt;=2),"Délais NO &amp; Qté OK",IF(AND(E904&lt;&gt;"",J904=D904),"Livraison sans demande","Délais NO &amp; Qté NO"))))</f>
        <v>Délais OK &amp; Qté OK</v>
      </c>
      <c r="L904" s="22" t="str">
        <f>IF(AND(K904="Délais NO &amp; Qté OK",X904&gt;30,D904&lt;&gt;""),"Verificar",IF(AND(K904="Délais NO &amp; Qté OK",X904&lt;=30,D904&lt;&gt;""),"Entrée faite "&amp;X904&amp;" jours "&amp;V904,IF(AND(X904&lt;30,K904="Délais NO &amp; Qté NO",D904=""),"Demande faite "&amp;X904&amp;" jours "&amp;W905,"")))</f>
        <v/>
      </c>
      <c r="M904" s="22">
        <f t="shared" si="100"/>
        <v>1</v>
      </c>
      <c r="N904" s="23">
        <v>1</v>
      </c>
      <c r="O904" s="12" t="str">
        <f>CONCATENATE(C904,D904,E904)</f>
        <v>36050525683921000010000</v>
      </c>
      <c r="P904" s="42" t="str">
        <f t="shared" si="101"/>
        <v>25683921000010000</v>
      </c>
      <c r="Q904" s="24" t="str">
        <f>IF(AND(D904&lt;&gt;0,E904=0),B904,"")</f>
        <v/>
      </c>
      <c r="R904" s="25" t="str">
        <f>IF(AND(D904=0,E904&lt;&gt;0),B904,"")</f>
        <v/>
      </c>
      <c r="S904" s="26">
        <f t="shared" si="98"/>
        <v>41066</v>
      </c>
      <c r="T904" s="27">
        <f>SUMIFS(S:S,O:O,O904,E:E,"")</f>
        <v>0</v>
      </c>
      <c r="U904" s="27">
        <f>SUMIFS(S:S,O:O,O904,D:D,"")</f>
        <v>0</v>
      </c>
      <c r="V904" s="28" t="str">
        <f t="shared" si="102"/>
        <v>Avant</v>
      </c>
      <c r="W904" s="28" t="str">
        <f t="shared" si="103"/>
        <v>Après</v>
      </c>
      <c r="X904" s="29">
        <f t="shared" si="104"/>
        <v>0</v>
      </c>
      <c r="Y904" s="42">
        <f>IFERROR(P904+D904*0.03,"")</f>
        <v>2.56839210000103E+16</v>
      </c>
    </row>
    <row r="905" spans="1:25">
      <c r="A905" s="13" t="s">
        <v>67</v>
      </c>
      <c r="B905" s="14" t="s">
        <v>16</v>
      </c>
      <c r="C905" s="15">
        <v>3605052568408</v>
      </c>
      <c r="D905" s="16">
        <v>10000</v>
      </c>
      <c r="E905" s="17">
        <v>10000</v>
      </c>
      <c r="F905" s="18">
        <v>1</v>
      </c>
      <c r="G905" s="19">
        <v>1</v>
      </c>
      <c r="H905" s="20">
        <f t="shared" si="99"/>
        <v>2</v>
      </c>
      <c r="I905" s="21">
        <f>SUMIFS(E:E,C:C,C905)</f>
        <v>10000</v>
      </c>
      <c r="J905" s="21">
        <f>SUMIFS(D:D,C:C,C905)</f>
        <v>10000</v>
      </c>
      <c r="K905" s="20" t="str">
        <f>IF(H905=2,"Délais OK &amp; Qté OK",IF(AND(H905=1,E905&lt;&gt;""),"Délais OK &amp; Qté NO",IF(AND(H905=1,E905="",M905&gt;=2),"Délais NO &amp; Qté OK",IF(AND(E905&lt;&gt;"",J905=D905),"Livraison sans demande","Délais NO &amp; Qté NO"))))</f>
        <v>Délais OK &amp; Qté OK</v>
      </c>
      <c r="L905" s="22" t="str">
        <f>IF(AND(K905="Délais NO &amp; Qté OK",X905&gt;30,D905&lt;&gt;""),"Verificar",IF(AND(K905="Délais NO &amp; Qté OK",X905&lt;=30,D905&lt;&gt;""),"Entrée faite "&amp;X905&amp;" jours "&amp;V905,IF(AND(X905&lt;30,K905="Délais NO &amp; Qté NO",D905=""),"Demande faite "&amp;X905&amp;" jours "&amp;W906,"")))</f>
        <v/>
      </c>
      <c r="M905" s="22">
        <f t="shared" si="100"/>
        <v>1</v>
      </c>
      <c r="N905" s="23">
        <v>1</v>
      </c>
      <c r="O905" s="12" t="str">
        <f>CONCATENATE(C905,D905,E905)</f>
        <v>36050525684081000010000</v>
      </c>
      <c r="P905" s="42" t="str">
        <f t="shared" si="101"/>
        <v>25684081000010000</v>
      </c>
      <c r="Q905" s="24" t="str">
        <f>IF(AND(D905&lt;&gt;0,E905=0),B905,"")</f>
        <v/>
      </c>
      <c r="R905" s="25" t="str">
        <f>IF(AND(D905=0,E905&lt;&gt;0),B905,"")</f>
        <v/>
      </c>
      <c r="S905" s="26">
        <f t="shared" si="98"/>
        <v>41066</v>
      </c>
      <c r="T905" s="27">
        <f>SUMIFS(S:S,O:O,O905,E:E,"")</f>
        <v>0</v>
      </c>
      <c r="U905" s="27">
        <f>SUMIFS(S:S,O:O,O905,D:D,"")</f>
        <v>0</v>
      </c>
      <c r="V905" s="28" t="str">
        <f t="shared" si="102"/>
        <v>Avant</v>
      </c>
      <c r="W905" s="28" t="str">
        <f t="shared" si="103"/>
        <v>Après</v>
      </c>
      <c r="X905" s="29">
        <f t="shared" si="104"/>
        <v>0</v>
      </c>
      <c r="Y905" s="42">
        <f>IFERROR(P905+D905*0.03,"")</f>
        <v>2.56840810000103E+16</v>
      </c>
    </row>
    <row r="906" spans="1:25">
      <c r="A906" s="13" t="s">
        <v>67</v>
      </c>
      <c r="B906" s="14" t="s">
        <v>16</v>
      </c>
      <c r="C906" s="15">
        <v>3605052568415</v>
      </c>
      <c r="D906" s="16">
        <v>10000</v>
      </c>
      <c r="E906" s="17">
        <v>10000</v>
      </c>
      <c r="F906" s="18">
        <v>1</v>
      </c>
      <c r="G906" s="19">
        <v>1</v>
      </c>
      <c r="H906" s="20">
        <f t="shared" si="99"/>
        <v>2</v>
      </c>
      <c r="I906" s="21">
        <f>SUMIFS(E:E,C:C,C906)</f>
        <v>10000</v>
      </c>
      <c r="J906" s="21">
        <f>SUMIFS(D:D,C:C,C906)</f>
        <v>10000</v>
      </c>
      <c r="K906" s="20" t="str">
        <f>IF(H906=2,"Délais OK &amp; Qté OK",IF(AND(H906=1,E906&lt;&gt;""),"Délais OK &amp; Qté NO",IF(AND(H906=1,E906="",M906&gt;=2),"Délais NO &amp; Qté OK",IF(AND(E906&lt;&gt;"",J906=D906),"Livraison sans demande","Délais NO &amp; Qté NO"))))</f>
        <v>Délais OK &amp; Qté OK</v>
      </c>
      <c r="L906" s="22" t="str">
        <f>IF(AND(K906="Délais NO &amp; Qté OK",X906&gt;30,D906&lt;&gt;""),"Verificar",IF(AND(K906="Délais NO &amp; Qté OK",X906&lt;=30,D906&lt;&gt;""),"Entrée faite "&amp;X906&amp;" jours "&amp;V906,IF(AND(X906&lt;30,K906="Délais NO &amp; Qté NO",D906=""),"Demande faite "&amp;X906&amp;" jours "&amp;W907,"")))</f>
        <v/>
      </c>
      <c r="M906" s="22">
        <f t="shared" si="100"/>
        <v>1</v>
      </c>
      <c r="N906" s="23">
        <v>1</v>
      </c>
      <c r="O906" s="12" t="str">
        <f>CONCATENATE(C906,D906,E906)</f>
        <v>36050525684151000010000</v>
      </c>
      <c r="P906" s="42" t="str">
        <f t="shared" si="101"/>
        <v>25684151000010000</v>
      </c>
      <c r="Q906" s="24" t="str">
        <f>IF(AND(D906&lt;&gt;0,E906=0),B906,"")</f>
        <v/>
      </c>
      <c r="R906" s="25" t="str">
        <f>IF(AND(D906=0,E906&lt;&gt;0),B906,"")</f>
        <v/>
      </c>
      <c r="S906" s="26">
        <f t="shared" si="98"/>
        <v>41066</v>
      </c>
      <c r="T906" s="27">
        <f>SUMIFS(S:S,O:O,O906,E:E,"")</f>
        <v>0</v>
      </c>
      <c r="U906" s="27">
        <f>SUMIFS(S:S,O:O,O906,D:D,"")</f>
        <v>0</v>
      </c>
      <c r="V906" s="28" t="str">
        <f t="shared" si="102"/>
        <v>Avant</v>
      </c>
      <c r="W906" s="28" t="str">
        <f t="shared" si="103"/>
        <v>Après</v>
      </c>
      <c r="X906" s="29">
        <f t="shared" si="104"/>
        <v>0</v>
      </c>
      <c r="Y906" s="42">
        <f>IFERROR(P906+D906*0.03,"")</f>
        <v>2.56841510000103E+16</v>
      </c>
    </row>
    <row r="907" spans="1:25">
      <c r="A907" s="13" t="s">
        <v>67</v>
      </c>
      <c r="B907" s="14" t="s">
        <v>16</v>
      </c>
      <c r="C907" s="15">
        <v>3605052615669</v>
      </c>
      <c r="D907" s="16">
        <v>10000</v>
      </c>
      <c r="E907" s="17">
        <v>10000</v>
      </c>
      <c r="F907" s="18">
        <v>1</v>
      </c>
      <c r="G907" s="19">
        <v>1</v>
      </c>
      <c r="H907" s="20">
        <f t="shared" si="99"/>
        <v>2</v>
      </c>
      <c r="I907" s="21">
        <f>SUMIFS(E:E,C:C,C907)</f>
        <v>10000</v>
      </c>
      <c r="J907" s="21">
        <f>SUMIFS(D:D,C:C,C907)</f>
        <v>10000</v>
      </c>
      <c r="K907" s="20" t="str">
        <f>IF(H907=2,"Délais OK &amp; Qté OK",IF(AND(H907=1,E907&lt;&gt;""),"Délais OK &amp; Qté NO",IF(AND(H907=1,E907="",M907&gt;=2),"Délais NO &amp; Qté OK",IF(AND(E907&lt;&gt;"",J907=D907),"Livraison sans demande","Délais NO &amp; Qté NO"))))</f>
        <v>Délais OK &amp; Qté OK</v>
      </c>
      <c r="L907" s="22" t="str">
        <f>IF(AND(K907="Délais NO &amp; Qté OK",X907&gt;30,D907&lt;&gt;""),"Verificar",IF(AND(K907="Délais NO &amp; Qté OK",X907&lt;=30,D907&lt;&gt;""),"Entrée faite "&amp;X907&amp;" jours "&amp;V907,IF(AND(X907&lt;30,K907="Délais NO &amp; Qté NO",D907=""),"Demande faite "&amp;X907&amp;" jours "&amp;W908,"")))</f>
        <v/>
      </c>
      <c r="M907" s="22">
        <f t="shared" si="100"/>
        <v>1</v>
      </c>
      <c r="N907" s="23">
        <v>1</v>
      </c>
      <c r="O907" s="12" t="str">
        <f>CONCATENATE(C907,D907,E907)</f>
        <v>36050526156691000010000</v>
      </c>
      <c r="P907" s="42" t="str">
        <f t="shared" si="101"/>
        <v>26156691000010000</v>
      </c>
      <c r="Q907" s="24" t="str">
        <f>IF(AND(D907&lt;&gt;0,E907=0),B907,"")</f>
        <v/>
      </c>
      <c r="R907" s="25" t="str">
        <f>IF(AND(D907=0,E907&lt;&gt;0),B907,"")</f>
        <v/>
      </c>
      <c r="S907" s="26">
        <f t="shared" si="98"/>
        <v>41066</v>
      </c>
      <c r="T907" s="27">
        <f>SUMIFS(S:S,O:O,O907,E:E,"")</f>
        <v>0</v>
      </c>
      <c r="U907" s="27">
        <f>SUMIFS(S:S,O:O,O907,D:D,"")</f>
        <v>0</v>
      </c>
      <c r="V907" s="28" t="str">
        <f t="shared" si="102"/>
        <v>Avant</v>
      </c>
      <c r="W907" s="28" t="str">
        <f t="shared" si="103"/>
        <v>Après</v>
      </c>
      <c r="X907" s="29">
        <f t="shared" si="104"/>
        <v>0</v>
      </c>
      <c r="Y907" s="42">
        <f>IFERROR(P907+D907*0.03,"")</f>
        <v>2.61566910000103E+16</v>
      </c>
    </row>
    <row r="908" spans="1:25">
      <c r="A908" s="13" t="s">
        <v>67</v>
      </c>
      <c r="B908" s="14" t="s">
        <v>16</v>
      </c>
      <c r="C908" s="15">
        <v>3605052616314</v>
      </c>
      <c r="D908" s="16">
        <v>10000</v>
      </c>
      <c r="E908" s="17">
        <v>10000</v>
      </c>
      <c r="F908" s="18">
        <v>1</v>
      </c>
      <c r="G908" s="19">
        <v>1</v>
      </c>
      <c r="H908" s="20">
        <f t="shared" si="99"/>
        <v>2</v>
      </c>
      <c r="I908" s="21">
        <f>SUMIFS(E:E,C:C,C908)</f>
        <v>10000</v>
      </c>
      <c r="J908" s="21">
        <f>SUMIFS(D:D,C:C,C908)</f>
        <v>10000</v>
      </c>
      <c r="K908" s="20" t="str">
        <f>IF(H908=2,"Délais OK &amp; Qté OK",IF(AND(H908=1,E908&lt;&gt;""),"Délais OK &amp; Qté NO",IF(AND(H908=1,E908="",M908&gt;=2),"Délais NO &amp; Qté OK",IF(AND(E908&lt;&gt;"",J908=D908),"Livraison sans demande","Délais NO &amp; Qté NO"))))</f>
        <v>Délais OK &amp; Qté OK</v>
      </c>
      <c r="L908" s="22" t="str">
        <f>IF(AND(K908="Délais NO &amp; Qté OK",X908&gt;30,D908&lt;&gt;""),"Verificar",IF(AND(K908="Délais NO &amp; Qté OK",X908&lt;=30,D908&lt;&gt;""),"Entrée faite "&amp;X908&amp;" jours "&amp;V908,IF(AND(X908&lt;30,K908="Délais NO &amp; Qté NO",D908=""),"Demande faite "&amp;X908&amp;" jours "&amp;W909,"")))</f>
        <v/>
      </c>
      <c r="M908" s="22">
        <f t="shared" si="100"/>
        <v>1</v>
      </c>
      <c r="N908" s="23">
        <v>1</v>
      </c>
      <c r="O908" s="12" t="str">
        <f>CONCATENATE(C908,D908,E908)</f>
        <v>36050526163141000010000</v>
      </c>
      <c r="P908" s="42" t="str">
        <f t="shared" si="101"/>
        <v>26163141000010000</v>
      </c>
      <c r="Q908" s="24" t="str">
        <f>IF(AND(D908&lt;&gt;0,E908=0),B908,"")</f>
        <v/>
      </c>
      <c r="R908" s="25" t="str">
        <f>IF(AND(D908=0,E908&lt;&gt;0),B908,"")</f>
        <v/>
      </c>
      <c r="S908" s="26">
        <f t="shared" si="98"/>
        <v>41066</v>
      </c>
      <c r="T908" s="27">
        <f>SUMIFS(S:S,O:O,O908,E:E,"")</f>
        <v>0</v>
      </c>
      <c r="U908" s="27">
        <f>SUMIFS(S:S,O:O,O908,D:D,"")</f>
        <v>0</v>
      </c>
      <c r="V908" s="28" t="str">
        <f t="shared" si="102"/>
        <v>Avant</v>
      </c>
      <c r="W908" s="28" t="str">
        <f t="shared" si="103"/>
        <v>Après</v>
      </c>
      <c r="X908" s="29">
        <f t="shared" si="104"/>
        <v>0</v>
      </c>
      <c r="Y908" s="42">
        <f>IFERROR(P908+D908*0.03,"")</f>
        <v>2.61631410000103E+16</v>
      </c>
    </row>
    <row r="909" spans="1:25">
      <c r="A909" s="13" t="s">
        <v>67</v>
      </c>
      <c r="B909" s="14" t="s">
        <v>16</v>
      </c>
      <c r="C909" s="15">
        <v>3605052616796</v>
      </c>
      <c r="D909" s="16">
        <v>10000</v>
      </c>
      <c r="E909" s="17">
        <v>10000</v>
      </c>
      <c r="F909" s="18">
        <v>1</v>
      </c>
      <c r="G909" s="19">
        <v>1</v>
      </c>
      <c r="H909" s="20">
        <f t="shared" si="99"/>
        <v>2</v>
      </c>
      <c r="I909" s="21">
        <f>SUMIFS(E:E,C:C,C909)</f>
        <v>10000</v>
      </c>
      <c r="J909" s="21">
        <f>SUMIFS(D:D,C:C,C909)</f>
        <v>10000</v>
      </c>
      <c r="K909" s="20" t="str">
        <f>IF(H909=2,"Délais OK &amp; Qté OK",IF(AND(H909=1,E909&lt;&gt;""),"Délais OK &amp; Qté NO",IF(AND(H909=1,E909="",M909&gt;=2),"Délais NO &amp; Qté OK",IF(AND(E909&lt;&gt;"",J909=D909),"Livraison sans demande","Délais NO &amp; Qté NO"))))</f>
        <v>Délais OK &amp; Qté OK</v>
      </c>
      <c r="L909" s="22" t="str">
        <f>IF(AND(K909="Délais NO &amp; Qté OK",X909&gt;30,D909&lt;&gt;""),"Verificar",IF(AND(K909="Délais NO &amp; Qté OK",X909&lt;=30,D909&lt;&gt;""),"Entrée faite "&amp;X909&amp;" jours "&amp;V909,IF(AND(X909&lt;30,K909="Délais NO &amp; Qté NO",D909=""),"Demande faite "&amp;X909&amp;" jours "&amp;W910,"")))</f>
        <v/>
      </c>
      <c r="M909" s="22">
        <f t="shared" si="100"/>
        <v>1</v>
      </c>
      <c r="N909" s="23">
        <v>1</v>
      </c>
      <c r="O909" s="12" t="str">
        <f>CONCATENATE(C909,D909,E909)</f>
        <v>36050526167961000010000</v>
      </c>
      <c r="P909" s="42" t="str">
        <f t="shared" si="101"/>
        <v>26167961000010000</v>
      </c>
      <c r="Q909" s="24" t="str">
        <f>IF(AND(D909&lt;&gt;0,E909=0),B909,"")</f>
        <v/>
      </c>
      <c r="R909" s="25" t="str">
        <f>IF(AND(D909=0,E909&lt;&gt;0),B909,"")</f>
        <v/>
      </c>
      <c r="S909" s="26">
        <f t="shared" si="98"/>
        <v>41066</v>
      </c>
      <c r="T909" s="27">
        <f>SUMIFS(S:S,O:O,O909,E:E,"")</f>
        <v>0</v>
      </c>
      <c r="U909" s="27">
        <f>SUMIFS(S:S,O:O,O909,D:D,"")</f>
        <v>0</v>
      </c>
      <c r="V909" s="28" t="str">
        <f t="shared" si="102"/>
        <v>Avant</v>
      </c>
      <c r="W909" s="28" t="str">
        <f t="shared" si="103"/>
        <v>Après</v>
      </c>
      <c r="X909" s="29">
        <f t="shared" si="104"/>
        <v>0</v>
      </c>
      <c r="Y909" s="42">
        <f>IFERROR(P909+D909*0.03,"")</f>
        <v>2.61679610000103E+16</v>
      </c>
    </row>
    <row r="910" spans="1:25">
      <c r="A910" s="13" t="s">
        <v>67</v>
      </c>
      <c r="B910" s="14" t="s">
        <v>16</v>
      </c>
      <c r="C910" s="15">
        <v>3605052616864</v>
      </c>
      <c r="D910" s="16">
        <v>10000</v>
      </c>
      <c r="E910" s="17">
        <v>10000</v>
      </c>
      <c r="F910" s="18">
        <v>1</v>
      </c>
      <c r="G910" s="19">
        <v>1</v>
      </c>
      <c r="H910" s="20">
        <f t="shared" si="99"/>
        <v>2</v>
      </c>
      <c r="I910" s="21">
        <f>SUMIFS(E:E,C:C,C910)</f>
        <v>10000</v>
      </c>
      <c r="J910" s="21">
        <f>SUMIFS(D:D,C:C,C910)</f>
        <v>10000</v>
      </c>
      <c r="K910" s="20" t="str">
        <f>IF(H910=2,"Délais OK &amp; Qté OK",IF(AND(H910=1,E910&lt;&gt;""),"Délais OK &amp; Qté NO",IF(AND(H910=1,E910="",M910&gt;=2),"Délais NO &amp; Qté OK",IF(AND(E910&lt;&gt;"",J910=D910),"Livraison sans demande","Délais NO &amp; Qté NO"))))</f>
        <v>Délais OK &amp; Qté OK</v>
      </c>
      <c r="L910" s="22" t="str">
        <f>IF(AND(K910="Délais NO &amp; Qté OK",X910&gt;30,D910&lt;&gt;""),"Verificar",IF(AND(K910="Délais NO &amp; Qté OK",X910&lt;=30,D910&lt;&gt;""),"Entrée faite "&amp;X910&amp;" jours "&amp;V910,IF(AND(X910&lt;30,K910="Délais NO &amp; Qté NO",D910=""),"Demande faite "&amp;X910&amp;" jours "&amp;W911,"")))</f>
        <v/>
      </c>
      <c r="M910" s="22">
        <f t="shared" si="100"/>
        <v>1</v>
      </c>
      <c r="N910" s="23">
        <v>1</v>
      </c>
      <c r="O910" s="12" t="str">
        <f>CONCATENATE(C910,D910,E910)</f>
        <v>36050526168641000010000</v>
      </c>
      <c r="P910" s="42" t="str">
        <f t="shared" si="101"/>
        <v>26168641000010000</v>
      </c>
      <c r="Q910" s="24" t="str">
        <f>IF(AND(D910&lt;&gt;0,E910=0),B910,"")</f>
        <v/>
      </c>
      <c r="R910" s="25" t="str">
        <f>IF(AND(D910=0,E910&lt;&gt;0),B910,"")</f>
        <v/>
      </c>
      <c r="S910" s="26">
        <f t="shared" si="98"/>
        <v>41066</v>
      </c>
      <c r="T910" s="27">
        <f>SUMIFS(S:S,O:O,O910,E:E,"")</f>
        <v>0</v>
      </c>
      <c r="U910" s="27">
        <f>SUMIFS(S:S,O:O,O910,D:D,"")</f>
        <v>0</v>
      </c>
      <c r="V910" s="28" t="str">
        <f t="shared" si="102"/>
        <v>Avant</v>
      </c>
      <c r="W910" s="28" t="str">
        <f t="shared" si="103"/>
        <v>Après</v>
      </c>
      <c r="X910" s="29">
        <f t="shared" si="104"/>
        <v>0</v>
      </c>
      <c r="Y910" s="42">
        <f>IFERROR(P910+D910*0.03,"")</f>
        <v>2.61686410000103E+16</v>
      </c>
    </row>
    <row r="911" spans="1:25">
      <c r="A911" s="13" t="s">
        <v>67</v>
      </c>
      <c r="B911" s="14" t="s">
        <v>16</v>
      </c>
      <c r="C911" s="15">
        <v>3605052618097</v>
      </c>
      <c r="D911" s="16">
        <v>10000</v>
      </c>
      <c r="E911" s="17">
        <v>10000</v>
      </c>
      <c r="F911" s="18">
        <v>1</v>
      </c>
      <c r="G911" s="19">
        <v>1</v>
      </c>
      <c r="H911" s="20">
        <f t="shared" si="99"/>
        <v>2</v>
      </c>
      <c r="I911" s="21">
        <f>SUMIFS(E:E,C:C,C911)</f>
        <v>20000</v>
      </c>
      <c r="J911" s="21">
        <f>SUMIFS(D:D,C:C,C911)</f>
        <v>20000</v>
      </c>
      <c r="K911" s="20" t="str">
        <f>IF(H911=2,"Délais OK &amp; Qté OK",IF(AND(H911=1,E911&lt;&gt;""),"Délais OK &amp; Qté NO",IF(AND(H911=1,E911="",M911&gt;=2),"Délais NO &amp; Qté OK",IF(AND(E911&lt;&gt;"",J911=D911),"Livraison sans demande","Délais NO &amp; Qté NO"))))</f>
        <v>Délais OK &amp; Qté OK</v>
      </c>
      <c r="L911" s="22" t="str">
        <f>IF(AND(K911="Délais NO &amp; Qté OK",X911&gt;30,D911&lt;&gt;""),"Verificar",IF(AND(K911="Délais NO &amp; Qté OK",X911&lt;=30,D911&lt;&gt;""),"Entrée faite "&amp;X911&amp;" jours "&amp;V911,IF(AND(X911&lt;30,K911="Délais NO &amp; Qté NO",D911=""),"Demande faite "&amp;X911&amp;" jours "&amp;W912,"")))</f>
        <v/>
      </c>
      <c r="M911" s="22">
        <f t="shared" si="100"/>
        <v>2</v>
      </c>
      <c r="N911" s="23">
        <v>1</v>
      </c>
      <c r="O911" s="12" t="str">
        <f>CONCATENATE(C911,D911,E911)</f>
        <v>36050526180971000010000</v>
      </c>
      <c r="P911" s="42" t="str">
        <f t="shared" si="101"/>
        <v>26180971000010000</v>
      </c>
      <c r="Q911" s="24" t="str">
        <f>IF(AND(D911&lt;&gt;0,E911=0),B911,"")</f>
        <v/>
      </c>
      <c r="R911" s="25" t="str">
        <f>IF(AND(D911=0,E911&lt;&gt;0),B911,"")</f>
        <v/>
      </c>
      <c r="S911" s="26">
        <f t="shared" si="98"/>
        <v>41066</v>
      </c>
      <c r="T911" s="27">
        <f>SUMIFS(S:S,O:O,O911,E:E,"")</f>
        <v>0</v>
      </c>
      <c r="U911" s="27">
        <f>SUMIFS(S:S,O:O,O911,D:D,"")</f>
        <v>0</v>
      </c>
      <c r="V911" s="28" t="str">
        <f t="shared" si="102"/>
        <v>Avant</v>
      </c>
      <c r="W911" s="28" t="str">
        <f t="shared" si="103"/>
        <v>Après</v>
      </c>
      <c r="X911" s="29">
        <f t="shared" si="104"/>
        <v>0</v>
      </c>
      <c r="Y911" s="42">
        <f>IFERROR(P911+D911*0.03,"")</f>
        <v>2.61809710000103E+16</v>
      </c>
    </row>
    <row r="912" spans="1:25">
      <c r="A912" s="13" t="s">
        <v>67</v>
      </c>
      <c r="B912" s="14" t="s">
        <v>16</v>
      </c>
      <c r="C912" s="15">
        <v>3605052674895</v>
      </c>
      <c r="D912" s="16">
        <v>10000</v>
      </c>
      <c r="E912" s="17">
        <v>10000</v>
      </c>
      <c r="F912" s="18">
        <v>1</v>
      </c>
      <c r="G912" s="19">
        <v>1</v>
      </c>
      <c r="H912" s="20">
        <f t="shared" si="99"/>
        <v>2</v>
      </c>
      <c r="I912" s="21">
        <f>SUMIFS(E:E,C:C,C912)</f>
        <v>10000</v>
      </c>
      <c r="J912" s="21">
        <f>SUMIFS(D:D,C:C,C912)</f>
        <v>10000</v>
      </c>
      <c r="K912" s="20" t="str">
        <f>IF(H912=2,"Délais OK &amp; Qté OK",IF(AND(H912=1,E912&lt;&gt;""),"Délais OK &amp; Qté NO",IF(AND(H912=1,E912="",M912&gt;=2),"Délais NO &amp; Qté OK",IF(AND(E912&lt;&gt;"",J912=D912),"Livraison sans demande","Délais NO &amp; Qté NO"))))</f>
        <v>Délais OK &amp; Qté OK</v>
      </c>
      <c r="L912" s="22" t="str">
        <f>IF(AND(K912="Délais NO &amp; Qté OK",X912&gt;30,D912&lt;&gt;""),"Verificar",IF(AND(K912="Délais NO &amp; Qté OK",X912&lt;=30,D912&lt;&gt;""),"Entrée faite "&amp;X912&amp;" jours "&amp;V912,IF(AND(X912&lt;30,K912="Délais NO &amp; Qté NO",D912=""),"Demande faite "&amp;X912&amp;" jours "&amp;W913,"")))</f>
        <v/>
      </c>
      <c r="M912" s="22">
        <f t="shared" si="100"/>
        <v>1</v>
      </c>
      <c r="N912" s="23">
        <v>1</v>
      </c>
      <c r="O912" s="12" t="str">
        <f>CONCATENATE(C912,D912,E912)</f>
        <v>36050526748951000010000</v>
      </c>
      <c r="P912" s="42" t="str">
        <f t="shared" si="101"/>
        <v>26748951000010000</v>
      </c>
      <c r="Q912" s="24" t="str">
        <f>IF(AND(D912&lt;&gt;0,E912=0),B912,"")</f>
        <v/>
      </c>
      <c r="R912" s="25" t="str">
        <f>IF(AND(D912=0,E912&lt;&gt;0),B912,"")</f>
        <v/>
      </c>
      <c r="S912" s="26">
        <f t="shared" si="98"/>
        <v>41066</v>
      </c>
      <c r="T912" s="27">
        <f>SUMIFS(S:S,O:O,O912,E:E,"")</f>
        <v>0</v>
      </c>
      <c r="U912" s="27">
        <f>SUMIFS(S:S,O:O,O912,D:D,"")</f>
        <v>0</v>
      </c>
      <c r="V912" s="28" t="str">
        <f t="shared" si="102"/>
        <v>Avant</v>
      </c>
      <c r="W912" s="28" t="str">
        <f t="shared" si="103"/>
        <v>Après</v>
      </c>
      <c r="X912" s="29">
        <f t="shared" si="104"/>
        <v>0</v>
      </c>
      <c r="Y912" s="42">
        <f>IFERROR(P912+D912*0.03,"")</f>
        <v>2.67489510000103E+16</v>
      </c>
    </row>
    <row r="913" spans="1:25">
      <c r="A913" s="13" t="s">
        <v>67</v>
      </c>
      <c r="B913" s="14" t="s">
        <v>16</v>
      </c>
      <c r="C913" s="15">
        <v>3605052674925</v>
      </c>
      <c r="D913" s="16">
        <v>20000</v>
      </c>
      <c r="E913" s="17">
        <v>20000</v>
      </c>
      <c r="F913" s="18">
        <v>1</v>
      </c>
      <c r="G913" s="19">
        <v>1</v>
      </c>
      <c r="H913" s="20">
        <f t="shared" si="99"/>
        <v>2</v>
      </c>
      <c r="I913" s="21">
        <f>SUMIFS(E:E,C:C,C913)</f>
        <v>20000</v>
      </c>
      <c r="J913" s="21">
        <f>SUMIFS(D:D,C:C,C913)</f>
        <v>20000</v>
      </c>
      <c r="K913" s="20" t="str">
        <f>IF(H913=2,"Délais OK &amp; Qté OK",IF(AND(H913=1,E913&lt;&gt;""),"Délais OK &amp; Qté NO",IF(AND(H913=1,E913="",M913&gt;=2),"Délais NO &amp; Qté OK",IF(AND(E913&lt;&gt;"",J913=D913),"Livraison sans demande","Délais NO &amp; Qté NO"))))</f>
        <v>Délais OK &amp; Qté OK</v>
      </c>
      <c r="L913" s="22" t="str">
        <f>IF(AND(K913="Délais NO &amp; Qté OK",X913&gt;30,D913&lt;&gt;""),"Verificar",IF(AND(K913="Délais NO &amp; Qté OK",X913&lt;=30,D913&lt;&gt;""),"Entrée faite "&amp;X913&amp;" jours "&amp;V913,IF(AND(X913&lt;30,K913="Délais NO &amp; Qté NO",D913=""),"Demande faite "&amp;X913&amp;" jours "&amp;W914,"")))</f>
        <v/>
      </c>
      <c r="M913" s="22">
        <f t="shared" si="100"/>
        <v>1</v>
      </c>
      <c r="N913" s="23">
        <v>1</v>
      </c>
      <c r="O913" s="12" t="str">
        <f>CONCATENATE(C913,D913,E913)</f>
        <v>36050526749252000020000</v>
      </c>
      <c r="P913" s="42" t="str">
        <f t="shared" si="101"/>
        <v>26749252000020000</v>
      </c>
      <c r="Q913" s="24" t="str">
        <f>IF(AND(D913&lt;&gt;0,E913=0),B913,"")</f>
        <v/>
      </c>
      <c r="R913" s="25" t="str">
        <f>IF(AND(D913=0,E913&lt;&gt;0),B913,"")</f>
        <v/>
      </c>
      <c r="S913" s="26">
        <f t="shared" si="98"/>
        <v>41066</v>
      </c>
      <c r="T913" s="27">
        <f>SUMIFS(S:S,O:O,O913,E:E,"")</f>
        <v>0</v>
      </c>
      <c r="U913" s="27">
        <f>SUMIFS(S:S,O:O,O913,D:D,"")</f>
        <v>0</v>
      </c>
      <c r="V913" s="28" t="str">
        <f t="shared" si="102"/>
        <v>Avant</v>
      </c>
      <c r="W913" s="28" t="str">
        <f t="shared" si="103"/>
        <v>Après</v>
      </c>
      <c r="X913" s="29">
        <f t="shared" si="104"/>
        <v>0</v>
      </c>
      <c r="Y913" s="42">
        <f>IFERROR(P913+D913*0.03,"")</f>
        <v>2.67492520000206E+16</v>
      </c>
    </row>
    <row r="914" spans="1:25">
      <c r="A914" s="13" t="s">
        <v>67</v>
      </c>
      <c r="B914" s="14" t="s">
        <v>16</v>
      </c>
      <c r="C914" s="15">
        <v>3605052674994</v>
      </c>
      <c r="D914" s="16">
        <v>10000</v>
      </c>
      <c r="E914" s="17">
        <v>10000</v>
      </c>
      <c r="F914" s="18">
        <v>1</v>
      </c>
      <c r="G914" s="19">
        <v>1</v>
      </c>
      <c r="H914" s="20">
        <f t="shared" si="99"/>
        <v>2</v>
      </c>
      <c r="I914" s="21">
        <f>SUMIFS(E:E,C:C,C914)</f>
        <v>10000</v>
      </c>
      <c r="J914" s="21">
        <f>SUMIFS(D:D,C:C,C914)</f>
        <v>10000</v>
      </c>
      <c r="K914" s="20" t="str">
        <f>IF(H914=2,"Délais OK &amp; Qté OK",IF(AND(H914=1,E914&lt;&gt;""),"Délais OK &amp; Qté NO",IF(AND(H914=1,E914="",M914&gt;=2),"Délais NO &amp; Qté OK",IF(AND(E914&lt;&gt;"",J914=D914),"Livraison sans demande","Délais NO &amp; Qté NO"))))</f>
        <v>Délais OK &amp; Qté OK</v>
      </c>
      <c r="L914" s="22" t="str">
        <f>IF(AND(K914="Délais NO &amp; Qté OK",X914&gt;30,D914&lt;&gt;""),"Verificar",IF(AND(K914="Délais NO &amp; Qté OK",X914&lt;=30,D914&lt;&gt;""),"Entrée faite "&amp;X914&amp;" jours "&amp;V914,IF(AND(X914&lt;30,K914="Délais NO &amp; Qté NO",D914=""),"Demande faite "&amp;X914&amp;" jours "&amp;W915,"")))</f>
        <v/>
      </c>
      <c r="M914" s="22">
        <f t="shared" si="100"/>
        <v>1</v>
      </c>
      <c r="N914" s="23">
        <v>1</v>
      </c>
      <c r="O914" s="12" t="str">
        <f>CONCATENATE(C914,D914,E914)</f>
        <v>36050526749941000010000</v>
      </c>
      <c r="P914" s="42" t="str">
        <f t="shared" si="101"/>
        <v>26749941000010000</v>
      </c>
      <c r="Q914" s="24" t="str">
        <f>IF(AND(D914&lt;&gt;0,E914=0),B914,"")</f>
        <v/>
      </c>
      <c r="R914" s="25" t="str">
        <f>IF(AND(D914=0,E914&lt;&gt;0),B914,"")</f>
        <v/>
      </c>
      <c r="S914" s="26">
        <f t="shared" si="98"/>
        <v>41066</v>
      </c>
      <c r="T914" s="27">
        <f>SUMIFS(S:S,O:O,O914,E:E,"")</f>
        <v>0</v>
      </c>
      <c r="U914" s="27">
        <f>SUMIFS(S:S,O:O,O914,D:D,"")</f>
        <v>0</v>
      </c>
      <c r="V914" s="28" t="str">
        <f t="shared" si="102"/>
        <v>Avant</v>
      </c>
      <c r="W914" s="28" t="str">
        <f t="shared" si="103"/>
        <v>Après</v>
      </c>
      <c r="X914" s="29">
        <f t="shared" si="104"/>
        <v>0</v>
      </c>
      <c r="Y914" s="42">
        <f>IFERROR(P914+D914*0.03,"")</f>
        <v>2.67499410000103E+16</v>
      </c>
    </row>
    <row r="915" spans="1:25">
      <c r="A915" s="13" t="s">
        <v>67</v>
      </c>
      <c r="B915" s="14" t="s">
        <v>16</v>
      </c>
      <c r="C915" s="15">
        <v>3605052675212</v>
      </c>
      <c r="D915" s="16">
        <v>10000</v>
      </c>
      <c r="E915" s="17"/>
      <c r="F915" s="18"/>
      <c r="G915" s="19">
        <v>1</v>
      </c>
      <c r="H915" s="20">
        <f t="shared" si="99"/>
        <v>1</v>
      </c>
      <c r="I915" s="21">
        <f>SUMIFS(E:E,C:C,C915)</f>
        <v>10000</v>
      </c>
      <c r="J915" s="21">
        <f>SUMIFS(D:D,C:C,C915)</f>
        <v>20000</v>
      </c>
      <c r="K915" s="20" t="str">
        <f>IF(H915=2,"Délais OK &amp; Qté OK",IF(AND(H915=1,E915&lt;&gt;""),"Délais OK &amp; Qté NO",IF(AND(H915=1,E915="",M915&gt;=2),"Délais NO &amp; Qté OK",IF(AND(E915&lt;&gt;"",J915=D915),"Livraison sans demande","Délais NO &amp; Qté NO"))))</f>
        <v>Délais NO &amp; Qté NO</v>
      </c>
      <c r="L915" s="22" t="str">
        <f>IF(AND(K915="Délais NO &amp; Qté OK",X915&gt;30,D915&lt;&gt;""),"Verificar",IF(AND(K915="Délais NO &amp; Qté OK",X915&lt;=30,D915&lt;&gt;""),"Entrée faite "&amp;X915&amp;" jours "&amp;V915,IF(AND(X915&lt;30,K915="Délais NO &amp; Qté NO",D915=""),"Demande faite "&amp;X915&amp;" jours "&amp;W916,"")))</f>
        <v/>
      </c>
      <c r="M915" s="22">
        <f t="shared" si="100"/>
        <v>1</v>
      </c>
      <c r="N915" s="23">
        <v>1</v>
      </c>
      <c r="O915" s="12" t="str">
        <f>CONCATENATE(C915,D915,E915)</f>
        <v>360505267521210000</v>
      </c>
      <c r="P915" s="42" t="str">
        <f t="shared" si="101"/>
        <v>267521210000</v>
      </c>
      <c r="Q915" s="24" t="str">
        <f>IF(AND(D915&lt;&gt;0,E915=0),B915,"")</f>
        <v>06/06/2012</v>
      </c>
      <c r="R915" s="25" t="str">
        <f>IF(AND(D915=0,E915&lt;&gt;0),B915,"")</f>
        <v/>
      </c>
      <c r="S915" s="26">
        <f t="shared" si="98"/>
        <v>41066</v>
      </c>
      <c r="T915" s="27">
        <f>SUMIFS(S:S,O:O,O915,E:E,"")</f>
        <v>41066</v>
      </c>
      <c r="U915" s="27">
        <f>SUMIFS(S:S,O:O,O915,D:D,"")</f>
        <v>0</v>
      </c>
      <c r="V915" s="28" t="str">
        <f t="shared" si="102"/>
        <v>Avant</v>
      </c>
      <c r="W915" s="28" t="str">
        <f t="shared" si="103"/>
        <v>Après</v>
      </c>
      <c r="X915" s="29">
        <f t="shared" si="104"/>
        <v>41066</v>
      </c>
      <c r="Y915" s="42">
        <f>IFERROR(P915+D915*0.03,"")</f>
        <v>267521210300</v>
      </c>
    </row>
    <row r="916" spans="1:25">
      <c r="A916" s="13" t="s">
        <v>67</v>
      </c>
      <c r="B916" s="14" t="s">
        <v>16</v>
      </c>
      <c r="C916" s="15">
        <v>3605052711484</v>
      </c>
      <c r="D916" s="16">
        <v>10000</v>
      </c>
      <c r="E916" s="17">
        <v>10000</v>
      </c>
      <c r="F916" s="18">
        <v>1</v>
      </c>
      <c r="G916" s="19">
        <v>1</v>
      </c>
      <c r="H916" s="20">
        <f t="shared" si="99"/>
        <v>2</v>
      </c>
      <c r="I916" s="21">
        <f>SUMIFS(E:E,C:C,C916)</f>
        <v>10000</v>
      </c>
      <c r="J916" s="21">
        <f>SUMIFS(D:D,C:C,C916)</f>
        <v>10000</v>
      </c>
      <c r="K916" s="20" t="str">
        <f>IF(H916=2,"Délais OK &amp; Qté OK",IF(AND(H916=1,E916&lt;&gt;""),"Délais OK &amp; Qté NO",IF(AND(H916=1,E916="",M916&gt;=2),"Délais NO &amp; Qté OK",IF(AND(E916&lt;&gt;"",J916=D916),"Livraison sans demande","Délais NO &amp; Qté NO"))))</f>
        <v>Délais OK &amp; Qté OK</v>
      </c>
      <c r="L916" s="22" t="str">
        <f>IF(AND(K916="Délais NO &amp; Qté OK",X916&gt;30,D916&lt;&gt;""),"Verificar",IF(AND(K916="Délais NO &amp; Qté OK",X916&lt;=30,D916&lt;&gt;""),"Entrée faite "&amp;X916&amp;" jours "&amp;V916,IF(AND(X916&lt;30,K916="Délais NO &amp; Qté NO",D916=""),"Demande faite "&amp;X916&amp;" jours "&amp;W917,"")))</f>
        <v/>
      </c>
      <c r="M916" s="22">
        <f t="shared" si="100"/>
        <v>1</v>
      </c>
      <c r="N916" s="23">
        <v>1</v>
      </c>
      <c r="O916" s="12" t="str">
        <f>CONCATENATE(C916,D916,E916)</f>
        <v>36050527114841000010000</v>
      </c>
      <c r="P916" s="42" t="str">
        <f t="shared" si="101"/>
        <v>27114841000010000</v>
      </c>
      <c r="Q916" s="24" t="str">
        <f>IF(AND(D916&lt;&gt;0,E916=0),B916,"")</f>
        <v/>
      </c>
      <c r="R916" s="25" t="str">
        <f>IF(AND(D916=0,E916&lt;&gt;0),B916,"")</f>
        <v/>
      </c>
      <c r="S916" s="26">
        <f t="shared" si="98"/>
        <v>41066</v>
      </c>
      <c r="T916" s="27">
        <f>SUMIFS(S:S,O:O,O916,E:E,"")</f>
        <v>0</v>
      </c>
      <c r="U916" s="27">
        <f>SUMIFS(S:S,O:O,O916,D:D,"")</f>
        <v>0</v>
      </c>
      <c r="V916" s="28" t="str">
        <f t="shared" si="102"/>
        <v>Avant</v>
      </c>
      <c r="W916" s="28" t="str">
        <f t="shared" si="103"/>
        <v>Après</v>
      </c>
      <c r="X916" s="29">
        <f t="shared" si="104"/>
        <v>0</v>
      </c>
      <c r="Y916" s="42">
        <f>IFERROR(P916+D916*0.03,"")</f>
        <v>2.71148410000103E+16</v>
      </c>
    </row>
    <row r="917" spans="1:25">
      <c r="A917" s="13" t="s">
        <v>67</v>
      </c>
      <c r="B917" s="14" t="s">
        <v>16</v>
      </c>
      <c r="C917" s="15">
        <v>3605052711552</v>
      </c>
      <c r="D917" s="16">
        <v>10000</v>
      </c>
      <c r="E917" s="17">
        <v>10000</v>
      </c>
      <c r="F917" s="18">
        <v>1</v>
      </c>
      <c r="G917" s="19">
        <v>1</v>
      </c>
      <c r="H917" s="20">
        <f t="shared" si="99"/>
        <v>2</v>
      </c>
      <c r="I917" s="21">
        <f>SUMIFS(E:E,C:C,C917)</f>
        <v>10000</v>
      </c>
      <c r="J917" s="21">
        <f>SUMIFS(D:D,C:C,C917)</f>
        <v>10000</v>
      </c>
      <c r="K917" s="20" t="str">
        <f>IF(H917=2,"Délais OK &amp; Qté OK",IF(AND(H917=1,E917&lt;&gt;""),"Délais OK &amp; Qté NO",IF(AND(H917=1,E917="",M917&gt;=2),"Délais NO &amp; Qté OK",IF(AND(E917&lt;&gt;"",J917=D917),"Livraison sans demande","Délais NO &amp; Qté NO"))))</f>
        <v>Délais OK &amp; Qté OK</v>
      </c>
      <c r="L917" s="22" t="str">
        <f>IF(AND(K917="Délais NO &amp; Qté OK",X917&gt;30,D917&lt;&gt;""),"Verificar",IF(AND(K917="Délais NO &amp; Qté OK",X917&lt;=30,D917&lt;&gt;""),"Entrée faite "&amp;X917&amp;" jours "&amp;V917,IF(AND(X917&lt;30,K917="Délais NO &amp; Qté NO",D917=""),"Demande faite "&amp;X917&amp;" jours "&amp;W918,"")))</f>
        <v/>
      </c>
      <c r="M917" s="22">
        <f t="shared" si="100"/>
        <v>1</v>
      </c>
      <c r="N917" s="23">
        <v>1</v>
      </c>
      <c r="O917" s="12" t="str">
        <f>CONCATENATE(C917,D917,E917)</f>
        <v>36050527115521000010000</v>
      </c>
      <c r="P917" s="42" t="str">
        <f t="shared" si="101"/>
        <v>27115521000010000</v>
      </c>
      <c r="Q917" s="24" t="str">
        <f>IF(AND(D917&lt;&gt;0,E917=0),B917,"")</f>
        <v/>
      </c>
      <c r="R917" s="25" t="str">
        <f>IF(AND(D917=0,E917&lt;&gt;0),B917,"")</f>
        <v/>
      </c>
      <c r="S917" s="26">
        <f t="shared" si="98"/>
        <v>41066</v>
      </c>
      <c r="T917" s="27">
        <f>SUMIFS(S:S,O:O,O917,E:E,"")</f>
        <v>0</v>
      </c>
      <c r="U917" s="27">
        <f>SUMIFS(S:S,O:O,O917,D:D,"")</f>
        <v>0</v>
      </c>
      <c r="V917" s="28" t="str">
        <f t="shared" si="102"/>
        <v>Avant</v>
      </c>
      <c r="W917" s="28" t="str">
        <f t="shared" si="103"/>
        <v>Après</v>
      </c>
      <c r="X917" s="29">
        <f t="shared" si="104"/>
        <v>0</v>
      </c>
      <c r="Y917" s="42">
        <f>IFERROR(P917+D917*0.03,"")</f>
        <v>2.71155210000103E+16</v>
      </c>
    </row>
    <row r="918" spans="1:25">
      <c r="A918" s="13" t="s">
        <v>67</v>
      </c>
      <c r="B918" s="14" t="s">
        <v>16</v>
      </c>
      <c r="C918" s="15">
        <v>3605052711651</v>
      </c>
      <c r="D918" s="16">
        <v>10000</v>
      </c>
      <c r="E918" s="17">
        <v>10000</v>
      </c>
      <c r="F918" s="18">
        <v>1</v>
      </c>
      <c r="G918" s="19">
        <v>1</v>
      </c>
      <c r="H918" s="20">
        <f t="shared" si="99"/>
        <v>2</v>
      </c>
      <c r="I918" s="21">
        <f>SUMIFS(E:E,C:C,C918)</f>
        <v>10000</v>
      </c>
      <c r="J918" s="21">
        <f>SUMIFS(D:D,C:C,C918)</f>
        <v>10000</v>
      </c>
      <c r="K918" s="20" t="str">
        <f>IF(H918=2,"Délais OK &amp; Qté OK",IF(AND(H918=1,E918&lt;&gt;""),"Délais OK &amp; Qté NO",IF(AND(H918=1,E918="",M918&gt;=2),"Délais NO &amp; Qté OK",IF(AND(E918&lt;&gt;"",J918=D918),"Livraison sans demande","Délais NO &amp; Qté NO"))))</f>
        <v>Délais OK &amp; Qté OK</v>
      </c>
      <c r="L918" s="22" t="str">
        <f>IF(AND(K918="Délais NO &amp; Qté OK",X918&gt;30,D918&lt;&gt;""),"Verificar",IF(AND(K918="Délais NO &amp; Qté OK",X918&lt;=30,D918&lt;&gt;""),"Entrée faite "&amp;X918&amp;" jours "&amp;V918,IF(AND(X918&lt;30,K918="Délais NO &amp; Qté NO",D918=""),"Demande faite "&amp;X918&amp;" jours "&amp;W919,"")))</f>
        <v/>
      </c>
      <c r="M918" s="22">
        <f t="shared" si="100"/>
        <v>1</v>
      </c>
      <c r="N918" s="23">
        <v>1</v>
      </c>
      <c r="O918" s="12" t="str">
        <f>CONCATENATE(C918,D918,E918)</f>
        <v>36050527116511000010000</v>
      </c>
      <c r="P918" s="42" t="str">
        <f t="shared" si="101"/>
        <v>27116511000010000</v>
      </c>
      <c r="Q918" s="24" t="str">
        <f>IF(AND(D918&lt;&gt;0,E918=0),B918,"")</f>
        <v/>
      </c>
      <c r="R918" s="25" t="str">
        <f>IF(AND(D918=0,E918&lt;&gt;0),B918,"")</f>
        <v/>
      </c>
      <c r="S918" s="26">
        <f t="shared" si="98"/>
        <v>41066</v>
      </c>
      <c r="T918" s="27">
        <f>SUMIFS(S:S,O:O,O918,E:E,"")</f>
        <v>0</v>
      </c>
      <c r="U918" s="27">
        <f>SUMIFS(S:S,O:O,O918,D:D,"")</f>
        <v>0</v>
      </c>
      <c r="V918" s="28" t="str">
        <f t="shared" si="102"/>
        <v>Avant</v>
      </c>
      <c r="W918" s="28" t="str">
        <f t="shared" si="103"/>
        <v>Après</v>
      </c>
      <c r="X918" s="29">
        <f t="shared" si="104"/>
        <v>0</v>
      </c>
      <c r="Y918" s="42">
        <f>IFERROR(P918+D918*0.03,"")</f>
        <v>2.71165110000103E+16</v>
      </c>
    </row>
    <row r="919" spans="1:25">
      <c r="A919" s="13" t="s">
        <v>67</v>
      </c>
      <c r="B919" s="14" t="s">
        <v>16</v>
      </c>
      <c r="C919" s="15">
        <v>3605052711682</v>
      </c>
      <c r="D919" s="16">
        <v>10000</v>
      </c>
      <c r="E919" s="17">
        <v>10000</v>
      </c>
      <c r="F919" s="18">
        <v>1</v>
      </c>
      <c r="G919" s="19">
        <v>1</v>
      </c>
      <c r="H919" s="20">
        <f t="shared" si="99"/>
        <v>2</v>
      </c>
      <c r="I919" s="21">
        <f>SUMIFS(E:E,C:C,C919)</f>
        <v>10000</v>
      </c>
      <c r="J919" s="21">
        <f>SUMIFS(D:D,C:C,C919)</f>
        <v>10000</v>
      </c>
      <c r="K919" s="20" t="str">
        <f>IF(H919=2,"Délais OK &amp; Qté OK",IF(AND(H919=1,E919&lt;&gt;""),"Délais OK &amp; Qté NO",IF(AND(H919=1,E919="",M919&gt;=2),"Délais NO &amp; Qté OK",IF(AND(E919&lt;&gt;"",J919=D919),"Livraison sans demande","Délais NO &amp; Qté NO"))))</f>
        <v>Délais OK &amp; Qté OK</v>
      </c>
      <c r="L919" s="22" t="str">
        <f>IF(AND(K919="Délais NO &amp; Qté OK",X919&gt;30,D919&lt;&gt;""),"Verificar",IF(AND(K919="Délais NO &amp; Qté OK",X919&lt;=30,D919&lt;&gt;""),"Entrée faite "&amp;X919&amp;" jours "&amp;V919,IF(AND(X919&lt;30,K919="Délais NO &amp; Qté NO",D919=""),"Demande faite "&amp;X919&amp;" jours "&amp;W920,"")))</f>
        <v/>
      </c>
      <c r="M919" s="22">
        <f t="shared" si="100"/>
        <v>1</v>
      </c>
      <c r="N919" s="23">
        <v>1</v>
      </c>
      <c r="O919" s="12" t="str">
        <f>CONCATENATE(C919,D919,E919)</f>
        <v>36050527116821000010000</v>
      </c>
      <c r="P919" s="42" t="str">
        <f t="shared" si="101"/>
        <v>27116821000010000</v>
      </c>
      <c r="Q919" s="24" t="str">
        <f>IF(AND(D919&lt;&gt;0,E919=0),B919,"")</f>
        <v/>
      </c>
      <c r="R919" s="25" t="str">
        <f>IF(AND(D919=0,E919&lt;&gt;0),B919,"")</f>
        <v/>
      </c>
      <c r="S919" s="26">
        <f t="shared" si="98"/>
        <v>41066</v>
      </c>
      <c r="T919" s="27">
        <f>SUMIFS(S:S,O:O,O919,E:E,"")</f>
        <v>0</v>
      </c>
      <c r="U919" s="27">
        <f>SUMIFS(S:S,O:O,O919,D:D,"")</f>
        <v>0</v>
      </c>
      <c r="V919" s="28" t="str">
        <f t="shared" si="102"/>
        <v>Avant</v>
      </c>
      <c r="W919" s="28" t="str">
        <f t="shared" si="103"/>
        <v>Après</v>
      </c>
      <c r="X919" s="29">
        <f t="shared" si="104"/>
        <v>0</v>
      </c>
      <c r="Y919" s="42">
        <f>IFERROR(P919+D919*0.03,"")</f>
        <v>2.71168210000103E+16</v>
      </c>
    </row>
    <row r="920" spans="1:25">
      <c r="A920" s="13" t="s">
        <v>67</v>
      </c>
      <c r="B920" s="14" t="s">
        <v>16</v>
      </c>
      <c r="C920" s="15">
        <v>3605052711965</v>
      </c>
      <c r="D920" s="16">
        <v>10000</v>
      </c>
      <c r="E920" s="17"/>
      <c r="F920" s="18"/>
      <c r="G920" s="19">
        <v>1</v>
      </c>
      <c r="H920" s="20">
        <f t="shared" si="99"/>
        <v>1</v>
      </c>
      <c r="I920" s="21">
        <f>SUMIFS(E:E,C:C,C920)</f>
        <v>10000</v>
      </c>
      <c r="J920" s="21">
        <f>SUMIFS(D:D,C:C,C920)</f>
        <v>20000</v>
      </c>
      <c r="K920" s="20" t="str">
        <f>IF(H920=2,"Délais OK &amp; Qté OK",IF(AND(H920=1,E920&lt;&gt;""),"Délais OK &amp; Qté NO",IF(AND(H920=1,E920="",M920&gt;=2),"Délais NO &amp; Qté OK",IF(AND(E920&lt;&gt;"",J920=D920),"Livraison sans demande","Délais NO &amp; Qté NO"))))</f>
        <v>Délais NO &amp; Qté NO</v>
      </c>
      <c r="L920" s="22" t="str">
        <f>IF(AND(K920="Délais NO &amp; Qté OK",X920&gt;30,D920&lt;&gt;""),"Verificar",IF(AND(K920="Délais NO &amp; Qté OK",X920&lt;=30,D920&lt;&gt;""),"Entrée faite "&amp;X920&amp;" jours "&amp;V920,IF(AND(X920&lt;30,K920="Délais NO &amp; Qté NO",D920=""),"Demande faite "&amp;X920&amp;" jours "&amp;W921,"")))</f>
        <v/>
      </c>
      <c r="M920" s="22">
        <f t="shared" si="100"/>
        <v>1</v>
      </c>
      <c r="N920" s="23">
        <v>1</v>
      </c>
      <c r="O920" s="12" t="str">
        <f>CONCATENATE(C920,D920,E920)</f>
        <v>360505271196510000</v>
      </c>
      <c r="P920" s="42" t="str">
        <f t="shared" si="101"/>
        <v>271196510000</v>
      </c>
      <c r="Q920" s="24" t="str">
        <f>IF(AND(D920&lt;&gt;0,E920=0),B920,"")</f>
        <v>06/06/2012</v>
      </c>
      <c r="R920" s="25" t="str">
        <f>IF(AND(D920=0,E920&lt;&gt;0),B920,"")</f>
        <v/>
      </c>
      <c r="S920" s="26">
        <f t="shared" si="98"/>
        <v>41066</v>
      </c>
      <c r="T920" s="27">
        <f>SUMIFS(S:S,O:O,O920,E:E,"")</f>
        <v>41066</v>
      </c>
      <c r="U920" s="27">
        <f>SUMIFS(S:S,O:O,O920,D:D,"")</f>
        <v>0</v>
      </c>
      <c r="V920" s="28" t="str">
        <f t="shared" si="102"/>
        <v>Avant</v>
      </c>
      <c r="W920" s="28" t="str">
        <f t="shared" si="103"/>
        <v>Après</v>
      </c>
      <c r="X920" s="29">
        <f t="shared" si="104"/>
        <v>41066</v>
      </c>
      <c r="Y920" s="42">
        <f>IFERROR(P920+D920*0.03,"")</f>
        <v>271196510300</v>
      </c>
    </row>
    <row r="921" spans="1:25">
      <c r="A921" s="13" t="s">
        <v>67</v>
      </c>
      <c r="B921" s="14" t="s">
        <v>16</v>
      </c>
      <c r="C921" s="15">
        <v>3605052712481</v>
      </c>
      <c r="D921" s="16">
        <v>20000</v>
      </c>
      <c r="E921" s="17">
        <v>10000</v>
      </c>
      <c r="F921" s="18"/>
      <c r="G921" s="19">
        <v>1</v>
      </c>
      <c r="H921" s="20">
        <f t="shared" si="99"/>
        <v>1</v>
      </c>
      <c r="I921" s="21">
        <f>SUMIFS(E:E,C:C,C921)</f>
        <v>20000</v>
      </c>
      <c r="J921" s="21">
        <f>SUMIFS(D:D,C:C,C921)</f>
        <v>20000</v>
      </c>
      <c r="K921" s="20" t="str">
        <f>IF(H921=2,"Délais OK &amp; Qté OK",IF(AND(H921=1,E921&lt;&gt;""),"Délais OK &amp; Qté NO",IF(AND(H921=1,E921="",M921&gt;=2),"Délais NO &amp; Qté OK",IF(AND(E921&lt;&gt;"",J921=D921),"Livraison sans demande","Délais NO &amp; Qté NO"))))</f>
        <v>Délais OK &amp; Qté NO</v>
      </c>
      <c r="L921" s="22" t="str">
        <f>IF(AND(K921="Délais NO &amp; Qté OK",X921&gt;30,D921&lt;&gt;""),"Verificar",IF(AND(K921="Délais NO &amp; Qté OK",X921&lt;=30,D921&lt;&gt;""),"Entrée faite "&amp;X921&amp;" jours "&amp;V921,IF(AND(X921&lt;30,K921="Délais NO &amp; Qté NO",D921=""),"Demande faite "&amp;X921&amp;" jours "&amp;W922,"")))</f>
        <v/>
      </c>
      <c r="M921" s="22">
        <f t="shared" si="100"/>
        <v>1</v>
      </c>
      <c r="N921" s="23">
        <v>1</v>
      </c>
      <c r="O921" s="12" t="str">
        <f>CONCATENATE(C921,D921,E921)</f>
        <v>36050527124812000010000</v>
      </c>
      <c r="P921" s="42" t="str">
        <f t="shared" si="101"/>
        <v>27124812000010000</v>
      </c>
      <c r="Q921" s="24" t="str">
        <f>IF(AND(D921&lt;&gt;0,E921=0),B921,"")</f>
        <v/>
      </c>
      <c r="R921" s="25" t="str">
        <f>IF(AND(D921=0,E921&lt;&gt;0),B921,"")</f>
        <v/>
      </c>
      <c r="S921" s="26">
        <f t="shared" si="98"/>
        <v>41066</v>
      </c>
      <c r="T921" s="27">
        <f>SUMIFS(S:S,O:O,O921,E:E,"")</f>
        <v>0</v>
      </c>
      <c r="U921" s="27">
        <f>SUMIFS(S:S,O:O,O921,D:D,"")</f>
        <v>0</v>
      </c>
      <c r="V921" s="28" t="str">
        <f t="shared" si="102"/>
        <v>Avant</v>
      </c>
      <c r="W921" s="28" t="str">
        <f t="shared" si="103"/>
        <v>Après</v>
      </c>
      <c r="X921" s="29">
        <f t="shared" si="104"/>
        <v>0</v>
      </c>
      <c r="Y921" s="42">
        <f>IFERROR(P921+D921*0.03,"")</f>
        <v>2.71248120000106E+16</v>
      </c>
    </row>
    <row r="922" spans="1:25">
      <c r="A922" s="13" t="s">
        <v>67</v>
      </c>
      <c r="B922" s="14" t="s">
        <v>16</v>
      </c>
      <c r="C922" s="15">
        <v>3605052712498</v>
      </c>
      <c r="D922" s="16">
        <v>20000</v>
      </c>
      <c r="E922" s="17">
        <v>10000</v>
      </c>
      <c r="F922" s="18"/>
      <c r="G922" s="19">
        <v>1</v>
      </c>
      <c r="H922" s="20">
        <f t="shared" si="99"/>
        <v>1</v>
      </c>
      <c r="I922" s="21">
        <f>SUMIFS(E:E,C:C,C922)</f>
        <v>20000</v>
      </c>
      <c r="J922" s="21">
        <f>SUMIFS(D:D,C:C,C922)</f>
        <v>20000</v>
      </c>
      <c r="K922" s="20" t="str">
        <f>IF(H922=2,"Délais OK &amp; Qté OK",IF(AND(H922=1,E922&lt;&gt;""),"Délais OK &amp; Qté NO",IF(AND(H922=1,E922="",M922&gt;=2),"Délais NO &amp; Qté OK",IF(AND(E922&lt;&gt;"",J922=D922),"Livraison sans demande","Délais NO &amp; Qté NO"))))</f>
        <v>Délais OK &amp; Qté NO</v>
      </c>
      <c r="L922" s="22" t="str">
        <f>IF(AND(K922="Délais NO &amp; Qté OK",X922&gt;30,D922&lt;&gt;""),"Verificar",IF(AND(K922="Délais NO &amp; Qté OK",X922&lt;=30,D922&lt;&gt;""),"Entrée faite "&amp;X922&amp;" jours "&amp;V922,IF(AND(X922&lt;30,K922="Délais NO &amp; Qté NO",D922=""),"Demande faite "&amp;X922&amp;" jours "&amp;W923,"")))</f>
        <v/>
      </c>
      <c r="M922" s="22">
        <f t="shared" si="100"/>
        <v>1</v>
      </c>
      <c r="N922" s="23">
        <v>1</v>
      </c>
      <c r="O922" s="12" t="str">
        <f>CONCATENATE(C922,D922,E922)</f>
        <v>36050527124982000010000</v>
      </c>
      <c r="P922" s="42" t="str">
        <f t="shared" si="101"/>
        <v>27124982000010000</v>
      </c>
      <c r="Q922" s="24" t="str">
        <f>IF(AND(D922&lt;&gt;0,E922=0),B922,"")</f>
        <v/>
      </c>
      <c r="R922" s="25" t="str">
        <f>IF(AND(D922=0,E922&lt;&gt;0),B922,"")</f>
        <v/>
      </c>
      <c r="S922" s="26">
        <f t="shared" si="98"/>
        <v>41066</v>
      </c>
      <c r="T922" s="27">
        <f>SUMIFS(S:S,O:O,O922,E:E,"")</f>
        <v>0</v>
      </c>
      <c r="U922" s="27">
        <f>SUMIFS(S:S,O:O,O922,D:D,"")</f>
        <v>0</v>
      </c>
      <c r="V922" s="28" t="str">
        <f t="shared" si="102"/>
        <v>Avant</v>
      </c>
      <c r="W922" s="28" t="str">
        <f t="shared" si="103"/>
        <v>Après</v>
      </c>
      <c r="X922" s="29">
        <f t="shared" si="104"/>
        <v>0</v>
      </c>
      <c r="Y922" s="42">
        <f>IFERROR(P922+D922*0.03,"")</f>
        <v>2.71249820000106E+16</v>
      </c>
    </row>
    <row r="923" spans="1:25">
      <c r="A923" s="13" t="s">
        <v>67</v>
      </c>
      <c r="B923" s="14" t="s">
        <v>16</v>
      </c>
      <c r="C923" s="15">
        <v>3605052712511</v>
      </c>
      <c r="D923" s="16">
        <v>20000</v>
      </c>
      <c r="E923" s="17">
        <v>10000</v>
      </c>
      <c r="F923" s="18"/>
      <c r="G923" s="19">
        <v>1</v>
      </c>
      <c r="H923" s="20">
        <f t="shared" si="99"/>
        <v>1</v>
      </c>
      <c r="I923" s="21">
        <f>SUMIFS(E:E,C:C,C923)</f>
        <v>20000</v>
      </c>
      <c r="J923" s="21">
        <f>SUMIFS(D:D,C:C,C923)</f>
        <v>20000</v>
      </c>
      <c r="K923" s="20" t="str">
        <f>IF(H923=2,"Délais OK &amp; Qté OK",IF(AND(H923=1,E923&lt;&gt;""),"Délais OK &amp; Qté NO",IF(AND(H923=1,E923="",M923&gt;=2),"Délais NO &amp; Qté OK",IF(AND(E923&lt;&gt;"",J923=D923),"Livraison sans demande","Délais NO &amp; Qté NO"))))</f>
        <v>Délais OK &amp; Qté NO</v>
      </c>
      <c r="L923" s="22" t="str">
        <f>IF(AND(K923="Délais NO &amp; Qté OK",X923&gt;30,D923&lt;&gt;""),"Verificar",IF(AND(K923="Délais NO &amp; Qté OK",X923&lt;=30,D923&lt;&gt;""),"Entrée faite "&amp;X923&amp;" jours "&amp;V923,IF(AND(X923&lt;30,K923="Délais NO &amp; Qté NO",D923=""),"Demande faite "&amp;X923&amp;" jours "&amp;W924,"")))</f>
        <v/>
      </c>
      <c r="M923" s="22">
        <f t="shared" si="100"/>
        <v>1</v>
      </c>
      <c r="N923" s="23">
        <v>1</v>
      </c>
      <c r="O923" s="12" t="str">
        <f>CONCATENATE(C923,D923,E923)</f>
        <v>36050527125112000010000</v>
      </c>
      <c r="P923" s="42" t="str">
        <f t="shared" si="101"/>
        <v>27125112000010000</v>
      </c>
      <c r="Q923" s="24" t="str">
        <f>IF(AND(D923&lt;&gt;0,E923=0),B923,"")</f>
        <v/>
      </c>
      <c r="R923" s="25" t="str">
        <f>IF(AND(D923=0,E923&lt;&gt;0),B923,"")</f>
        <v/>
      </c>
      <c r="S923" s="26">
        <f t="shared" si="98"/>
        <v>41066</v>
      </c>
      <c r="T923" s="27">
        <f>SUMIFS(S:S,O:O,O923,E:E,"")</f>
        <v>0</v>
      </c>
      <c r="U923" s="27">
        <f>SUMIFS(S:S,O:O,O923,D:D,"")</f>
        <v>0</v>
      </c>
      <c r="V923" s="28" t="str">
        <f t="shared" si="102"/>
        <v>Avant</v>
      </c>
      <c r="W923" s="28" t="str">
        <f t="shared" si="103"/>
        <v>Après</v>
      </c>
      <c r="X923" s="29">
        <f t="shared" si="104"/>
        <v>0</v>
      </c>
      <c r="Y923" s="42">
        <f>IFERROR(P923+D923*0.03,"")</f>
        <v>2.71251120000106E+16</v>
      </c>
    </row>
    <row r="924" spans="1:25">
      <c r="A924" s="13" t="s">
        <v>67</v>
      </c>
      <c r="B924" s="14" t="s">
        <v>23</v>
      </c>
      <c r="C924" s="15">
        <v>3605051449760</v>
      </c>
      <c r="D924" s="16">
        <v>20000</v>
      </c>
      <c r="E924" s="17"/>
      <c r="F924" s="18"/>
      <c r="G924" s="19">
        <v>1</v>
      </c>
      <c r="H924" s="20">
        <f t="shared" si="99"/>
        <v>1</v>
      </c>
      <c r="I924" s="21">
        <f>SUMIFS(E:E,C:C,C924)</f>
        <v>20000</v>
      </c>
      <c r="J924" s="21">
        <f>SUMIFS(D:D,C:C,C924)</f>
        <v>40000</v>
      </c>
      <c r="K924" s="20" t="str">
        <f>IF(H924=2,"Délais OK &amp; Qté OK",IF(AND(H924=1,E924&lt;&gt;""),"Délais OK &amp; Qté NO",IF(AND(H924=1,E924="",M924&gt;=2),"Délais NO &amp; Qté OK",IF(AND(E924&lt;&gt;"",J924=D924),"Livraison sans demande","Délais NO &amp; Qté NO"))))</f>
        <v>Délais NO &amp; Qté NO</v>
      </c>
      <c r="L924" s="22" t="str">
        <f>IF(AND(K924="Délais NO &amp; Qté OK",X924&gt;30,D924&lt;&gt;""),"Verificar",IF(AND(K924="Délais NO &amp; Qté OK",X924&lt;=30,D924&lt;&gt;""),"Entrée faite "&amp;X924&amp;" jours "&amp;V924,IF(AND(X924&lt;30,K924="Délais NO &amp; Qté NO",D924=""),"Demande faite "&amp;X924&amp;" jours "&amp;W925,"")))</f>
        <v/>
      </c>
      <c r="M924" s="22">
        <f t="shared" si="100"/>
        <v>1</v>
      </c>
      <c r="N924" s="23">
        <v>1</v>
      </c>
      <c r="O924" s="12" t="str">
        <f>CONCATENATE(C924,D924,E924)</f>
        <v>360505144976020000</v>
      </c>
      <c r="P924" s="42" t="str">
        <f t="shared" si="101"/>
        <v>144976020000</v>
      </c>
      <c r="Q924" s="24" t="str">
        <f>IF(AND(D924&lt;&gt;0,E924=0),B924,"")</f>
        <v>07/06/2012</v>
      </c>
      <c r="R924" s="25" t="str">
        <f>IF(AND(D924=0,E924&lt;&gt;0),B924,"")</f>
        <v/>
      </c>
      <c r="S924" s="26">
        <f t="shared" si="98"/>
        <v>41067</v>
      </c>
      <c r="T924" s="27">
        <f>SUMIFS(S:S,O:O,O924,E:E,"")</f>
        <v>41067</v>
      </c>
      <c r="U924" s="27">
        <f>SUMIFS(S:S,O:O,O924,D:D,"")</f>
        <v>0</v>
      </c>
      <c r="V924" s="28" t="str">
        <f t="shared" si="102"/>
        <v>Avant</v>
      </c>
      <c r="W924" s="28" t="str">
        <f t="shared" si="103"/>
        <v>Après</v>
      </c>
      <c r="X924" s="29">
        <f t="shared" si="104"/>
        <v>41067</v>
      </c>
      <c r="Y924" s="42">
        <f>IFERROR(P924+D924*0.03,"")</f>
        <v>144976020600</v>
      </c>
    </row>
    <row r="925" spans="1:25">
      <c r="A925" s="13" t="s">
        <v>67</v>
      </c>
      <c r="B925" s="14" t="s">
        <v>23</v>
      </c>
      <c r="C925" s="15">
        <v>3605051449777</v>
      </c>
      <c r="D925" s="16">
        <v>20000</v>
      </c>
      <c r="E925" s="17"/>
      <c r="F925" s="18"/>
      <c r="G925" s="19">
        <v>1</v>
      </c>
      <c r="H925" s="20">
        <f t="shared" si="99"/>
        <v>1</v>
      </c>
      <c r="I925" s="21">
        <f>SUMIFS(E:E,C:C,C925)</f>
        <v>30000</v>
      </c>
      <c r="J925" s="21">
        <f>SUMIFS(D:D,C:C,C925)</f>
        <v>30000</v>
      </c>
      <c r="K925" s="20" t="str">
        <f>IF(H925=2,"Délais OK &amp; Qté OK",IF(AND(H925=1,E925&lt;&gt;""),"Délais OK &amp; Qté NO",IF(AND(H925=1,E925="",M925&gt;=2),"Délais NO &amp; Qté OK",IF(AND(E925&lt;&gt;"",J925=D925),"Livraison sans demande","Délais NO &amp; Qté NO"))))</f>
        <v>Délais NO &amp; Qté NO</v>
      </c>
      <c r="L925" s="22" t="str">
        <f>IF(AND(K925="Délais NO &amp; Qté OK",X925&gt;30,D925&lt;&gt;""),"Verificar",IF(AND(K925="Délais NO &amp; Qté OK",X925&lt;=30,D925&lt;&gt;""),"Entrée faite "&amp;X925&amp;" jours "&amp;V925,IF(AND(X925&lt;30,K925="Délais NO &amp; Qté NO",D925=""),"Demande faite "&amp;X925&amp;" jours "&amp;W926,"")))</f>
        <v/>
      </c>
      <c r="M925" s="22">
        <f t="shared" si="100"/>
        <v>1</v>
      </c>
      <c r="N925" s="23">
        <v>1</v>
      </c>
      <c r="O925" s="12" t="str">
        <f>CONCATENATE(C925,D925,E925)</f>
        <v>360505144977720000</v>
      </c>
      <c r="P925" s="42" t="str">
        <f t="shared" si="101"/>
        <v>144977720000</v>
      </c>
      <c r="Q925" s="24" t="str">
        <f>IF(AND(D925&lt;&gt;0,E925=0),B925,"")</f>
        <v>07/06/2012</v>
      </c>
      <c r="R925" s="25" t="str">
        <f>IF(AND(D925=0,E925&lt;&gt;0),B925,"")</f>
        <v/>
      </c>
      <c r="S925" s="26">
        <f t="shared" si="98"/>
        <v>41067</v>
      </c>
      <c r="T925" s="27">
        <f>SUMIFS(S:S,O:O,O925,E:E,"")</f>
        <v>41067</v>
      </c>
      <c r="U925" s="27">
        <f>SUMIFS(S:S,O:O,O925,D:D,"")</f>
        <v>0</v>
      </c>
      <c r="V925" s="28" t="str">
        <f t="shared" si="102"/>
        <v>Avant</v>
      </c>
      <c r="W925" s="28" t="str">
        <f t="shared" si="103"/>
        <v>Après</v>
      </c>
      <c r="X925" s="29">
        <f t="shared" si="104"/>
        <v>41067</v>
      </c>
      <c r="Y925" s="42">
        <f>IFERROR(P925+D925*0.03,"")</f>
        <v>144977720600</v>
      </c>
    </row>
    <row r="926" spans="1:25">
      <c r="A926" s="13" t="s">
        <v>67</v>
      </c>
      <c r="B926" s="14" t="s">
        <v>23</v>
      </c>
      <c r="C926" s="15">
        <v>3605051454535</v>
      </c>
      <c r="D926" s="16">
        <v>20000</v>
      </c>
      <c r="E926" s="17"/>
      <c r="F926" s="18"/>
      <c r="G926" s="19">
        <v>1</v>
      </c>
      <c r="H926" s="20">
        <f t="shared" si="99"/>
        <v>1</v>
      </c>
      <c r="I926" s="21">
        <f>SUMIFS(E:E,C:C,C926)</f>
        <v>30000</v>
      </c>
      <c r="J926" s="21">
        <f>SUMIFS(D:D,C:C,C926)</f>
        <v>30000</v>
      </c>
      <c r="K926" s="20" t="str">
        <f>IF(H926=2,"Délais OK &amp; Qté OK",IF(AND(H926=1,E926&lt;&gt;""),"Délais OK &amp; Qté NO",IF(AND(H926=1,E926="",M926&gt;=2),"Délais NO &amp; Qté OK",IF(AND(E926&lt;&gt;"",J926=D926),"Livraison sans demande","Délais NO &amp; Qté NO"))))</f>
        <v>Délais NO &amp; Qté OK</v>
      </c>
      <c r="L926" s="22" t="str">
        <f>IF(AND(K926="Délais NO &amp; Qté OK",X926&gt;30,D926&lt;&gt;""),"Verificar",IF(AND(K926="Délais NO &amp; Qté OK",X926&lt;=30,D926&lt;&gt;""),"Entrée faite "&amp;X926&amp;" jours "&amp;V926,IF(AND(X926&lt;30,K926="Délais NO &amp; Qté NO",D926=""),"Demande faite "&amp;X926&amp;" jours "&amp;W927,"")))</f>
        <v>Entrée faite 4 jours Après</v>
      </c>
      <c r="M926" s="22">
        <f t="shared" si="100"/>
        <v>2</v>
      </c>
      <c r="N926" s="23">
        <v>1</v>
      </c>
      <c r="O926" s="12" t="str">
        <f>CONCATENATE(C926,D926,E926)</f>
        <v>360505145453520000</v>
      </c>
      <c r="P926" s="42" t="str">
        <f t="shared" si="101"/>
        <v>145453520000</v>
      </c>
      <c r="Q926" s="24" t="str">
        <f>IF(AND(D926&lt;&gt;0,E926=0),B926,"")</f>
        <v>07/06/2012</v>
      </c>
      <c r="R926" s="25" t="str">
        <f>IF(AND(D926=0,E926&lt;&gt;0),B926,"")</f>
        <v/>
      </c>
      <c r="S926" s="26">
        <f t="shared" si="98"/>
        <v>41067</v>
      </c>
      <c r="T926" s="27">
        <f>SUMIFS(S:S,O:O,O926,E:E,"")</f>
        <v>41067</v>
      </c>
      <c r="U926" s="27">
        <f>SUMIFS(S:S,O:O,O926,D:D,"")</f>
        <v>41071</v>
      </c>
      <c r="V926" s="28" t="str">
        <f t="shared" si="102"/>
        <v>Après</v>
      </c>
      <c r="W926" s="28" t="str">
        <f t="shared" si="103"/>
        <v>Avant</v>
      </c>
      <c r="X926" s="29">
        <f t="shared" si="104"/>
        <v>4</v>
      </c>
      <c r="Y926" s="42">
        <f>IFERROR(P926+D926*0.03,"")</f>
        <v>145453520600</v>
      </c>
    </row>
    <row r="927" spans="1:25">
      <c r="A927" s="13" t="s">
        <v>67</v>
      </c>
      <c r="B927" s="14" t="s">
        <v>23</v>
      </c>
      <c r="C927" s="15">
        <v>3605051454542</v>
      </c>
      <c r="D927" s="16">
        <v>10000</v>
      </c>
      <c r="E927" s="17"/>
      <c r="F927" s="18"/>
      <c r="G927" s="19">
        <v>1</v>
      </c>
      <c r="H927" s="20">
        <f t="shared" si="99"/>
        <v>1</v>
      </c>
      <c r="I927" s="21">
        <f>SUMIFS(E:E,C:C,C927)</f>
        <v>20000</v>
      </c>
      <c r="J927" s="21">
        <f>SUMIFS(D:D,C:C,C927)</f>
        <v>30000</v>
      </c>
      <c r="K927" s="20" t="str">
        <f>IF(H927=2,"Délais OK &amp; Qté OK",IF(AND(H927=1,E927&lt;&gt;""),"Délais OK &amp; Qté NO",IF(AND(H927=1,E927="",M927&gt;=2),"Délais NO &amp; Qté OK",IF(AND(E927&lt;&gt;"",J927=D927),"Livraison sans demande","Délais NO &amp; Qté NO"))))</f>
        <v>Délais NO &amp; Qté NO</v>
      </c>
      <c r="L927" s="22" t="str">
        <f>IF(AND(K927="Délais NO &amp; Qté OK",X927&gt;30,D927&lt;&gt;""),"Verificar",IF(AND(K927="Délais NO &amp; Qté OK",X927&lt;=30,D927&lt;&gt;""),"Entrée faite "&amp;X927&amp;" jours "&amp;V927,IF(AND(X927&lt;30,K927="Délais NO &amp; Qté NO",D927=""),"Demande faite "&amp;X927&amp;" jours "&amp;W928,"")))</f>
        <v/>
      </c>
      <c r="M927" s="22">
        <f t="shared" si="100"/>
        <v>1</v>
      </c>
      <c r="N927" s="23">
        <v>1</v>
      </c>
      <c r="O927" s="12" t="str">
        <f>CONCATENATE(C927,D927,E927)</f>
        <v>360505145454210000</v>
      </c>
      <c r="P927" s="42" t="str">
        <f t="shared" si="101"/>
        <v>145454210000</v>
      </c>
      <c r="Q927" s="24" t="str">
        <f>IF(AND(D927&lt;&gt;0,E927=0),B927,"")</f>
        <v>07/06/2012</v>
      </c>
      <c r="R927" s="25" t="str">
        <f>IF(AND(D927=0,E927&lt;&gt;0),B927,"")</f>
        <v/>
      </c>
      <c r="S927" s="26">
        <f t="shared" si="98"/>
        <v>41067</v>
      </c>
      <c r="T927" s="27">
        <f>SUMIFS(S:S,O:O,O927,E:E,"")</f>
        <v>41067</v>
      </c>
      <c r="U927" s="27">
        <f>SUMIFS(S:S,O:O,O927,D:D,"")</f>
        <v>0</v>
      </c>
      <c r="V927" s="28" t="str">
        <f t="shared" si="102"/>
        <v>Avant</v>
      </c>
      <c r="W927" s="28" t="str">
        <f t="shared" si="103"/>
        <v>Après</v>
      </c>
      <c r="X927" s="29">
        <f t="shared" si="104"/>
        <v>41067</v>
      </c>
      <c r="Y927" s="42">
        <f>IFERROR(P927+D927*0.03,"")</f>
        <v>145454210300</v>
      </c>
    </row>
    <row r="928" spans="1:25">
      <c r="A928" s="13" t="s">
        <v>67</v>
      </c>
      <c r="B928" s="14" t="s">
        <v>23</v>
      </c>
      <c r="C928" s="15">
        <v>3605051454559</v>
      </c>
      <c r="D928" s="16">
        <v>10000</v>
      </c>
      <c r="E928" s="17"/>
      <c r="F928" s="18"/>
      <c r="G928" s="19">
        <v>1</v>
      </c>
      <c r="H928" s="20">
        <f t="shared" si="99"/>
        <v>1</v>
      </c>
      <c r="I928" s="21">
        <f>SUMIFS(E:E,C:C,C928)</f>
        <v>20000</v>
      </c>
      <c r="J928" s="21">
        <f>SUMIFS(D:D,C:C,C928)</f>
        <v>20000</v>
      </c>
      <c r="K928" s="20" t="str">
        <f>IF(H928=2,"Délais OK &amp; Qté OK",IF(AND(H928=1,E928&lt;&gt;""),"Délais OK &amp; Qté NO",IF(AND(H928=1,E928="",M928&gt;=2),"Délais NO &amp; Qté OK",IF(AND(E928&lt;&gt;"",J928=D928),"Livraison sans demande","Délais NO &amp; Qté NO"))))</f>
        <v>Délais NO &amp; Qté OK</v>
      </c>
      <c r="L928" s="22" t="str">
        <f>IF(AND(K928="Délais NO &amp; Qté OK",X928&gt;30,D928&lt;&gt;""),"Verificar",IF(AND(K928="Délais NO &amp; Qté OK",X928&lt;=30,D928&lt;&gt;""),"Entrée faite "&amp;X928&amp;" jours "&amp;V928,IF(AND(X928&lt;30,K928="Délais NO &amp; Qté NO",D928=""),"Demande faite "&amp;X928&amp;" jours "&amp;W929,"")))</f>
        <v>Entrée faite 4 jours Après</v>
      </c>
      <c r="M928" s="22">
        <f t="shared" si="100"/>
        <v>2</v>
      </c>
      <c r="N928" s="23">
        <v>1</v>
      </c>
      <c r="O928" s="12" t="str">
        <f>CONCATENATE(C928,D928,E928)</f>
        <v>360505145455910000</v>
      </c>
      <c r="P928" s="42" t="str">
        <f t="shared" si="101"/>
        <v>145455910000</v>
      </c>
      <c r="Q928" s="24" t="str">
        <f>IF(AND(D928&lt;&gt;0,E928=0),B928,"")</f>
        <v>07/06/2012</v>
      </c>
      <c r="R928" s="25" t="str">
        <f>IF(AND(D928=0,E928&lt;&gt;0),B928,"")</f>
        <v/>
      </c>
      <c r="S928" s="26">
        <f t="shared" si="98"/>
        <v>41067</v>
      </c>
      <c r="T928" s="27">
        <f>SUMIFS(S:S,O:O,O928,E:E,"")</f>
        <v>41067</v>
      </c>
      <c r="U928" s="27">
        <f>SUMIFS(S:S,O:O,O928,D:D,"")</f>
        <v>41071</v>
      </c>
      <c r="V928" s="28" t="str">
        <f t="shared" si="102"/>
        <v>Après</v>
      </c>
      <c r="W928" s="28" t="str">
        <f t="shared" si="103"/>
        <v>Avant</v>
      </c>
      <c r="X928" s="29">
        <f t="shared" si="104"/>
        <v>4</v>
      </c>
      <c r="Y928" s="42">
        <f>IFERROR(P928+D928*0.03,"")</f>
        <v>145455910300</v>
      </c>
    </row>
    <row r="929" spans="1:25">
      <c r="A929" s="13" t="s">
        <v>67</v>
      </c>
      <c r="B929" s="14" t="s">
        <v>23</v>
      </c>
      <c r="C929" s="15">
        <v>3605051456867</v>
      </c>
      <c r="D929" s="16">
        <v>10000</v>
      </c>
      <c r="E929" s="17"/>
      <c r="F929" s="18"/>
      <c r="G929" s="19">
        <v>1</v>
      </c>
      <c r="H929" s="20">
        <f t="shared" si="99"/>
        <v>1</v>
      </c>
      <c r="I929" s="21">
        <f>SUMIFS(E:E,C:C,C929)</f>
        <v>10000</v>
      </c>
      <c r="J929" s="21">
        <f>SUMIFS(D:D,C:C,C929)</f>
        <v>20000</v>
      </c>
      <c r="K929" s="20" t="str">
        <f>IF(H929=2,"Délais OK &amp; Qté OK",IF(AND(H929=1,E929&lt;&gt;""),"Délais OK &amp; Qté NO",IF(AND(H929=1,E929="",M929&gt;=2),"Délais NO &amp; Qté OK",IF(AND(E929&lt;&gt;"",J929=D929),"Livraison sans demande","Délais NO &amp; Qté NO"))))</f>
        <v>Délais NO &amp; Qté NO</v>
      </c>
      <c r="L929" s="22" t="str">
        <f>IF(AND(K929="Délais NO &amp; Qté OK",X929&gt;30,D929&lt;&gt;""),"Verificar",IF(AND(K929="Délais NO &amp; Qté OK",X929&lt;=30,D929&lt;&gt;""),"Entrée faite "&amp;X929&amp;" jours "&amp;V929,IF(AND(X929&lt;30,K929="Délais NO &amp; Qté NO",D929=""),"Demande faite "&amp;X929&amp;" jours "&amp;W930,"")))</f>
        <v/>
      </c>
      <c r="M929" s="22">
        <f t="shared" si="100"/>
        <v>1</v>
      </c>
      <c r="N929" s="23">
        <v>1</v>
      </c>
      <c r="O929" s="12" t="str">
        <f>CONCATENATE(C929,D929,E929)</f>
        <v>360505145686710000</v>
      </c>
      <c r="P929" s="42" t="str">
        <f t="shared" si="101"/>
        <v>145686710000</v>
      </c>
      <c r="Q929" s="24" t="str">
        <f>IF(AND(D929&lt;&gt;0,E929=0),B929,"")</f>
        <v>07/06/2012</v>
      </c>
      <c r="R929" s="25" t="str">
        <f>IF(AND(D929=0,E929&lt;&gt;0),B929,"")</f>
        <v/>
      </c>
      <c r="S929" s="26">
        <f t="shared" si="98"/>
        <v>41067</v>
      </c>
      <c r="T929" s="27">
        <f>SUMIFS(S:S,O:O,O929,E:E,"")</f>
        <v>41067</v>
      </c>
      <c r="U929" s="27">
        <f>SUMIFS(S:S,O:O,O929,D:D,"")</f>
        <v>0</v>
      </c>
      <c r="V929" s="28" t="str">
        <f t="shared" si="102"/>
        <v>Avant</v>
      </c>
      <c r="W929" s="28" t="str">
        <f t="shared" si="103"/>
        <v>Après</v>
      </c>
      <c r="X929" s="29">
        <f t="shared" si="104"/>
        <v>41067</v>
      </c>
      <c r="Y929" s="42">
        <f>IFERROR(P929+D929*0.03,"")</f>
        <v>145686710300</v>
      </c>
    </row>
    <row r="930" spans="1:25">
      <c r="A930" s="13" t="s">
        <v>67</v>
      </c>
      <c r="B930" s="14" t="s">
        <v>23</v>
      </c>
      <c r="C930" s="15">
        <v>3605051456874</v>
      </c>
      <c r="D930" s="16">
        <v>10000</v>
      </c>
      <c r="E930" s="17"/>
      <c r="F930" s="18"/>
      <c r="G930" s="19">
        <v>1</v>
      </c>
      <c r="H930" s="20">
        <f t="shared" si="99"/>
        <v>1</v>
      </c>
      <c r="I930" s="21">
        <f>SUMIFS(E:E,C:C,C930)</f>
        <v>10000</v>
      </c>
      <c r="J930" s="21">
        <f>SUMIFS(D:D,C:C,C930)</f>
        <v>20000</v>
      </c>
      <c r="K930" s="20" t="str">
        <f>IF(H930=2,"Délais OK &amp; Qté OK",IF(AND(H930=1,E930&lt;&gt;""),"Délais OK &amp; Qté NO",IF(AND(H930=1,E930="",M930&gt;=2),"Délais NO &amp; Qté OK",IF(AND(E930&lt;&gt;"",J930=D930),"Livraison sans demande","Délais NO &amp; Qté NO"))))</f>
        <v>Délais NO &amp; Qté NO</v>
      </c>
      <c r="L930" s="22" t="str">
        <f>IF(AND(K930="Délais NO &amp; Qté OK",X930&gt;30,D930&lt;&gt;""),"Verificar",IF(AND(K930="Délais NO &amp; Qté OK",X930&lt;=30,D930&lt;&gt;""),"Entrée faite "&amp;X930&amp;" jours "&amp;V930,IF(AND(X930&lt;30,K930="Délais NO &amp; Qté NO",D930=""),"Demande faite "&amp;X930&amp;" jours "&amp;W931,"")))</f>
        <v/>
      </c>
      <c r="M930" s="22">
        <f t="shared" si="100"/>
        <v>1</v>
      </c>
      <c r="N930" s="23">
        <v>1</v>
      </c>
      <c r="O930" s="12" t="str">
        <f>CONCATENATE(C930,D930,E930)</f>
        <v>360505145687410000</v>
      </c>
      <c r="P930" s="42" t="str">
        <f t="shared" si="101"/>
        <v>145687410000</v>
      </c>
      <c r="Q930" s="24" t="str">
        <f>IF(AND(D930&lt;&gt;0,E930=0),B930,"")</f>
        <v>07/06/2012</v>
      </c>
      <c r="R930" s="25" t="str">
        <f>IF(AND(D930=0,E930&lt;&gt;0),B930,"")</f>
        <v/>
      </c>
      <c r="S930" s="26">
        <f t="shared" si="98"/>
        <v>41067</v>
      </c>
      <c r="T930" s="27">
        <f>SUMIFS(S:S,O:O,O930,E:E,"")</f>
        <v>41067</v>
      </c>
      <c r="U930" s="27">
        <f>SUMIFS(S:S,O:O,O930,D:D,"")</f>
        <v>0</v>
      </c>
      <c r="V930" s="28" t="str">
        <f t="shared" si="102"/>
        <v>Avant</v>
      </c>
      <c r="W930" s="28" t="str">
        <f t="shared" si="103"/>
        <v>Après</v>
      </c>
      <c r="X930" s="29">
        <f t="shared" si="104"/>
        <v>41067</v>
      </c>
      <c r="Y930" s="42">
        <f>IFERROR(P930+D930*0.03,"")</f>
        <v>145687410300</v>
      </c>
    </row>
    <row r="931" spans="1:25">
      <c r="A931" s="13" t="s">
        <v>67</v>
      </c>
      <c r="B931" s="14" t="s">
        <v>23</v>
      </c>
      <c r="C931" s="15">
        <v>3605051458083</v>
      </c>
      <c r="D931" s="16">
        <v>10000</v>
      </c>
      <c r="E931" s="17"/>
      <c r="F931" s="18"/>
      <c r="G931" s="19">
        <v>1</v>
      </c>
      <c r="H931" s="20">
        <f t="shared" si="99"/>
        <v>1</v>
      </c>
      <c r="I931" s="21">
        <f>SUMIFS(E:E,C:C,C931)</f>
        <v>10000</v>
      </c>
      <c r="J931" s="21">
        <f>SUMIFS(D:D,C:C,C931)</f>
        <v>20000</v>
      </c>
      <c r="K931" s="20" t="str">
        <f>IF(H931=2,"Délais OK &amp; Qté OK",IF(AND(H931=1,E931&lt;&gt;""),"Délais OK &amp; Qté NO",IF(AND(H931=1,E931="",M931&gt;=2),"Délais NO &amp; Qté OK",IF(AND(E931&lt;&gt;"",J931=D931),"Livraison sans demande","Délais NO &amp; Qté NO"))))</f>
        <v>Délais NO &amp; Qté NO</v>
      </c>
      <c r="L931" s="22" t="str">
        <f>IF(AND(K931="Délais NO &amp; Qté OK",X931&gt;30,D931&lt;&gt;""),"Verificar",IF(AND(K931="Délais NO &amp; Qté OK",X931&lt;=30,D931&lt;&gt;""),"Entrée faite "&amp;X931&amp;" jours "&amp;V931,IF(AND(X931&lt;30,K931="Délais NO &amp; Qté NO",D931=""),"Demande faite "&amp;X931&amp;" jours "&amp;W932,"")))</f>
        <v/>
      </c>
      <c r="M931" s="22">
        <f t="shared" si="100"/>
        <v>1</v>
      </c>
      <c r="N931" s="23">
        <v>1</v>
      </c>
      <c r="O931" s="12" t="str">
        <f>CONCATENATE(C931,D931,E931)</f>
        <v>360505145808310000</v>
      </c>
      <c r="P931" s="42" t="str">
        <f t="shared" si="101"/>
        <v>145808310000</v>
      </c>
      <c r="Q931" s="24" t="str">
        <f>IF(AND(D931&lt;&gt;0,E931=0),B931,"")</f>
        <v>07/06/2012</v>
      </c>
      <c r="R931" s="25" t="str">
        <f>IF(AND(D931=0,E931&lt;&gt;0),B931,"")</f>
        <v/>
      </c>
      <c r="S931" s="26">
        <f t="shared" si="98"/>
        <v>41067</v>
      </c>
      <c r="T931" s="27">
        <f>SUMIFS(S:S,O:O,O931,E:E,"")</f>
        <v>41067</v>
      </c>
      <c r="U931" s="27">
        <f>SUMIFS(S:S,O:O,O931,D:D,"")</f>
        <v>0</v>
      </c>
      <c r="V931" s="28" t="str">
        <f t="shared" si="102"/>
        <v>Avant</v>
      </c>
      <c r="W931" s="28" t="str">
        <f t="shared" si="103"/>
        <v>Après</v>
      </c>
      <c r="X931" s="29">
        <f t="shared" si="104"/>
        <v>41067</v>
      </c>
      <c r="Y931" s="42">
        <f>IFERROR(P931+D931*0.03,"")</f>
        <v>145808310300</v>
      </c>
    </row>
    <row r="932" spans="1:25">
      <c r="A932" s="13" t="s">
        <v>67</v>
      </c>
      <c r="B932" s="14" t="s">
        <v>23</v>
      </c>
      <c r="C932" s="15">
        <v>3605051459929</v>
      </c>
      <c r="D932" s="16">
        <v>10000</v>
      </c>
      <c r="E932" s="17"/>
      <c r="F932" s="18"/>
      <c r="G932" s="19">
        <v>1</v>
      </c>
      <c r="H932" s="20">
        <f t="shared" si="99"/>
        <v>1</v>
      </c>
      <c r="I932" s="21">
        <f>SUMIFS(E:E,C:C,C932)</f>
        <v>10000</v>
      </c>
      <c r="J932" s="21">
        <f>SUMIFS(D:D,C:C,C932)</f>
        <v>20000</v>
      </c>
      <c r="K932" s="20" t="str">
        <f>IF(H932=2,"Délais OK &amp; Qté OK",IF(AND(H932=1,E932&lt;&gt;""),"Délais OK &amp; Qté NO",IF(AND(H932=1,E932="",M932&gt;=2),"Délais NO &amp; Qté OK",IF(AND(E932&lt;&gt;"",J932=D932),"Livraison sans demande","Délais NO &amp; Qté NO"))))</f>
        <v>Délais NO &amp; Qté NO</v>
      </c>
      <c r="L932" s="22" t="str">
        <f>IF(AND(K932="Délais NO &amp; Qté OK",X932&gt;30,D932&lt;&gt;""),"Verificar",IF(AND(K932="Délais NO &amp; Qté OK",X932&lt;=30,D932&lt;&gt;""),"Entrée faite "&amp;X932&amp;" jours "&amp;V932,IF(AND(X932&lt;30,K932="Délais NO &amp; Qté NO",D932=""),"Demande faite "&amp;X932&amp;" jours "&amp;W933,"")))</f>
        <v/>
      </c>
      <c r="M932" s="22">
        <f t="shared" si="100"/>
        <v>1</v>
      </c>
      <c r="N932" s="23">
        <v>1</v>
      </c>
      <c r="O932" s="12" t="str">
        <f>CONCATENATE(C932,D932,E932)</f>
        <v>360505145992910000</v>
      </c>
      <c r="P932" s="42" t="str">
        <f t="shared" si="101"/>
        <v>145992910000</v>
      </c>
      <c r="Q932" s="24" t="str">
        <f>IF(AND(D932&lt;&gt;0,E932=0),B932,"")</f>
        <v>07/06/2012</v>
      </c>
      <c r="R932" s="25" t="str">
        <f>IF(AND(D932=0,E932&lt;&gt;0),B932,"")</f>
        <v/>
      </c>
      <c r="S932" s="26">
        <f t="shared" si="98"/>
        <v>41067</v>
      </c>
      <c r="T932" s="27">
        <f>SUMIFS(S:S,O:O,O932,E:E,"")</f>
        <v>41067</v>
      </c>
      <c r="U932" s="27">
        <f>SUMIFS(S:S,O:O,O932,D:D,"")</f>
        <v>0</v>
      </c>
      <c r="V932" s="28" t="str">
        <f t="shared" si="102"/>
        <v>Avant</v>
      </c>
      <c r="W932" s="28" t="str">
        <f t="shared" si="103"/>
        <v>Après</v>
      </c>
      <c r="X932" s="29">
        <f t="shared" si="104"/>
        <v>41067</v>
      </c>
      <c r="Y932" s="42">
        <f>IFERROR(P932+D932*0.03,"")</f>
        <v>145992910300</v>
      </c>
    </row>
    <row r="933" spans="1:25">
      <c r="A933" s="13" t="s">
        <v>67</v>
      </c>
      <c r="B933" s="14" t="s">
        <v>23</v>
      </c>
      <c r="C933" s="15">
        <v>3605051953175</v>
      </c>
      <c r="D933" s="16">
        <v>10000</v>
      </c>
      <c r="E933" s="17"/>
      <c r="F933" s="18"/>
      <c r="G933" s="19">
        <v>1</v>
      </c>
      <c r="H933" s="20">
        <f t="shared" si="99"/>
        <v>1</v>
      </c>
      <c r="I933" s="21">
        <f>SUMIFS(E:E,C:C,C933)</f>
        <v>10000</v>
      </c>
      <c r="J933" s="21">
        <f>SUMIFS(D:D,C:C,C933)</f>
        <v>20000</v>
      </c>
      <c r="K933" s="20" t="str">
        <f>IF(H933=2,"Délais OK &amp; Qté OK",IF(AND(H933=1,E933&lt;&gt;""),"Délais OK &amp; Qté NO",IF(AND(H933=1,E933="",M933&gt;=2),"Délais NO &amp; Qté OK",IF(AND(E933&lt;&gt;"",J933=D933),"Livraison sans demande","Délais NO &amp; Qté NO"))))</f>
        <v>Délais NO &amp; Qté NO</v>
      </c>
      <c r="L933" s="22" t="str">
        <f>IF(AND(K933="Délais NO &amp; Qté OK",X933&gt;30,D933&lt;&gt;""),"Verificar",IF(AND(K933="Délais NO &amp; Qté OK",X933&lt;=30,D933&lt;&gt;""),"Entrée faite "&amp;X933&amp;" jours "&amp;V933,IF(AND(X933&lt;30,K933="Délais NO &amp; Qté NO",D933=""),"Demande faite "&amp;X933&amp;" jours "&amp;W934,"")))</f>
        <v/>
      </c>
      <c r="M933" s="22">
        <f t="shared" si="100"/>
        <v>1</v>
      </c>
      <c r="N933" s="23">
        <v>1</v>
      </c>
      <c r="O933" s="12" t="str">
        <f>CONCATENATE(C933,D933,E933)</f>
        <v>360505195317510000</v>
      </c>
      <c r="P933" s="42" t="str">
        <f t="shared" si="101"/>
        <v>195317510000</v>
      </c>
      <c r="Q933" s="24" t="str">
        <f>IF(AND(D933&lt;&gt;0,E933=0),B933,"")</f>
        <v>07/06/2012</v>
      </c>
      <c r="R933" s="25" t="str">
        <f>IF(AND(D933=0,E933&lt;&gt;0),B933,"")</f>
        <v/>
      </c>
      <c r="S933" s="26">
        <f t="shared" si="98"/>
        <v>41067</v>
      </c>
      <c r="T933" s="27">
        <f>SUMIFS(S:S,O:O,O933,E:E,"")</f>
        <v>41067</v>
      </c>
      <c r="U933" s="27">
        <f>SUMIFS(S:S,O:O,O933,D:D,"")</f>
        <v>0</v>
      </c>
      <c r="V933" s="28" t="str">
        <f t="shared" si="102"/>
        <v>Avant</v>
      </c>
      <c r="W933" s="28" t="str">
        <f t="shared" si="103"/>
        <v>Après</v>
      </c>
      <c r="X933" s="29">
        <f t="shared" si="104"/>
        <v>41067</v>
      </c>
      <c r="Y933" s="42">
        <f>IFERROR(P933+D933*0.03,"")</f>
        <v>195317510300</v>
      </c>
    </row>
    <row r="934" spans="1:25">
      <c r="A934" s="13" t="s">
        <v>67</v>
      </c>
      <c r="B934" s="14" t="s">
        <v>23</v>
      </c>
      <c r="C934" s="15">
        <v>3605052184325</v>
      </c>
      <c r="D934" s="16">
        <v>10000</v>
      </c>
      <c r="E934" s="17"/>
      <c r="F934" s="18"/>
      <c r="G934" s="19">
        <v>1</v>
      </c>
      <c r="H934" s="20">
        <f t="shared" si="99"/>
        <v>1</v>
      </c>
      <c r="I934" s="21">
        <f>SUMIFS(E:E,C:C,C934)</f>
        <v>20000</v>
      </c>
      <c r="J934" s="21">
        <f>SUMIFS(D:D,C:C,C934)</f>
        <v>20000</v>
      </c>
      <c r="K934" s="20" t="str">
        <f>IF(H934=2,"Délais OK &amp; Qté OK",IF(AND(H934=1,E934&lt;&gt;""),"Délais OK &amp; Qté NO",IF(AND(H934=1,E934="",M934&gt;=2),"Délais NO &amp; Qté OK",IF(AND(E934&lt;&gt;"",J934=D934),"Livraison sans demande","Délais NO &amp; Qté NO"))))</f>
        <v>Délais NO &amp; Qté OK</v>
      </c>
      <c r="L934" s="22" t="str">
        <f>IF(AND(K934="Délais NO &amp; Qté OK",X934&gt;30,D934&lt;&gt;""),"Verificar",IF(AND(K934="Délais NO &amp; Qté OK",X934&lt;=30,D934&lt;&gt;""),"Entrée faite "&amp;X934&amp;" jours "&amp;V934,IF(AND(X934&lt;30,K934="Délais NO &amp; Qté NO",D934=""),"Demande faite "&amp;X934&amp;" jours "&amp;W935,"")))</f>
        <v>Entrée faite 5 jours Après</v>
      </c>
      <c r="M934" s="22">
        <f t="shared" si="100"/>
        <v>4</v>
      </c>
      <c r="N934" s="23">
        <v>1</v>
      </c>
      <c r="O934" s="12" t="str">
        <f>CONCATENATE(C934,D934,E934)</f>
        <v>360505218432510000</v>
      </c>
      <c r="P934" s="42" t="str">
        <f t="shared" si="101"/>
        <v>218432510000</v>
      </c>
      <c r="Q934" s="24" t="str">
        <f>IF(AND(D934&lt;&gt;0,E934=0),B934,"")</f>
        <v>07/06/2012</v>
      </c>
      <c r="R934" s="25" t="str">
        <f>IF(AND(D934=0,E934&lt;&gt;0),B934,"")</f>
        <v/>
      </c>
      <c r="S934" s="26">
        <f t="shared" si="98"/>
        <v>41067</v>
      </c>
      <c r="T934" s="27">
        <f>SUMIFS(S:S,O:O,O934,E:E,"")</f>
        <v>82153</v>
      </c>
      <c r="U934" s="27">
        <f>SUMIFS(S:S,O:O,O934,D:D,"")</f>
        <v>82158</v>
      </c>
      <c r="V934" s="28" t="str">
        <f t="shared" si="102"/>
        <v>Après</v>
      </c>
      <c r="W934" s="28" t="str">
        <f t="shared" si="103"/>
        <v>Avant</v>
      </c>
      <c r="X934" s="29">
        <f t="shared" si="104"/>
        <v>5</v>
      </c>
      <c r="Y934" s="42">
        <f>IFERROR(P934+D934*0.03,"")</f>
        <v>218432510300</v>
      </c>
    </row>
    <row r="935" spans="1:25">
      <c r="A935" s="13" t="s">
        <v>67</v>
      </c>
      <c r="B935" s="14" t="s">
        <v>23</v>
      </c>
      <c r="C935" s="15">
        <v>3605052211465</v>
      </c>
      <c r="D935" s="16">
        <v>10000</v>
      </c>
      <c r="E935" s="17"/>
      <c r="F935" s="18"/>
      <c r="G935" s="19">
        <v>1</v>
      </c>
      <c r="H935" s="20">
        <f t="shared" si="99"/>
        <v>1</v>
      </c>
      <c r="I935" s="21">
        <f>SUMIFS(E:E,C:C,C935)</f>
        <v>10000</v>
      </c>
      <c r="J935" s="21">
        <f>SUMIFS(D:D,C:C,C935)</f>
        <v>20000</v>
      </c>
      <c r="K935" s="20" t="str">
        <f>IF(H935=2,"Délais OK &amp; Qté OK",IF(AND(H935=1,E935&lt;&gt;""),"Délais OK &amp; Qté NO",IF(AND(H935=1,E935="",M935&gt;=2),"Délais NO &amp; Qté OK",IF(AND(E935&lt;&gt;"",J935=D935),"Livraison sans demande","Délais NO &amp; Qté NO"))))</f>
        <v>Délais NO &amp; Qté NO</v>
      </c>
      <c r="L935" s="22" t="str">
        <f>IF(AND(K935="Délais NO &amp; Qté OK",X935&gt;30,D935&lt;&gt;""),"Verificar",IF(AND(K935="Délais NO &amp; Qté OK",X935&lt;=30,D935&lt;&gt;""),"Entrée faite "&amp;X935&amp;" jours "&amp;V935,IF(AND(X935&lt;30,K935="Délais NO &amp; Qté NO",D935=""),"Demande faite "&amp;X935&amp;" jours "&amp;W936,"")))</f>
        <v/>
      </c>
      <c r="M935" s="22">
        <f t="shared" si="100"/>
        <v>1</v>
      </c>
      <c r="N935" s="23">
        <v>1</v>
      </c>
      <c r="O935" s="12" t="str">
        <f>CONCATENATE(C935,D935,E935)</f>
        <v>360505221146510000</v>
      </c>
      <c r="P935" s="42" t="str">
        <f t="shared" si="101"/>
        <v>221146510000</v>
      </c>
      <c r="Q935" s="24" t="str">
        <f>IF(AND(D935&lt;&gt;0,E935=0),B935,"")</f>
        <v>07/06/2012</v>
      </c>
      <c r="R935" s="25" t="str">
        <f>IF(AND(D935=0,E935&lt;&gt;0),B935,"")</f>
        <v/>
      </c>
      <c r="S935" s="26">
        <f t="shared" si="98"/>
        <v>41067</v>
      </c>
      <c r="T935" s="27">
        <f>SUMIFS(S:S,O:O,O935,E:E,"")</f>
        <v>41067</v>
      </c>
      <c r="U935" s="27">
        <f>SUMIFS(S:S,O:O,O935,D:D,"")</f>
        <v>0</v>
      </c>
      <c r="V935" s="28" t="str">
        <f t="shared" si="102"/>
        <v>Avant</v>
      </c>
      <c r="W935" s="28" t="str">
        <f t="shared" si="103"/>
        <v>Après</v>
      </c>
      <c r="X935" s="29">
        <f t="shared" si="104"/>
        <v>41067</v>
      </c>
      <c r="Y935" s="42">
        <f>IFERROR(P935+D935*0.03,"")</f>
        <v>221146510300</v>
      </c>
    </row>
    <row r="936" spans="1:25">
      <c r="A936" s="13" t="s">
        <v>67</v>
      </c>
      <c r="B936" s="14" t="s">
        <v>23</v>
      </c>
      <c r="C936" s="15">
        <v>3605052211489</v>
      </c>
      <c r="D936" s="16">
        <v>10000</v>
      </c>
      <c r="E936" s="17"/>
      <c r="F936" s="18"/>
      <c r="G936" s="19">
        <v>1</v>
      </c>
      <c r="H936" s="20">
        <f t="shared" si="99"/>
        <v>1</v>
      </c>
      <c r="I936" s="21">
        <f>SUMIFS(E:E,C:C,C936)</f>
        <v>10000</v>
      </c>
      <c r="J936" s="21">
        <f>SUMIFS(D:D,C:C,C936)</f>
        <v>20000</v>
      </c>
      <c r="K936" s="20" t="str">
        <f>IF(H936=2,"Délais OK &amp; Qté OK",IF(AND(H936=1,E936&lt;&gt;""),"Délais OK &amp; Qté NO",IF(AND(H936=1,E936="",M936&gt;=2),"Délais NO &amp; Qté OK",IF(AND(E936&lt;&gt;"",J936=D936),"Livraison sans demande","Délais NO &amp; Qté NO"))))</f>
        <v>Délais NO &amp; Qté NO</v>
      </c>
      <c r="L936" s="22" t="str">
        <f>IF(AND(K936="Délais NO &amp; Qté OK",X936&gt;30,D936&lt;&gt;""),"Verificar",IF(AND(K936="Délais NO &amp; Qté OK",X936&lt;=30,D936&lt;&gt;""),"Entrée faite "&amp;X936&amp;" jours "&amp;V936,IF(AND(X936&lt;30,K936="Délais NO &amp; Qté NO",D936=""),"Demande faite "&amp;X936&amp;" jours "&amp;W937,"")))</f>
        <v/>
      </c>
      <c r="M936" s="22">
        <f t="shared" si="100"/>
        <v>1</v>
      </c>
      <c r="N936" s="23">
        <v>1</v>
      </c>
      <c r="O936" s="12" t="str">
        <f>CONCATENATE(C936,D936,E936)</f>
        <v>360505221148910000</v>
      </c>
      <c r="P936" s="42" t="str">
        <f t="shared" si="101"/>
        <v>221148910000</v>
      </c>
      <c r="Q936" s="24" t="str">
        <f>IF(AND(D936&lt;&gt;0,E936=0),B936,"")</f>
        <v>07/06/2012</v>
      </c>
      <c r="R936" s="25" t="str">
        <f>IF(AND(D936=0,E936&lt;&gt;0),B936,"")</f>
        <v/>
      </c>
      <c r="S936" s="26">
        <f t="shared" si="98"/>
        <v>41067</v>
      </c>
      <c r="T936" s="27">
        <f>SUMIFS(S:S,O:O,O936,E:E,"")</f>
        <v>41067</v>
      </c>
      <c r="U936" s="27">
        <f>SUMIFS(S:S,O:O,O936,D:D,"")</f>
        <v>0</v>
      </c>
      <c r="V936" s="28" t="str">
        <f t="shared" si="102"/>
        <v>Avant</v>
      </c>
      <c r="W936" s="28" t="str">
        <f t="shared" si="103"/>
        <v>Après</v>
      </c>
      <c r="X936" s="29">
        <f t="shared" si="104"/>
        <v>41067</v>
      </c>
      <c r="Y936" s="42">
        <f>IFERROR(P936+D936*0.03,"")</f>
        <v>221148910300</v>
      </c>
    </row>
    <row r="937" spans="1:25">
      <c r="A937" s="13" t="s">
        <v>67</v>
      </c>
      <c r="B937" s="14" t="s">
        <v>23</v>
      </c>
      <c r="C937" s="15">
        <v>3605052267998</v>
      </c>
      <c r="D937" s="16">
        <v>28800</v>
      </c>
      <c r="E937" s="17"/>
      <c r="F937" s="18"/>
      <c r="G937" s="19">
        <v>1</v>
      </c>
      <c r="H937" s="20">
        <f t="shared" si="99"/>
        <v>1</v>
      </c>
      <c r="I937" s="21">
        <f>SUMIFS(E:E,C:C,C937)</f>
        <v>1075200</v>
      </c>
      <c r="J937" s="21">
        <f>SUMIFS(D:D,C:C,C937)</f>
        <v>1132800</v>
      </c>
      <c r="K937" s="20" t="str">
        <f>IF(H937=2,"Délais OK &amp; Qté OK",IF(AND(H937=1,E937&lt;&gt;""),"Délais OK &amp; Qté NO",IF(AND(H937=1,E937="",M937&gt;=2),"Délais NO &amp; Qté OK",IF(AND(E937&lt;&gt;"",J937=D937),"Livraison sans demande","Délais NO &amp; Qté NO"))))</f>
        <v>Délais NO &amp; Qté NO</v>
      </c>
      <c r="L937" s="22" t="str">
        <f>IF(AND(K937="Délais NO &amp; Qté OK",X937&gt;30,D937&lt;&gt;""),"Verificar",IF(AND(K937="Délais NO &amp; Qté OK",X937&lt;=30,D937&lt;&gt;""),"Entrée faite "&amp;X937&amp;" jours "&amp;V937,IF(AND(X937&lt;30,K937="Délais NO &amp; Qté NO",D937=""),"Demande faite "&amp;X937&amp;" jours "&amp;W938,"")))</f>
        <v/>
      </c>
      <c r="M937" s="22">
        <f t="shared" si="100"/>
        <v>1</v>
      </c>
      <c r="N937" s="23">
        <v>1</v>
      </c>
      <c r="O937" s="12" t="str">
        <f>CONCATENATE(C937,D937,E937)</f>
        <v>360505226799828800</v>
      </c>
      <c r="P937" s="42" t="str">
        <f t="shared" si="101"/>
        <v>226799828800</v>
      </c>
      <c r="Q937" s="24" t="str">
        <f>IF(AND(D937&lt;&gt;0,E937=0),B937,"")</f>
        <v>07/06/2012</v>
      </c>
      <c r="R937" s="25" t="str">
        <f>IF(AND(D937=0,E937&lt;&gt;0),B937,"")</f>
        <v/>
      </c>
      <c r="S937" s="26">
        <f t="shared" si="98"/>
        <v>41067</v>
      </c>
      <c r="T937" s="27">
        <f>SUMIFS(S:S,O:O,O937,E:E,"")</f>
        <v>41067</v>
      </c>
      <c r="U937" s="27">
        <f>SUMIFS(S:S,O:O,O937,D:D,"")</f>
        <v>0</v>
      </c>
      <c r="V937" s="28" t="str">
        <f t="shared" si="102"/>
        <v>Avant</v>
      </c>
      <c r="W937" s="28" t="str">
        <f t="shared" si="103"/>
        <v>Après</v>
      </c>
      <c r="X937" s="29">
        <f t="shared" si="104"/>
        <v>41067</v>
      </c>
      <c r="Y937" s="42">
        <f>IFERROR(P937+D937*0.03,"")</f>
        <v>226799829664</v>
      </c>
    </row>
    <row r="938" spans="1:25">
      <c r="A938" s="13" t="s">
        <v>67</v>
      </c>
      <c r="B938" s="14" t="s">
        <v>23</v>
      </c>
      <c r="C938" s="15">
        <v>3605052305645</v>
      </c>
      <c r="D938" s="16">
        <v>20000</v>
      </c>
      <c r="E938" s="17"/>
      <c r="F938" s="18"/>
      <c r="G938" s="19">
        <v>1</v>
      </c>
      <c r="H938" s="20">
        <f t="shared" si="99"/>
        <v>1</v>
      </c>
      <c r="I938" s="21">
        <f>SUMIFS(E:E,C:C,C938)</f>
        <v>20000</v>
      </c>
      <c r="J938" s="21">
        <f>SUMIFS(D:D,C:C,C938)</f>
        <v>40000</v>
      </c>
      <c r="K938" s="20" t="str">
        <f>IF(H938=2,"Délais OK &amp; Qté OK",IF(AND(H938=1,E938&lt;&gt;""),"Délais OK &amp; Qté NO",IF(AND(H938=1,E938="",M938&gt;=2),"Délais NO &amp; Qté OK",IF(AND(E938&lt;&gt;"",J938=D938),"Livraison sans demande","Délais NO &amp; Qté NO"))))</f>
        <v>Délais NO &amp; Qté NO</v>
      </c>
      <c r="L938" s="22" t="str">
        <f>IF(AND(K938="Délais NO &amp; Qté OK",X938&gt;30,D938&lt;&gt;""),"Verificar",IF(AND(K938="Délais NO &amp; Qté OK",X938&lt;=30,D938&lt;&gt;""),"Entrée faite "&amp;X938&amp;" jours "&amp;V938,IF(AND(X938&lt;30,K938="Délais NO &amp; Qté NO",D938=""),"Demande faite "&amp;X938&amp;" jours "&amp;W939,"")))</f>
        <v/>
      </c>
      <c r="M938" s="22">
        <f t="shared" si="100"/>
        <v>1</v>
      </c>
      <c r="N938" s="23">
        <v>1</v>
      </c>
      <c r="O938" s="12" t="str">
        <f>CONCATENATE(C938,D938,E938)</f>
        <v>360505230564520000</v>
      </c>
      <c r="P938" s="42" t="str">
        <f t="shared" si="101"/>
        <v>230564520000</v>
      </c>
      <c r="Q938" s="24" t="str">
        <f>IF(AND(D938&lt;&gt;0,E938=0),B938,"")</f>
        <v>07/06/2012</v>
      </c>
      <c r="R938" s="25" t="str">
        <f>IF(AND(D938=0,E938&lt;&gt;0),B938,"")</f>
        <v/>
      </c>
      <c r="S938" s="26">
        <f t="shared" si="98"/>
        <v>41067</v>
      </c>
      <c r="T938" s="27">
        <f>SUMIFS(S:S,O:O,O938,E:E,"")</f>
        <v>41067</v>
      </c>
      <c r="U938" s="27">
        <f>SUMIFS(S:S,O:O,O938,D:D,"")</f>
        <v>0</v>
      </c>
      <c r="V938" s="28" t="str">
        <f t="shared" si="102"/>
        <v>Avant</v>
      </c>
      <c r="W938" s="28" t="str">
        <f t="shared" si="103"/>
        <v>Après</v>
      </c>
      <c r="X938" s="29">
        <f t="shared" si="104"/>
        <v>41067</v>
      </c>
      <c r="Y938" s="42">
        <f>IFERROR(P938+D938*0.03,"")</f>
        <v>230564520600</v>
      </c>
    </row>
    <row r="939" spans="1:25">
      <c r="A939" s="13" t="s">
        <v>67</v>
      </c>
      <c r="B939" s="14" t="s">
        <v>23</v>
      </c>
      <c r="C939" s="15">
        <v>3605052306680</v>
      </c>
      <c r="D939" s="16">
        <v>10000</v>
      </c>
      <c r="E939" s="17"/>
      <c r="F939" s="18"/>
      <c r="G939" s="19">
        <v>1</v>
      </c>
      <c r="H939" s="20">
        <f t="shared" si="99"/>
        <v>1</v>
      </c>
      <c r="I939" s="21">
        <f>SUMIFS(E:E,C:C,C939)</f>
        <v>10000</v>
      </c>
      <c r="J939" s="21">
        <f>SUMIFS(D:D,C:C,C939)</f>
        <v>20000</v>
      </c>
      <c r="K939" s="20" t="str">
        <f>IF(H939=2,"Délais OK &amp; Qté OK",IF(AND(H939=1,E939&lt;&gt;""),"Délais OK &amp; Qté NO",IF(AND(H939=1,E939="",M939&gt;=2),"Délais NO &amp; Qté OK",IF(AND(E939&lt;&gt;"",J939=D939),"Livraison sans demande","Délais NO &amp; Qté NO"))))</f>
        <v>Délais NO &amp; Qté NO</v>
      </c>
      <c r="L939" s="22" t="str">
        <f>IF(AND(K939="Délais NO &amp; Qté OK",X939&gt;30,D939&lt;&gt;""),"Verificar",IF(AND(K939="Délais NO &amp; Qté OK",X939&lt;=30,D939&lt;&gt;""),"Entrée faite "&amp;X939&amp;" jours "&amp;V939,IF(AND(X939&lt;30,K939="Délais NO &amp; Qté NO",D939=""),"Demande faite "&amp;X939&amp;" jours "&amp;W940,"")))</f>
        <v/>
      </c>
      <c r="M939" s="22">
        <f t="shared" si="100"/>
        <v>1</v>
      </c>
      <c r="N939" s="23">
        <v>1</v>
      </c>
      <c r="O939" s="12" t="str">
        <f>CONCATENATE(C939,D939,E939)</f>
        <v>360505230668010000</v>
      </c>
      <c r="P939" s="42" t="str">
        <f t="shared" si="101"/>
        <v>230668010000</v>
      </c>
      <c r="Q939" s="24" t="str">
        <f>IF(AND(D939&lt;&gt;0,E939=0),B939,"")</f>
        <v>07/06/2012</v>
      </c>
      <c r="R939" s="25" t="str">
        <f>IF(AND(D939=0,E939&lt;&gt;0),B939,"")</f>
        <v/>
      </c>
      <c r="S939" s="26">
        <f t="shared" si="98"/>
        <v>41067</v>
      </c>
      <c r="T939" s="27">
        <f>SUMIFS(S:S,O:O,O939,E:E,"")</f>
        <v>41067</v>
      </c>
      <c r="U939" s="27">
        <f>SUMIFS(S:S,O:O,O939,D:D,"")</f>
        <v>0</v>
      </c>
      <c r="V939" s="28" t="str">
        <f t="shared" si="102"/>
        <v>Avant</v>
      </c>
      <c r="W939" s="28" t="str">
        <f t="shared" si="103"/>
        <v>Après</v>
      </c>
      <c r="X939" s="29">
        <f t="shared" si="104"/>
        <v>41067</v>
      </c>
      <c r="Y939" s="42">
        <f>IFERROR(P939+D939*0.03,"")</f>
        <v>230668010300</v>
      </c>
    </row>
    <row r="940" spans="1:25">
      <c r="A940" s="13" t="s">
        <v>67</v>
      </c>
      <c r="B940" s="14" t="s">
        <v>23</v>
      </c>
      <c r="C940" s="15">
        <v>3605052307007</v>
      </c>
      <c r="D940" s="16">
        <v>10000</v>
      </c>
      <c r="E940" s="17"/>
      <c r="F940" s="18"/>
      <c r="G940" s="19">
        <v>1</v>
      </c>
      <c r="H940" s="20">
        <f t="shared" si="99"/>
        <v>1</v>
      </c>
      <c r="I940" s="21">
        <f>SUMIFS(E:E,C:C,C940)</f>
        <v>10000</v>
      </c>
      <c r="J940" s="21">
        <f>SUMIFS(D:D,C:C,C940)</f>
        <v>20000</v>
      </c>
      <c r="K940" s="20" t="str">
        <f>IF(H940=2,"Délais OK &amp; Qté OK",IF(AND(H940=1,E940&lt;&gt;""),"Délais OK &amp; Qté NO",IF(AND(H940=1,E940="",M940&gt;=2),"Délais NO &amp; Qté OK",IF(AND(E940&lt;&gt;"",J940=D940),"Livraison sans demande","Délais NO &amp; Qté NO"))))</f>
        <v>Délais NO &amp; Qté NO</v>
      </c>
      <c r="L940" s="22" t="str">
        <f>IF(AND(K940="Délais NO &amp; Qté OK",X940&gt;30,D940&lt;&gt;""),"Verificar",IF(AND(K940="Délais NO &amp; Qté OK",X940&lt;=30,D940&lt;&gt;""),"Entrée faite "&amp;X940&amp;" jours "&amp;V940,IF(AND(X940&lt;30,K940="Délais NO &amp; Qté NO",D940=""),"Demande faite "&amp;X940&amp;" jours "&amp;W941,"")))</f>
        <v/>
      </c>
      <c r="M940" s="22">
        <f t="shared" si="100"/>
        <v>1</v>
      </c>
      <c r="N940" s="23">
        <v>1</v>
      </c>
      <c r="O940" s="12" t="str">
        <f>CONCATENATE(C940,D940,E940)</f>
        <v>360505230700710000</v>
      </c>
      <c r="P940" s="42" t="str">
        <f t="shared" si="101"/>
        <v>230700710000</v>
      </c>
      <c r="Q940" s="24" t="str">
        <f>IF(AND(D940&lt;&gt;0,E940=0),B940,"")</f>
        <v>07/06/2012</v>
      </c>
      <c r="R940" s="25" t="str">
        <f>IF(AND(D940=0,E940&lt;&gt;0),B940,"")</f>
        <v/>
      </c>
      <c r="S940" s="26">
        <f t="shared" si="98"/>
        <v>41067</v>
      </c>
      <c r="T940" s="27">
        <f>SUMIFS(S:S,O:O,O940,E:E,"")</f>
        <v>41067</v>
      </c>
      <c r="U940" s="27">
        <f>SUMIFS(S:S,O:O,O940,D:D,"")</f>
        <v>0</v>
      </c>
      <c r="V940" s="28" t="str">
        <f t="shared" si="102"/>
        <v>Avant</v>
      </c>
      <c r="W940" s="28" t="str">
        <f t="shared" si="103"/>
        <v>Après</v>
      </c>
      <c r="X940" s="29">
        <f t="shared" si="104"/>
        <v>41067</v>
      </c>
      <c r="Y940" s="42">
        <f>IFERROR(P940+D940*0.03,"")</f>
        <v>230700710300</v>
      </c>
    </row>
    <row r="941" spans="1:25">
      <c r="A941" s="13" t="s">
        <v>67</v>
      </c>
      <c r="B941" s="14" t="s">
        <v>23</v>
      </c>
      <c r="C941" s="15">
        <v>3605052318119</v>
      </c>
      <c r="D941" s="16">
        <v>38400</v>
      </c>
      <c r="E941" s="17"/>
      <c r="F941" s="18"/>
      <c r="G941" s="19">
        <v>1</v>
      </c>
      <c r="H941" s="20">
        <f t="shared" si="99"/>
        <v>1</v>
      </c>
      <c r="I941" s="21">
        <f>SUMIFS(E:E,C:C,C941)</f>
        <v>67200</v>
      </c>
      <c r="J941" s="21">
        <f>SUMIFS(D:D,C:C,C941)</f>
        <v>147200</v>
      </c>
      <c r="K941" s="20" t="str">
        <f>IF(H941=2,"Délais OK &amp; Qté OK",IF(AND(H941=1,E941&lt;&gt;""),"Délais OK &amp; Qté NO",IF(AND(H941=1,E941="",M941&gt;=2),"Délais NO &amp; Qté OK",IF(AND(E941&lt;&gt;"",J941=D941),"Livraison sans demande","Délais NO &amp; Qté NO"))))</f>
        <v>Délais NO &amp; Qté NO</v>
      </c>
      <c r="L941" s="22" t="str">
        <f>IF(AND(K941="Délais NO &amp; Qté OK",X941&gt;30,D941&lt;&gt;""),"Verificar",IF(AND(K941="Délais NO &amp; Qté OK",X941&lt;=30,D941&lt;&gt;""),"Entrée faite "&amp;X941&amp;" jours "&amp;V941,IF(AND(X941&lt;30,K941="Délais NO &amp; Qté NO",D941=""),"Demande faite "&amp;X941&amp;" jours "&amp;W942,"")))</f>
        <v/>
      </c>
      <c r="M941" s="22">
        <f t="shared" si="100"/>
        <v>1</v>
      </c>
      <c r="N941" s="23">
        <v>1</v>
      </c>
      <c r="O941" s="12" t="str">
        <f>CONCATENATE(C941,D941,E941)</f>
        <v>360505231811938400</v>
      </c>
      <c r="P941" s="42" t="str">
        <f t="shared" si="101"/>
        <v>231811938400</v>
      </c>
      <c r="Q941" s="24" t="str">
        <f>IF(AND(D941&lt;&gt;0,E941=0),B941,"")</f>
        <v>07/06/2012</v>
      </c>
      <c r="R941" s="25" t="str">
        <f>IF(AND(D941=0,E941&lt;&gt;0),B941,"")</f>
        <v/>
      </c>
      <c r="S941" s="26">
        <f t="shared" si="98"/>
        <v>41067</v>
      </c>
      <c r="T941" s="27">
        <f>SUMIFS(S:S,O:O,O941,E:E,"")</f>
        <v>41067</v>
      </c>
      <c r="U941" s="27">
        <f>SUMIFS(S:S,O:O,O941,D:D,"")</f>
        <v>0</v>
      </c>
      <c r="V941" s="28" t="str">
        <f t="shared" si="102"/>
        <v>Avant</v>
      </c>
      <c r="W941" s="28" t="str">
        <f t="shared" si="103"/>
        <v>Après</v>
      </c>
      <c r="X941" s="29">
        <f t="shared" si="104"/>
        <v>41067</v>
      </c>
      <c r="Y941" s="42">
        <f>IFERROR(P941+D941*0.03,"")</f>
        <v>231811939552</v>
      </c>
    </row>
    <row r="942" spans="1:25">
      <c r="A942" s="13" t="s">
        <v>67</v>
      </c>
      <c r="B942" s="14" t="s">
        <v>23</v>
      </c>
      <c r="C942" s="15">
        <v>3605052318126</v>
      </c>
      <c r="D942" s="16">
        <v>38400</v>
      </c>
      <c r="E942" s="17"/>
      <c r="F942" s="18"/>
      <c r="G942" s="19">
        <v>1</v>
      </c>
      <c r="H942" s="20">
        <f t="shared" si="99"/>
        <v>1</v>
      </c>
      <c r="I942" s="21">
        <f>SUMIFS(E:E,C:C,C942)</f>
        <v>48800</v>
      </c>
      <c r="J942" s="21">
        <f>SUMIFS(D:D,C:C,C942)</f>
        <v>123200</v>
      </c>
      <c r="K942" s="20" t="str">
        <f>IF(H942=2,"Délais OK &amp; Qté OK",IF(AND(H942=1,E942&lt;&gt;""),"Délais OK &amp; Qté NO",IF(AND(H942=1,E942="",M942&gt;=2),"Délais NO &amp; Qté OK",IF(AND(E942&lt;&gt;"",J942=D942),"Livraison sans demande","Délais NO &amp; Qté NO"))))</f>
        <v>Délais NO &amp; Qté NO</v>
      </c>
      <c r="L942" s="22" t="str">
        <f>IF(AND(K942="Délais NO &amp; Qté OK",X942&gt;30,D942&lt;&gt;""),"Verificar",IF(AND(K942="Délais NO &amp; Qté OK",X942&lt;=30,D942&lt;&gt;""),"Entrée faite "&amp;X942&amp;" jours "&amp;V942,IF(AND(X942&lt;30,K942="Délais NO &amp; Qté NO",D942=""),"Demande faite "&amp;X942&amp;" jours "&amp;W943,"")))</f>
        <v/>
      </c>
      <c r="M942" s="22">
        <f t="shared" si="100"/>
        <v>1</v>
      </c>
      <c r="N942" s="23">
        <v>1</v>
      </c>
      <c r="O942" s="12" t="str">
        <f>CONCATENATE(C942,D942,E942)</f>
        <v>360505231812638400</v>
      </c>
      <c r="P942" s="42" t="str">
        <f t="shared" si="101"/>
        <v>231812638400</v>
      </c>
      <c r="Q942" s="24" t="str">
        <f>IF(AND(D942&lt;&gt;0,E942=0),B942,"")</f>
        <v>07/06/2012</v>
      </c>
      <c r="R942" s="25" t="str">
        <f>IF(AND(D942=0,E942&lt;&gt;0),B942,"")</f>
        <v/>
      </c>
      <c r="S942" s="26">
        <f t="shared" si="98"/>
        <v>41067</v>
      </c>
      <c r="T942" s="27">
        <f>SUMIFS(S:S,O:O,O942,E:E,"")</f>
        <v>41067</v>
      </c>
      <c r="U942" s="27">
        <f>SUMIFS(S:S,O:O,O942,D:D,"")</f>
        <v>0</v>
      </c>
      <c r="V942" s="28" t="str">
        <f t="shared" si="102"/>
        <v>Avant</v>
      </c>
      <c r="W942" s="28" t="str">
        <f t="shared" si="103"/>
        <v>Après</v>
      </c>
      <c r="X942" s="29">
        <f t="shared" si="104"/>
        <v>41067</v>
      </c>
      <c r="Y942" s="42">
        <f>IFERROR(P942+D942*0.03,"")</f>
        <v>231812639552</v>
      </c>
    </row>
    <row r="943" spans="1:25">
      <c r="A943" s="13" t="s">
        <v>67</v>
      </c>
      <c r="B943" s="14" t="s">
        <v>23</v>
      </c>
      <c r="C943" s="15">
        <v>3605052396162</v>
      </c>
      <c r="D943" s="16">
        <v>28000</v>
      </c>
      <c r="E943" s="17"/>
      <c r="F943" s="18"/>
      <c r="G943" s="19">
        <v>1</v>
      </c>
      <c r="H943" s="20">
        <f t="shared" si="99"/>
        <v>1</v>
      </c>
      <c r="I943" s="21">
        <f>SUMIFS(E:E,C:C,C943)</f>
        <v>28000</v>
      </c>
      <c r="J943" s="21">
        <f>SUMIFS(D:D,C:C,C943)</f>
        <v>28000</v>
      </c>
      <c r="K943" s="20" t="str">
        <f>IF(H943=2,"Délais OK &amp; Qté OK",IF(AND(H943=1,E943&lt;&gt;""),"Délais OK &amp; Qté NO",IF(AND(H943=1,E943="",M943&gt;=2),"Délais NO &amp; Qté OK",IF(AND(E943&lt;&gt;"",J943=D943),"Livraison sans demande","Délais NO &amp; Qté NO"))))</f>
        <v>Délais NO &amp; Qté OK</v>
      </c>
      <c r="L943" s="22" t="str">
        <f>IF(AND(K943="Délais NO &amp; Qté OK",X943&gt;30,D943&lt;&gt;""),"Verificar",IF(AND(K943="Délais NO &amp; Qté OK",X943&lt;=30,D943&lt;&gt;""),"Entrée faite "&amp;X943&amp;" jours "&amp;V943,IF(AND(X943&lt;30,K943="Délais NO &amp; Qté NO",D943=""),"Demande faite "&amp;X943&amp;" jours "&amp;W944,"")))</f>
        <v>Entrée faite 4 jours Après</v>
      </c>
      <c r="M943" s="22">
        <f t="shared" si="100"/>
        <v>2</v>
      </c>
      <c r="N943" s="23">
        <v>1</v>
      </c>
      <c r="O943" s="12" t="str">
        <f>CONCATENATE(C943,D943,E943)</f>
        <v>360505239616228000</v>
      </c>
      <c r="P943" s="42" t="str">
        <f t="shared" si="101"/>
        <v>239616228000</v>
      </c>
      <c r="Q943" s="24" t="str">
        <f>IF(AND(D943&lt;&gt;0,E943=0),B943,"")</f>
        <v>07/06/2012</v>
      </c>
      <c r="R943" s="25" t="str">
        <f>IF(AND(D943=0,E943&lt;&gt;0),B943,"")</f>
        <v/>
      </c>
      <c r="S943" s="26">
        <f t="shared" si="98"/>
        <v>41067</v>
      </c>
      <c r="T943" s="27">
        <f>SUMIFS(S:S,O:O,O943,E:E,"")</f>
        <v>41067</v>
      </c>
      <c r="U943" s="27">
        <f>SUMIFS(S:S,O:O,O943,D:D,"")</f>
        <v>41071</v>
      </c>
      <c r="V943" s="28" t="str">
        <f t="shared" si="102"/>
        <v>Après</v>
      </c>
      <c r="W943" s="28" t="str">
        <f t="shared" si="103"/>
        <v>Avant</v>
      </c>
      <c r="X943" s="29">
        <f t="shared" si="104"/>
        <v>4</v>
      </c>
      <c r="Y943" s="42">
        <f>IFERROR(P943+D943*0.03,"")</f>
        <v>239616228840</v>
      </c>
    </row>
    <row r="944" spans="1:25">
      <c r="A944" s="13" t="s">
        <v>67</v>
      </c>
      <c r="B944" s="14" t="s">
        <v>23</v>
      </c>
      <c r="C944" s="15">
        <v>3605052453889</v>
      </c>
      <c r="D944" s="16">
        <v>10000</v>
      </c>
      <c r="E944" s="17"/>
      <c r="F944" s="18"/>
      <c r="G944" s="19">
        <v>1</v>
      </c>
      <c r="H944" s="20">
        <f t="shared" si="99"/>
        <v>1</v>
      </c>
      <c r="I944" s="21">
        <f>SUMIFS(E:E,C:C,C944)</f>
        <v>10000</v>
      </c>
      <c r="J944" s="21">
        <f>SUMIFS(D:D,C:C,C944)</f>
        <v>20000</v>
      </c>
      <c r="K944" s="20" t="str">
        <f>IF(H944=2,"Délais OK &amp; Qté OK",IF(AND(H944=1,E944&lt;&gt;""),"Délais OK &amp; Qté NO",IF(AND(H944=1,E944="",M944&gt;=2),"Délais NO &amp; Qté OK",IF(AND(E944&lt;&gt;"",J944=D944),"Livraison sans demande","Délais NO &amp; Qté NO"))))</f>
        <v>Délais NO &amp; Qté NO</v>
      </c>
      <c r="L944" s="22" t="str">
        <f>IF(AND(K944="Délais NO &amp; Qté OK",X944&gt;30,D944&lt;&gt;""),"Verificar",IF(AND(K944="Délais NO &amp; Qté OK",X944&lt;=30,D944&lt;&gt;""),"Entrée faite "&amp;X944&amp;" jours "&amp;V944,IF(AND(X944&lt;30,K944="Délais NO &amp; Qté NO",D944=""),"Demande faite "&amp;X944&amp;" jours "&amp;W945,"")))</f>
        <v/>
      </c>
      <c r="M944" s="22">
        <f t="shared" si="100"/>
        <v>1</v>
      </c>
      <c r="N944" s="23">
        <v>1</v>
      </c>
      <c r="O944" s="12" t="str">
        <f>CONCATENATE(C944,D944,E944)</f>
        <v>360505245388910000</v>
      </c>
      <c r="P944" s="42" t="str">
        <f t="shared" si="101"/>
        <v>245388910000</v>
      </c>
      <c r="Q944" s="24" t="str">
        <f>IF(AND(D944&lt;&gt;0,E944=0),B944,"")</f>
        <v>07/06/2012</v>
      </c>
      <c r="R944" s="25" t="str">
        <f>IF(AND(D944=0,E944&lt;&gt;0),B944,"")</f>
        <v/>
      </c>
      <c r="S944" s="26">
        <f t="shared" si="98"/>
        <v>41067</v>
      </c>
      <c r="T944" s="27">
        <f>SUMIFS(S:S,O:O,O944,E:E,"")</f>
        <v>41067</v>
      </c>
      <c r="U944" s="27">
        <f>SUMIFS(S:S,O:O,O944,D:D,"")</f>
        <v>0</v>
      </c>
      <c r="V944" s="28" t="str">
        <f t="shared" si="102"/>
        <v>Avant</v>
      </c>
      <c r="W944" s="28" t="str">
        <f t="shared" si="103"/>
        <v>Après</v>
      </c>
      <c r="X944" s="29">
        <f t="shared" si="104"/>
        <v>41067</v>
      </c>
      <c r="Y944" s="42">
        <f>IFERROR(P944+D944*0.03,"")</f>
        <v>245388910300</v>
      </c>
    </row>
    <row r="945" spans="1:25">
      <c r="A945" s="13" t="s">
        <v>67</v>
      </c>
      <c r="B945" s="14" t="s">
        <v>23</v>
      </c>
      <c r="C945" s="15">
        <v>3605052526231</v>
      </c>
      <c r="D945" s="16"/>
      <c r="E945" s="17">
        <v>10000</v>
      </c>
      <c r="F945" s="18"/>
      <c r="G945" s="19"/>
      <c r="H945" s="20">
        <f t="shared" si="99"/>
        <v>0</v>
      </c>
      <c r="I945" s="21">
        <f>SUMIFS(E:E,C:C,C945)</f>
        <v>10000</v>
      </c>
      <c r="J945" s="21">
        <f>SUMIFS(D:D,C:C,C945)</f>
        <v>10000</v>
      </c>
      <c r="K945" s="20" t="str">
        <f>IF(H945=2,"Délais OK &amp; Qté OK",IF(AND(H945=1,E945&lt;&gt;""),"Délais OK &amp; Qté NO",IF(AND(H945=1,E945="",M945&gt;=2),"Délais NO &amp; Qté OK",IF(AND(E945&lt;&gt;"",J945=D945),"Livraison sans demande","Délais NO &amp; Qté NO"))))</f>
        <v>Délais NO &amp; Qté NO</v>
      </c>
      <c r="L945" s="22" t="str">
        <f>IF(AND(K945="Délais NO &amp; Qté OK",X945&gt;30,D945&lt;&gt;""),"Verificar",IF(AND(K945="Délais NO &amp; Qté OK",X945&lt;=30,D945&lt;&gt;""),"Entrée faite "&amp;X945&amp;" jours "&amp;V945,IF(AND(X945&lt;30,K945="Délais NO &amp; Qté NO",D945=""),"Demande faite "&amp;X945&amp;" jours "&amp;W946,"")))</f>
        <v>Demande faite 6 jours Après</v>
      </c>
      <c r="M945" s="22">
        <f t="shared" si="100"/>
        <v>2</v>
      </c>
      <c r="N945" s="23">
        <v>1</v>
      </c>
      <c r="O945" s="12" t="str">
        <f>CONCATENATE(C945,D945,E945)</f>
        <v>360505252623110000</v>
      </c>
      <c r="P945" s="42" t="str">
        <f t="shared" si="101"/>
        <v>252623110000</v>
      </c>
      <c r="Q945" s="24" t="str">
        <f>IF(AND(D945&lt;&gt;0,E945=0),B945,"")</f>
        <v/>
      </c>
      <c r="R945" s="25" t="str">
        <f>IF(AND(D945=0,E945&lt;&gt;0),B945,"")</f>
        <v>07/06/2012</v>
      </c>
      <c r="S945" s="26">
        <f t="shared" si="98"/>
        <v>41067</v>
      </c>
      <c r="T945" s="27">
        <f>SUMIFS(S:S,O:O,O945,E:E,"")</f>
        <v>41061</v>
      </c>
      <c r="U945" s="27">
        <f>SUMIFS(S:S,O:O,O945,D:D,"")</f>
        <v>41067</v>
      </c>
      <c r="V945" s="28" t="str">
        <f t="shared" si="102"/>
        <v>Après</v>
      </c>
      <c r="W945" s="28" t="str">
        <f t="shared" si="103"/>
        <v>Avant</v>
      </c>
      <c r="X945" s="29">
        <f t="shared" si="104"/>
        <v>6</v>
      </c>
      <c r="Y945" s="42">
        <f>IFERROR(P945+D945*0.03,"")</f>
        <v>252623110000</v>
      </c>
    </row>
    <row r="946" spans="1:25">
      <c r="A946" s="13" t="s">
        <v>67</v>
      </c>
      <c r="B946" s="14" t="s">
        <v>23</v>
      </c>
      <c r="C946" s="15">
        <v>3605052568361</v>
      </c>
      <c r="D946" s="16">
        <v>10000</v>
      </c>
      <c r="E946" s="17"/>
      <c r="F946" s="18"/>
      <c r="G946" s="19">
        <v>1</v>
      </c>
      <c r="H946" s="20">
        <f t="shared" si="99"/>
        <v>1</v>
      </c>
      <c r="I946" s="21">
        <f>SUMIFS(E:E,C:C,C946)</f>
        <v>10000</v>
      </c>
      <c r="J946" s="21">
        <f>SUMIFS(D:D,C:C,C946)</f>
        <v>20000</v>
      </c>
      <c r="K946" s="20" t="str">
        <f>IF(H946=2,"Délais OK &amp; Qté OK",IF(AND(H946=1,E946&lt;&gt;""),"Délais OK &amp; Qté NO",IF(AND(H946=1,E946="",M946&gt;=2),"Délais NO &amp; Qté OK",IF(AND(E946&lt;&gt;"",J946=D946),"Livraison sans demande","Délais NO &amp; Qté NO"))))</f>
        <v>Délais NO &amp; Qté NO</v>
      </c>
      <c r="L946" s="22" t="str">
        <f>IF(AND(K946="Délais NO &amp; Qté OK",X946&gt;30,D946&lt;&gt;""),"Verificar",IF(AND(K946="Délais NO &amp; Qté OK",X946&lt;=30,D946&lt;&gt;""),"Entrée faite "&amp;X946&amp;" jours "&amp;V946,IF(AND(X946&lt;30,K946="Délais NO &amp; Qté NO",D946=""),"Demande faite "&amp;X946&amp;" jours "&amp;W947,"")))</f>
        <v/>
      </c>
      <c r="M946" s="22">
        <f t="shared" si="100"/>
        <v>1</v>
      </c>
      <c r="N946" s="23">
        <v>1</v>
      </c>
      <c r="O946" s="12" t="str">
        <f>CONCATENATE(C946,D946,E946)</f>
        <v>360505256836110000</v>
      </c>
      <c r="P946" s="42" t="str">
        <f t="shared" si="101"/>
        <v>256836110000</v>
      </c>
      <c r="Q946" s="24" t="str">
        <f>IF(AND(D946&lt;&gt;0,E946=0),B946,"")</f>
        <v>07/06/2012</v>
      </c>
      <c r="R946" s="25" t="str">
        <f>IF(AND(D946=0,E946&lt;&gt;0),B946,"")</f>
        <v/>
      </c>
      <c r="S946" s="26">
        <f t="shared" si="98"/>
        <v>41067</v>
      </c>
      <c r="T946" s="27">
        <f>SUMIFS(S:S,O:O,O946,E:E,"")</f>
        <v>41067</v>
      </c>
      <c r="U946" s="27">
        <f>SUMIFS(S:S,O:O,O946,D:D,"")</f>
        <v>0</v>
      </c>
      <c r="V946" s="28" t="str">
        <f t="shared" si="102"/>
        <v>Avant</v>
      </c>
      <c r="W946" s="28" t="str">
        <f t="shared" si="103"/>
        <v>Après</v>
      </c>
      <c r="X946" s="29">
        <f t="shared" si="104"/>
        <v>41067</v>
      </c>
      <c r="Y946" s="42">
        <f>IFERROR(P946+D946*0.03,"")</f>
        <v>256836110300</v>
      </c>
    </row>
    <row r="947" spans="1:25">
      <c r="A947" s="13" t="s">
        <v>67</v>
      </c>
      <c r="B947" s="14" t="s">
        <v>23</v>
      </c>
      <c r="C947" s="15">
        <v>3605052568385</v>
      </c>
      <c r="D947" s="16">
        <v>10000</v>
      </c>
      <c r="E947" s="17"/>
      <c r="F947" s="18"/>
      <c r="G947" s="19">
        <v>1</v>
      </c>
      <c r="H947" s="20">
        <f t="shared" si="99"/>
        <v>1</v>
      </c>
      <c r="I947" s="21">
        <f>SUMIFS(E:E,C:C,C947)</f>
        <v>10000</v>
      </c>
      <c r="J947" s="21">
        <f>SUMIFS(D:D,C:C,C947)</f>
        <v>20000</v>
      </c>
      <c r="K947" s="20" t="str">
        <f>IF(H947=2,"Délais OK &amp; Qté OK",IF(AND(H947=1,E947&lt;&gt;""),"Délais OK &amp; Qté NO",IF(AND(H947=1,E947="",M947&gt;=2),"Délais NO &amp; Qté OK",IF(AND(E947&lt;&gt;"",J947=D947),"Livraison sans demande","Délais NO &amp; Qté NO"))))</f>
        <v>Délais NO &amp; Qté NO</v>
      </c>
      <c r="L947" s="22" t="str">
        <f>IF(AND(K947="Délais NO &amp; Qté OK",X947&gt;30,D947&lt;&gt;""),"Verificar",IF(AND(K947="Délais NO &amp; Qté OK",X947&lt;=30,D947&lt;&gt;""),"Entrée faite "&amp;X947&amp;" jours "&amp;V947,IF(AND(X947&lt;30,K947="Délais NO &amp; Qté NO",D947=""),"Demande faite "&amp;X947&amp;" jours "&amp;W948,"")))</f>
        <v/>
      </c>
      <c r="M947" s="22">
        <f t="shared" si="100"/>
        <v>1</v>
      </c>
      <c r="N947" s="23">
        <v>1</v>
      </c>
      <c r="O947" s="12" t="str">
        <f>CONCATENATE(C947,D947,E947)</f>
        <v>360505256838510000</v>
      </c>
      <c r="P947" s="42" t="str">
        <f t="shared" si="101"/>
        <v>256838510000</v>
      </c>
      <c r="Q947" s="24" t="str">
        <f>IF(AND(D947&lt;&gt;0,E947=0),B947,"")</f>
        <v>07/06/2012</v>
      </c>
      <c r="R947" s="25" t="str">
        <f>IF(AND(D947=0,E947&lt;&gt;0),B947,"")</f>
        <v/>
      </c>
      <c r="S947" s="26">
        <f t="shared" si="98"/>
        <v>41067</v>
      </c>
      <c r="T947" s="27">
        <f>SUMIFS(S:S,O:O,O947,E:E,"")</f>
        <v>41067</v>
      </c>
      <c r="U947" s="27">
        <f>SUMIFS(S:S,O:O,O947,D:D,"")</f>
        <v>0</v>
      </c>
      <c r="V947" s="28" t="str">
        <f t="shared" si="102"/>
        <v>Avant</v>
      </c>
      <c r="W947" s="28" t="str">
        <f t="shared" si="103"/>
        <v>Après</v>
      </c>
      <c r="X947" s="29">
        <f t="shared" si="104"/>
        <v>41067</v>
      </c>
      <c r="Y947" s="42">
        <f>IFERROR(P947+D947*0.03,"")</f>
        <v>256838510300</v>
      </c>
    </row>
    <row r="948" spans="1:25">
      <c r="A948" s="13" t="s">
        <v>67</v>
      </c>
      <c r="B948" s="14" t="s">
        <v>24</v>
      </c>
      <c r="C948" s="15">
        <v>3605052303115</v>
      </c>
      <c r="D948" s="16">
        <v>10400</v>
      </c>
      <c r="E948" s="17"/>
      <c r="F948" s="18"/>
      <c r="G948" s="19">
        <v>1</v>
      </c>
      <c r="H948" s="20">
        <f t="shared" si="99"/>
        <v>1</v>
      </c>
      <c r="I948" s="21">
        <f>SUMIFS(E:E,C:C,C948)</f>
        <v>11200</v>
      </c>
      <c r="J948" s="21">
        <f>SUMIFS(D:D,C:C,C948)</f>
        <v>21600</v>
      </c>
      <c r="K948" s="20" t="str">
        <f>IF(H948=2,"Délais OK &amp; Qté OK",IF(AND(H948=1,E948&lt;&gt;""),"Délais OK &amp; Qté NO",IF(AND(H948=1,E948="",M948&gt;=2),"Délais NO &amp; Qté OK",IF(AND(E948&lt;&gt;"",J948=D948),"Livraison sans demande","Délais NO &amp; Qté NO"))))</f>
        <v>Délais NO &amp; Qté NO</v>
      </c>
      <c r="L948" s="22" t="str">
        <f>IF(AND(K948="Délais NO &amp; Qté OK",X948&gt;30,D948&lt;&gt;""),"Verificar",IF(AND(K948="Délais NO &amp; Qté OK",X948&lt;=30,D948&lt;&gt;""),"Entrée faite "&amp;X948&amp;" jours "&amp;V948,IF(AND(X948&lt;30,K948="Délais NO &amp; Qté NO",D948=""),"Demande faite "&amp;X948&amp;" jours "&amp;W949,"")))</f>
        <v/>
      </c>
      <c r="M948" s="22">
        <f t="shared" si="100"/>
        <v>1</v>
      </c>
      <c r="N948" s="23">
        <v>1</v>
      </c>
      <c r="O948" s="12" t="str">
        <f>CONCATENATE(C948,D948,E948)</f>
        <v>360505230311510400</v>
      </c>
      <c r="P948" s="42" t="str">
        <f t="shared" si="101"/>
        <v>230311510400</v>
      </c>
      <c r="Q948" s="24" t="str">
        <f>IF(AND(D948&lt;&gt;0,E948=0),B948,"")</f>
        <v>08/06/2012</v>
      </c>
      <c r="R948" s="25" t="str">
        <f>IF(AND(D948=0,E948&lt;&gt;0),B948,"")</f>
        <v/>
      </c>
      <c r="S948" s="26">
        <f t="shared" si="98"/>
        <v>41068</v>
      </c>
      <c r="T948" s="27">
        <f>SUMIFS(S:S,O:O,O948,E:E,"")</f>
        <v>41068</v>
      </c>
      <c r="U948" s="27">
        <f>SUMIFS(S:S,O:O,O948,D:D,"")</f>
        <v>0</v>
      </c>
      <c r="V948" s="28" t="str">
        <f t="shared" si="102"/>
        <v>Avant</v>
      </c>
      <c r="W948" s="28" t="str">
        <f t="shared" si="103"/>
        <v>Après</v>
      </c>
      <c r="X948" s="29">
        <f t="shared" si="104"/>
        <v>41068</v>
      </c>
      <c r="Y948" s="42">
        <f>IFERROR(P948+D948*0.03,"")</f>
        <v>230311510712</v>
      </c>
    </row>
    <row r="949" spans="1:25">
      <c r="A949" s="13" t="s">
        <v>67</v>
      </c>
      <c r="B949" s="14" t="s">
        <v>24</v>
      </c>
      <c r="C949" s="15">
        <v>3605052303139</v>
      </c>
      <c r="D949" s="16">
        <v>19200</v>
      </c>
      <c r="E949" s="17"/>
      <c r="F949" s="18"/>
      <c r="G949" s="19">
        <v>1</v>
      </c>
      <c r="H949" s="20">
        <f t="shared" si="99"/>
        <v>1</v>
      </c>
      <c r="I949" s="21">
        <f>SUMIFS(E:E,C:C,C949)</f>
        <v>76800</v>
      </c>
      <c r="J949" s="21">
        <f>SUMIFS(D:D,C:C,C949)</f>
        <v>86400</v>
      </c>
      <c r="K949" s="20" t="str">
        <f>IF(H949=2,"Délais OK &amp; Qté OK",IF(AND(H949=1,E949&lt;&gt;""),"Délais OK &amp; Qté NO",IF(AND(H949=1,E949="",M949&gt;=2),"Délais NO &amp; Qté OK",IF(AND(E949&lt;&gt;"",J949=D949),"Livraison sans demande","Délais NO &amp; Qté NO"))))</f>
        <v>Délais NO &amp; Qté NO</v>
      </c>
      <c r="L949" s="22" t="str">
        <f>IF(AND(K949="Délais NO &amp; Qté OK",X949&gt;30,D949&lt;&gt;""),"Verificar",IF(AND(K949="Délais NO &amp; Qté OK",X949&lt;=30,D949&lt;&gt;""),"Entrée faite "&amp;X949&amp;" jours "&amp;V949,IF(AND(X949&lt;30,K949="Délais NO &amp; Qté NO",D949=""),"Demande faite "&amp;X949&amp;" jours "&amp;W950,"")))</f>
        <v/>
      </c>
      <c r="M949" s="22">
        <f t="shared" si="100"/>
        <v>1</v>
      </c>
      <c r="N949" s="23">
        <v>1</v>
      </c>
      <c r="O949" s="12" t="str">
        <f>CONCATENATE(C949,D949,E949)</f>
        <v>360505230313919200</v>
      </c>
      <c r="P949" s="42" t="str">
        <f t="shared" si="101"/>
        <v>230313919200</v>
      </c>
      <c r="Q949" s="24" t="str">
        <f>IF(AND(D949&lt;&gt;0,E949=0),B949,"")</f>
        <v>08/06/2012</v>
      </c>
      <c r="R949" s="25" t="str">
        <f>IF(AND(D949=0,E949&lt;&gt;0),B949,"")</f>
        <v/>
      </c>
      <c r="S949" s="26">
        <f t="shared" si="98"/>
        <v>41068</v>
      </c>
      <c r="T949" s="27">
        <f>SUMIFS(S:S,O:O,O949,E:E,"")</f>
        <v>41068</v>
      </c>
      <c r="U949" s="27">
        <f>SUMIFS(S:S,O:O,O949,D:D,"")</f>
        <v>0</v>
      </c>
      <c r="V949" s="28" t="str">
        <f t="shared" si="102"/>
        <v>Avant</v>
      </c>
      <c r="W949" s="28" t="str">
        <f t="shared" si="103"/>
        <v>Après</v>
      </c>
      <c r="X949" s="29">
        <f t="shared" si="104"/>
        <v>41068</v>
      </c>
      <c r="Y949" s="42">
        <f>IFERROR(P949+D949*0.03,"")</f>
        <v>230313919776</v>
      </c>
    </row>
    <row r="950" spans="1:25">
      <c r="A950" s="13" t="s">
        <v>67</v>
      </c>
      <c r="B950" s="14" t="s">
        <v>30</v>
      </c>
      <c r="C950" s="15">
        <v>3605050496178</v>
      </c>
      <c r="D950" s="16">
        <v>10000</v>
      </c>
      <c r="E950" s="17"/>
      <c r="F950" s="18"/>
      <c r="G950" s="19">
        <v>1</v>
      </c>
      <c r="H950" s="20">
        <f t="shared" si="99"/>
        <v>1</v>
      </c>
      <c r="I950" s="21">
        <f>SUMIFS(E:E,C:C,C950)</f>
        <v>10000</v>
      </c>
      <c r="J950" s="21">
        <f>SUMIFS(D:D,C:C,C950)</f>
        <v>20000</v>
      </c>
      <c r="K950" s="20" t="str">
        <f>IF(H950=2,"Délais OK &amp; Qté OK",IF(AND(H950=1,E950&lt;&gt;""),"Délais OK &amp; Qté NO",IF(AND(H950=1,E950="",M950&gt;=2),"Délais NO &amp; Qté OK",IF(AND(E950&lt;&gt;"",J950=D950),"Livraison sans demande","Délais NO &amp; Qté NO"))))</f>
        <v>Délais NO &amp; Qté NO</v>
      </c>
      <c r="L950" s="22" t="str">
        <f>IF(AND(K950="Délais NO &amp; Qté OK",X950&gt;30,D950&lt;&gt;""),"Verificar",IF(AND(K950="Délais NO &amp; Qté OK",X950&lt;=30,D950&lt;&gt;""),"Entrée faite "&amp;X950&amp;" jours "&amp;V950,IF(AND(X950&lt;30,K950="Délais NO &amp; Qté NO",D950=""),"Demande faite "&amp;X950&amp;" jours "&amp;W951,"")))</f>
        <v/>
      </c>
      <c r="M950" s="22">
        <f t="shared" si="100"/>
        <v>1</v>
      </c>
      <c r="N950" s="23">
        <v>1</v>
      </c>
      <c r="O950" s="12" t="str">
        <f>CONCATENATE(C950,D950,E950)</f>
        <v>360505049617810000</v>
      </c>
      <c r="P950" s="42" t="str">
        <f t="shared" si="101"/>
        <v>049617810000</v>
      </c>
      <c r="Q950" s="24" t="str">
        <f>IF(AND(D950&lt;&gt;0,E950=0),B950,"")</f>
        <v>11/06/2012</v>
      </c>
      <c r="R950" s="25" t="str">
        <f>IF(AND(D950=0,E950&lt;&gt;0),B950,"")</f>
        <v/>
      </c>
      <c r="S950" s="26">
        <f t="shared" si="98"/>
        <v>41071</v>
      </c>
      <c r="T950" s="27">
        <f>SUMIFS(S:S,O:O,O950,E:E,"")</f>
        <v>41071</v>
      </c>
      <c r="U950" s="27">
        <f>SUMIFS(S:S,O:O,O950,D:D,"")</f>
        <v>0</v>
      </c>
      <c r="V950" s="28" t="str">
        <f t="shared" si="102"/>
        <v>Avant</v>
      </c>
      <c r="W950" s="28" t="str">
        <f t="shared" si="103"/>
        <v>Après</v>
      </c>
      <c r="X950" s="29">
        <f t="shared" si="104"/>
        <v>41071</v>
      </c>
      <c r="Y950" s="42">
        <f>IFERROR(P950+D950*0.03,"")</f>
        <v>49617810300</v>
      </c>
    </row>
    <row r="951" spans="1:25">
      <c r="A951" s="13" t="s">
        <v>67</v>
      </c>
      <c r="B951" s="14" t="s">
        <v>30</v>
      </c>
      <c r="C951" s="15">
        <v>3605050496192</v>
      </c>
      <c r="D951" s="16">
        <v>10000</v>
      </c>
      <c r="E951" s="17"/>
      <c r="F951" s="18"/>
      <c r="G951" s="19">
        <v>1</v>
      </c>
      <c r="H951" s="20">
        <f t="shared" si="99"/>
        <v>1</v>
      </c>
      <c r="I951" s="21">
        <f>SUMIFS(E:E,C:C,C951)</f>
        <v>10000</v>
      </c>
      <c r="J951" s="21">
        <f>SUMIFS(D:D,C:C,C951)</f>
        <v>20000</v>
      </c>
      <c r="K951" s="20" t="str">
        <f>IF(H951=2,"Délais OK &amp; Qté OK",IF(AND(H951=1,E951&lt;&gt;""),"Délais OK &amp; Qté NO",IF(AND(H951=1,E951="",M951&gt;=2),"Délais NO &amp; Qté OK",IF(AND(E951&lt;&gt;"",J951=D951),"Livraison sans demande","Délais NO &amp; Qté NO"))))</f>
        <v>Délais NO &amp; Qté NO</v>
      </c>
      <c r="L951" s="22" t="str">
        <f>IF(AND(K951="Délais NO &amp; Qté OK",X951&gt;30,D951&lt;&gt;""),"Verificar",IF(AND(K951="Délais NO &amp; Qté OK",X951&lt;=30,D951&lt;&gt;""),"Entrée faite "&amp;X951&amp;" jours "&amp;V951,IF(AND(X951&lt;30,K951="Délais NO &amp; Qté NO",D951=""),"Demande faite "&amp;X951&amp;" jours "&amp;W952,"")))</f>
        <v/>
      </c>
      <c r="M951" s="22">
        <f t="shared" si="100"/>
        <v>1</v>
      </c>
      <c r="N951" s="23">
        <v>1</v>
      </c>
      <c r="O951" s="12" t="str">
        <f>CONCATENATE(C951,D951,E951)</f>
        <v>360505049619210000</v>
      </c>
      <c r="P951" s="42" t="str">
        <f t="shared" si="101"/>
        <v>049619210000</v>
      </c>
      <c r="Q951" s="24" t="str">
        <f>IF(AND(D951&lt;&gt;0,E951=0),B951,"")</f>
        <v>11/06/2012</v>
      </c>
      <c r="R951" s="25" t="str">
        <f>IF(AND(D951=0,E951&lt;&gt;0),B951,"")</f>
        <v/>
      </c>
      <c r="S951" s="26">
        <f t="shared" si="98"/>
        <v>41071</v>
      </c>
      <c r="T951" s="27">
        <f>SUMIFS(S:S,O:O,O951,E:E,"")</f>
        <v>41071</v>
      </c>
      <c r="U951" s="27">
        <f>SUMIFS(S:S,O:O,O951,D:D,"")</f>
        <v>0</v>
      </c>
      <c r="V951" s="28" t="str">
        <f t="shared" si="102"/>
        <v>Avant</v>
      </c>
      <c r="W951" s="28" t="str">
        <f t="shared" si="103"/>
        <v>Après</v>
      </c>
      <c r="X951" s="29">
        <f t="shared" si="104"/>
        <v>41071</v>
      </c>
      <c r="Y951" s="42">
        <f>IFERROR(P951+D951*0.03,"")</f>
        <v>49619210300</v>
      </c>
    </row>
    <row r="952" spans="1:25">
      <c r="A952" s="13" t="s">
        <v>67</v>
      </c>
      <c r="B952" s="14" t="s">
        <v>30</v>
      </c>
      <c r="C952" s="15">
        <v>3605050496208</v>
      </c>
      <c r="D952" s="16">
        <v>10000</v>
      </c>
      <c r="E952" s="17"/>
      <c r="F952" s="18"/>
      <c r="G952" s="19">
        <v>1</v>
      </c>
      <c r="H952" s="20">
        <f t="shared" si="99"/>
        <v>1</v>
      </c>
      <c r="I952" s="21">
        <f>SUMIFS(E:E,C:C,C952)</f>
        <v>10000</v>
      </c>
      <c r="J952" s="21">
        <f>SUMIFS(D:D,C:C,C952)</f>
        <v>20000</v>
      </c>
      <c r="K952" s="20" t="str">
        <f>IF(H952=2,"Délais OK &amp; Qté OK",IF(AND(H952=1,E952&lt;&gt;""),"Délais OK &amp; Qté NO",IF(AND(H952=1,E952="",M952&gt;=2),"Délais NO &amp; Qté OK",IF(AND(E952&lt;&gt;"",J952=D952),"Livraison sans demande","Délais NO &amp; Qté NO"))))</f>
        <v>Délais NO &amp; Qté NO</v>
      </c>
      <c r="L952" s="22" t="str">
        <f>IF(AND(K952="Délais NO &amp; Qté OK",X952&gt;30,D952&lt;&gt;""),"Verificar",IF(AND(K952="Délais NO &amp; Qté OK",X952&lt;=30,D952&lt;&gt;""),"Entrée faite "&amp;X952&amp;" jours "&amp;V952,IF(AND(X952&lt;30,K952="Délais NO &amp; Qté NO",D952=""),"Demande faite "&amp;X952&amp;" jours "&amp;W953,"")))</f>
        <v/>
      </c>
      <c r="M952" s="22">
        <f t="shared" si="100"/>
        <v>1</v>
      </c>
      <c r="N952" s="23">
        <v>1</v>
      </c>
      <c r="O952" s="12" t="str">
        <f>CONCATENATE(C952,D952,E952)</f>
        <v>360505049620810000</v>
      </c>
      <c r="P952" s="42" t="str">
        <f t="shared" si="101"/>
        <v>049620810000</v>
      </c>
      <c r="Q952" s="24" t="str">
        <f>IF(AND(D952&lt;&gt;0,E952=0),B952,"")</f>
        <v>11/06/2012</v>
      </c>
      <c r="R952" s="25" t="str">
        <f>IF(AND(D952=0,E952&lt;&gt;0),B952,"")</f>
        <v/>
      </c>
      <c r="S952" s="26">
        <f t="shared" si="98"/>
        <v>41071</v>
      </c>
      <c r="T952" s="27">
        <f>SUMIFS(S:S,O:O,O952,E:E,"")</f>
        <v>41071</v>
      </c>
      <c r="U952" s="27">
        <f>SUMIFS(S:S,O:O,O952,D:D,"")</f>
        <v>0</v>
      </c>
      <c r="V952" s="28" t="str">
        <f t="shared" si="102"/>
        <v>Avant</v>
      </c>
      <c r="W952" s="28" t="str">
        <f t="shared" si="103"/>
        <v>Après</v>
      </c>
      <c r="X952" s="29">
        <f t="shared" si="104"/>
        <v>41071</v>
      </c>
      <c r="Y952" s="42">
        <f>IFERROR(P952+D952*0.03,"")</f>
        <v>49620810300</v>
      </c>
    </row>
    <row r="953" spans="1:25">
      <c r="A953" s="13" t="s">
        <v>67</v>
      </c>
      <c r="B953" s="14" t="s">
        <v>30</v>
      </c>
      <c r="C953" s="15">
        <v>3605050496215</v>
      </c>
      <c r="D953" s="16">
        <v>10000</v>
      </c>
      <c r="E953" s="17"/>
      <c r="F953" s="18"/>
      <c r="G953" s="19">
        <v>1</v>
      </c>
      <c r="H953" s="20">
        <f t="shared" si="99"/>
        <v>1</v>
      </c>
      <c r="I953" s="21">
        <f>SUMIFS(E:E,C:C,C953)</f>
        <v>10000</v>
      </c>
      <c r="J953" s="21">
        <f>SUMIFS(D:D,C:C,C953)</f>
        <v>20000</v>
      </c>
      <c r="K953" s="20" t="str">
        <f>IF(H953=2,"Délais OK &amp; Qté OK",IF(AND(H953=1,E953&lt;&gt;""),"Délais OK &amp; Qté NO",IF(AND(H953=1,E953="",M953&gt;=2),"Délais NO &amp; Qté OK",IF(AND(E953&lt;&gt;"",J953=D953),"Livraison sans demande","Délais NO &amp; Qté NO"))))</f>
        <v>Délais NO &amp; Qté NO</v>
      </c>
      <c r="L953" s="22" t="str">
        <f>IF(AND(K953="Délais NO &amp; Qté OK",X953&gt;30,D953&lt;&gt;""),"Verificar",IF(AND(K953="Délais NO &amp; Qté OK",X953&lt;=30,D953&lt;&gt;""),"Entrée faite "&amp;X953&amp;" jours "&amp;V953,IF(AND(X953&lt;30,K953="Délais NO &amp; Qté NO",D953=""),"Demande faite "&amp;X953&amp;" jours "&amp;W954,"")))</f>
        <v/>
      </c>
      <c r="M953" s="22">
        <f t="shared" si="100"/>
        <v>1</v>
      </c>
      <c r="N953" s="23">
        <v>1</v>
      </c>
      <c r="O953" s="12" t="str">
        <f>CONCATENATE(C953,D953,E953)</f>
        <v>360505049621510000</v>
      </c>
      <c r="P953" s="42" t="str">
        <f t="shared" si="101"/>
        <v>049621510000</v>
      </c>
      <c r="Q953" s="24" t="str">
        <f>IF(AND(D953&lt;&gt;0,E953=0),B953,"")</f>
        <v>11/06/2012</v>
      </c>
      <c r="R953" s="25" t="str">
        <f>IF(AND(D953=0,E953&lt;&gt;0),B953,"")</f>
        <v/>
      </c>
      <c r="S953" s="26">
        <f t="shared" si="98"/>
        <v>41071</v>
      </c>
      <c r="T953" s="27">
        <f>SUMIFS(S:S,O:O,O953,E:E,"")</f>
        <v>41071</v>
      </c>
      <c r="U953" s="27">
        <f>SUMIFS(S:S,O:O,O953,D:D,"")</f>
        <v>0</v>
      </c>
      <c r="V953" s="28" t="str">
        <f t="shared" si="102"/>
        <v>Avant</v>
      </c>
      <c r="W953" s="28" t="str">
        <f t="shared" si="103"/>
        <v>Après</v>
      </c>
      <c r="X953" s="29">
        <f t="shared" si="104"/>
        <v>41071</v>
      </c>
      <c r="Y953" s="42">
        <f>IFERROR(P953+D953*0.03,"")</f>
        <v>49621510300</v>
      </c>
    </row>
    <row r="954" spans="1:25">
      <c r="A954" s="13" t="s">
        <v>67</v>
      </c>
      <c r="B954" s="14" t="s">
        <v>30</v>
      </c>
      <c r="C954" s="15">
        <v>3605050496222</v>
      </c>
      <c r="D954" s="16">
        <v>10000</v>
      </c>
      <c r="E954" s="17"/>
      <c r="F954" s="18"/>
      <c r="G954" s="19">
        <v>1</v>
      </c>
      <c r="H954" s="20">
        <f t="shared" si="99"/>
        <v>1</v>
      </c>
      <c r="I954" s="21">
        <f>SUMIFS(E:E,C:C,C954)</f>
        <v>10000</v>
      </c>
      <c r="J954" s="21">
        <f>SUMIFS(D:D,C:C,C954)</f>
        <v>20000</v>
      </c>
      <c r="K954" s="20" t="str">
        <f>IF(H954=2,"Délais OK &amp; Qté OK",IF(AND(H954=1,E954&lt;&gt;""),"Délais OK &amp; Qté NO",IF(AND(H954=1,E954="",M954&gt;=2),"Délais NO &amp; Qté OK",IF(AND(E954&lt;&gt;"",J954=D954),"Livraison sans demande","Délais NO &amp; Qté NO"))))</f>
        <v>Délais NO &amp; Qté NO</v>
      </c>
      <c r="L954" s="22" t="str">
        <f>IF(AND(K954="Délais NO &amp; Qté OK",X954&gt;30,D954&lt;&gt;""),"Verificar",IF(AND(K954="Délais NO &amp; Qté OK",X954&lt;=30,D954&lt;&gt;""),"Entrée faite "&amp;X954&amp;" jours "&amp;V954,IF(AND(X954&lt;30,K954="Délais NO &amp; Qté NO",D954=""),"Demande faite "&amp;X954&amp;" jours "&amp;W955,"")))</f>
        <v/>
      </c>
      <c r="M954" s="22">
        <f t="shared" si="100"/>
        <v>1</v>
      </c>
      <c r="N954" s="23">
        <v>1</v>
      </c>
      <c r="O954" s="12" t="str">
        <f>CONCATENATE(C954,D954,E954)</f>
        <v>360505049622210000</v>
      </c>
      <c r="P954" s="42" t="str">
        <f t="shared" si="101"/>
        <v>049622210000</v>
      </c>
      <c r="Q954" s="24" t="str">
        <f>IF(AND(D954&lt;&gt;0,E954=0),B954,"")</f>
        <v>11/06/2012</v>
      </c>
      <c r="R954" s="25" t="str">
        <f>IF(AND(D954=0,E954&lt;&gt;0),B954,"")</f>
        <v/>
      </c>
      <c r="S954" s="26">
        <f t="shared" si="98"/>
        <v>41071</v>
      </c>
      <c r="T954" s="27">
        <f>SUMIFS(S:S,O:O,O954,E:E,"")</f>
        <v>41071</v>
      </c>
      <c r="U954" s="27">
        <f>SUMIFS(S:S,O:O,O954,D:D,"")</f>
        <v>0</v>
      </c>
      <c r="V954" s="28" t="str">
        <f t="shared" si="102"/>
        <v>Avant</v>
      </c>
      <c r="W954" s="28" t="str">
        <f t="shared" si="103"/>
        <v>Après</v>
      </c>
      <c r="X954" s="29">
        <f t="shared" si="104"/>
        <v>41071</v>
      </c>
      <c r="Y954" s="42">
        <f>IFERROR(P954+D954*0.03,"")</f>
        <v>49622210300</v>
      </c>
    </row>
    <row r="955" spans="1:25">
      <c r="A955" s="13" t="s">
        <v>67</v>
      </c>
      <c r="B955" s="14" t="s">
        <v>30</v>
      </c>
      <c r="C955" s="15">
        <v>3605050496239</v>
      </c>
      <c r="D955" s="16">
        <v>10000</v>
      </c>
      <c r="E955" s="17"/>
      <c r="F955" s="18"/>
      <c r="G955" s="19">
        <v>1</v>
      </c>
      <c r="H955" s="20">
        <f t="shared" si="99"/>
        <v>1</v>
      </c>
      <c r="I955" s="21">
        <f>SUMIFS(E:E,C:C,C955)</f>
        <v>20000</v>
      </c>
      <c r="J955" s="21">
        <f>SUMIFS(D:D,C:C,C955)</f>
        <v>30000</v>
      </c>
      <c r="K955" s="20" t="str">
        <f>IF(H955=2,"Délais OK &amp; Qté OK",IF(AND(H955=1,E955&lt;&gt;""),"Délais OK &amp; Qté NO",IF(AND(H955=1,E955="",M955&gt;=2),"Délais NO &amp; Qté OK",IF(AND(E955&lt;&gt;"",J955=D955),"Livraison sans demande","Délais NO &amp; Qté NO"))))</f>
        <v>Délais NO &amp; Qté NO</v>
      </c>
      <c r="L955" s="22" t="str">
        <f>IF(AND(K955="Délais NO &amp; Qté OK",X955&gt;30,D955&lt;&gt;""),"Verificar",IF(AND(K955="Délais NO &amp; Qté OK",X955&lt;=30,D955&lt;&gt;""),"Entrée faite "&amp;X955&amp;" jours "&amp;V955,IF(AND(X955&lt;30,K955="Délais NO &amp; Qté NO",D955=""),"Demande faite "&amp;X955&amp;" jours "&amp;W956,"")))</f>
        <v/>
      </c>
      <c r="M955" s="22">
        <f t="shared" si="100"/>
        <v>1</v>
      </c>
      <c r="N955" s="23">
        <v>1</v>
      </c>
      <c r="O955" s="12" t="str">
        <f>CONCATENATE(C955,D955,E955)</f>
        <v>360505049623910000</v>
      </c>
      <c r="P955" s="42" t="str">
        <f t="shared" si="101"/>
        <v>049623910000</v>
      </c>
      <c r="Q955" s="24" t="str">
        <f>IF(AND(D955&lt;&gt;0,E955=0),B955,"")</f>
        <v>11/06/2012</v>
      </c>
      <c r="R955" s="25" t="str">
        <f>IF(AND(D955=0,E955&lt;&gt;0),B955,"")</f>
        <v/>
      </c>
      <c r="S955" s="26">
        <f t="shared" si="98"/>
        <v>41071</v>
      </c>
      <c r="T955" s="27">
        <f>SUMIFS(S:S,O:O,O955,E:E,"")</f>
        <v>41071</v>
      </c>
      <c r="U955" s="27">
        <f>SUMIFS(S:S,O:O,O955,D:D,"")</f>
        <v>0</v>
      </c>
      <c r="V955" s="28" t="str">
        <f t="shared" si="102"/>
        <v>Avant</v>
      </c>
      <c r="W955" s="28" t="str">
        <f t="shared" si="103"/>
        <v>Après</v>
      </c>
      <c r="X955" s="29">
        <f t="shared" si="104"/>
        <v>41071</v>
      </c>
      <c r="Y955" s="42">
        <f>IFERROR(P955+D955*0.03,"")</f>
        <v>49623910300</v>
      </c>
    </row>
    <row r="956" spans="1:25">
      <c r="A956" s="13" t="s">
        <v>67</v>
      </c>
      <c r="B956" s="14" t="s">
        <v>30</v>
      </c>
      <c r="C956" s="15">
        <v>3605051083636</v>
      </c>
      <c r="D956" s="16">
        <v>10000</v>
      </c>
      <c r="E956" s="17">
        <v>10000</v>
      </c>
      <c r="F956" s="18">
        <v>1</v>
      </c>
      <c r="G956" s="19">
        <v>1</v>
      </c>
      <c r="H956" s="20">
        <f t="shared" si="99"/>
        <v>2</v>
      </c>
      <c r="I956" s="21">
        <f>SUMIFS(E:E,C:C,C956)</f>
        <v>10000</v>
      </c>
      <c r="J956" s="21">
        <f>SUMIFS(D:D,C:C,C956)</f>
        <v>10000</v>
      </c>
      <c r="K956" s="20" t="str">
        <f>IF(H956=2,"Délais OK &amp; Qté OK",IF(AND(H956=1,E956&lt;&gt;""),"Délais OK &amp; Qté NO",IF(AND(H956=1,E956="",M956&gt;=2),"Délais NO &amp; Qté OK",IF(AND(E956&lt;&gt;"",J956=D956),"Livraison sans demande","Délais NO &amp; Qté NO"))))</f>
        <v>Délais OK &amp; Qté OK</v>
      </c>
      <c r="L956" s="22" t="str">
        <f>IF(AND(K956="Délais NO &amp; Qté OK",X956&gt;30,D956&lt;&gt;""),"Verificar",IF(AND(K956="Délais NO &amp; Qté OK",X956&lt;=30,D956&lt;&gt;""),"Entrée faite "&amp;X956&amp;" jours "&amp;V956,IF(AND(X956&lt;30,K956="Délais NO &amp; Qté NO",D956=""),"Demande faite "&amp;X956&amp;" jours "&amp;W957,"")))</f>
        <v/>
      </c>
      <c r="M956" s="22">
        <f t="shared" si="100"/>
        <v>1</v>
      </c>
      <c r="N956" s="23">
        <v>1</v>
      </c>
      <c r="O956" s="12" t="str">
        <f>CONCATENATE(C956,D956,E956)</f>
        <v>36050510836361000010000</v>
      </c>
      <c r="P956" s="42" t="str">
        <f t="shared" si="101"/>
        <v>10836361000010000</v>
      </c>
      <c r="Q956" s="24" t="str">
        <f>IF(AND(D956&lt;&gt;0,E956=0),B956,"")</f>
        <v/>
      </c>
      <c r="R956" s="25" t="str">
        <f>IF(AND(D956=0,E956&lt;&gt;0),B956,"")</f>
        <v/>
      </c>
      <c r="S956" s="26">
        <f t="shared" si="98"/>
        <v>41071</v>
      </c>
      <c r="T956" s="27">
        <f>SUMIFS(S:S,O:O,O956,E:E,"")</f>
        <v>0</v>
      </c>
      <c r="U956" s="27">
        <f>SUMIFS(S:S,O:O,O956,D:D,"")</f>
        <v>0</v>
      </c>
      <c r="V956" s="28" t="str">
        <f t="shared" si="102"/>
        <v>Avant</v>
      </c>
      <c r="W956" s="28" t="str">
        <f t="shared" si="103"/>
        <v>Après</v>
      </c>
      <c r="X956" s="29">
        <f t="shared" si="104"/>
        <v>0</v>
      </c>
      <c r="Y956" s="42">
        <f>IFERROR(P956+D956*0.03,"")</f>
        <v>1.08363610000103E+16</v>
      </c>
    </row>
    <row r="957" spans="1:25">
      <c r="A957" s="13" t="s">
        <v>67</v>
      </c>
      <c r="B957" s="14" t="s">
        <v>30</v>
      </c>
      <c r="C957" s="15">
        <v>3605051280714</v>
      </c>
      <c r="D957" s="16">
        <v>28000</v>
      </c>
      <c r="E957" s="17">
        <v>14000</v>
      </c>
      <c r="F957" s="18"/>
      <c r="G957" s="19">
        <v>1</v>
      </c>
      <c r="H957" s="20">
        <f t="shared" si="99"/>
        <v>1</v>
      </c>
      <c r="I957" s="21">
        <f>SUMIFS(E:E,C:C,C957)</f>
        <v>42000</v>
      </c>
      <c r="J957" s="21">
        <f>SUMIFS(D:D,C:C,C957)</f>
        <v>42000</v>
      </c>
      <c r="K957" s="20" t="str">
        <f>IF(H957=2,"Délais OK &amp; Qté OK",IF(AND(H957=1,E957&lt;&gt;""),"Délais OK &amp; Qté NO",IF(AND(H957=1,E957="",M957&gt;=2),"Délais NO &amp; Qté OK",IF(AND(E957&lt;&gt;"",J957=D957),"Livraison sans demande","Délais NO &amp; Qté NO"))))</f>
        <v>Délais OK &amp; Qté NO</v>
      </c>
      <c r="L957" s="22" t="str">
        <f>IF(AND(K957="Délais NO &amp; Qté OK",X957&gt;30,D957&lt;&gt;""),"Verificar",IF(AND(K957="Délais NO &amp; Qté OK",X957&lt;=30,D957&lt;&gt;""),"Entrée faite "&amp;X957&amp;" jours "&amp;V957,IF(AND(X957&lt;30,K957="Délais NO &amp; Qté NO",D957=""),"Demande faite "&amp;X957&amp;" jours "&amp;W958,"")))</f>
        <v/>
      </c>
      <c r="M957" s="22">
        <f t="shared" si="100"/>
        <v>1</v>
      </c>
      <c r="N957" s="23">
        <v>1</v>
      </c>
      <c r="O957" s="12" t="str">
        <f>CONCATENATE(C957,D957,E957)</f>
        <v>36050512807142800014000</v>
      </c>
      <c r="P957" s="42" t="str">
        <f t="shared" si="101"/>
        <v>12807142800014000</v>
      </c>
      <c r="Q957" s="24" t="str">
        <f>IF(AND(D957&lt;&gt;0,E957=0),B957,"")</f>
        <v/>
      </c>
      <c r="R957" s="25" t="str">
        <f>IF(AND(D957=0,E957&lt;&gt;0),B957,"")</f>
        <v/>
      </c>
      <c r="S957" s="26">
        <f t="shared" si="98"/>
        <v>41071</v>
      </c>
      <c r="T957" s="27">
        <f>SUMIFS(S:S,O:O,O957,E:E,"")</f>
        <v>0</v>
      </c>
      <c r="U957" s="27">
        <f>SUMIFS(S:S,O:O,O957,D:D,"")</f>
        <v>0</v>
      </c>
      <c r="V957" s="28" t="str">
        <f t="shared" si="102"/>
        <v>Avant</v>
      </c>
      <c r="W957" s="28" t="str">
        <f t="shared" si="103"/>
        <v>Après</v>
      </c>
      <c r="X957" s="29">
        <f t="shared" si="104"/>
        <v>0</v>
      </c>
      <c r="Y957" s="42">
        <f>IFERROR(P957+D957*0.03,"")</f>
        <v>1.280714280001484E+16</v>
      </c>
    </row>
    <row r="958" spans="1:25">
      <c r="A958" s="13" t="s">
        <v>67</v>
      </c>
      <c r="B958" s="14" t="s">
        <v>30</v>
      </c>
      <c r="C958" s="15">
        <v>3605051315089</v>
      </c>
      <c r="D958" s="16">
        <v>28000</v>
      </c>
      <c r="E958" s="17">
        <v>14000</v>
      </c>
      <c r="F958" s="18"/>
      <c r="G958" s="19">
        <v>1</v>
      </c>
      <c r="H958" s="20">
        <f t="shared" si="99"/>
        <v>1</v>
      </c>
      <c r="I958" s="21">
        <f>SUMIFS(E:E,C:C,C958)</f>
        <v>56000</v>
      </c>
      <c r="J958" s="21">
        <f>SUMIFS(D:D,C:C,C958)</f>
        <v>56000</v>
      </c>
      <c r="K958" s="20" t="str">
        <f>IF(H958=2,"Délais OK &amp; Qté OK",IF(AND(H958=1,E958&lt;&gt;""),"Délais OK &amp; Qté NO",IF(AND(H958=1,E958="",M958&gt;=2),"Délais NO &amp; Qté OK",IF(AND(E958&lt;&gt;"",J958=D958),"Livraison sans demande","Délais NO &amp; Qté NO"))))</f>
        <v>Délais OK &amp; Qté NO</v>
      </c>
      <c r="L958" s="22" t="str">
        <f>IF(AND(K958="Délais NO &amp; Qté OK",X958&gt;30,D958&lt;&gt;""),"Verificar",IF(AND(K958="Délais NO &amp; Qté OK",X958&lt;=30,D958&lt;&gt;""),"Entrée faite "&amp;X958&amp;" jours "&amp;V958,IF(AND(X958&lt;30,K958="Délais NO &amp; Qté NO",D958=""),"Demande faite "&amp;X958&amp;" jours "&amp;W959,"")))</f>
        <v/>
      </c>
      <c r="M958" s="22">
        <f t="shared" si="100"/>
        <v>1</v>
      </c>
      <c r="N958" s="23">
        <v>1</v>
      </c>
      <c r="O958" s="12" t="str">
        <f>CONCATENATE(C958,D958,E958)</f>
        <v>36050513150892800014000</v>
      </c>
      <c r="P958" s="42" t="str">
        <f t="shared" si="101"/>
        <v>13150892800014000</v>
      </c>
      <c r="Q958" s="24" t="str">
        <f>IF(AND(D958&lt;&gt;0,E958=0),B958,"")</f>
        <v/>
      </c>
      <c r="R958" s="25" t="str">
        <f>IF(AND(D958=0,E958&lt;&gt;0),B958,"")</f>
        <v/>
      </c>
      <c r="S958" s="26">
        <f t="shared" si="98"/>
        <v>41071</v>
      </c>
      <c r="T958" s="27">
        <f>SUMIFS(S:S,O:O,O958,E:E,"")</f>
        <v>0</v>
      </c>
      <c r="U958" s="27">
        <f>SUMIFS(S:S,O:O,O958,D:D,"")</f>
        <v>0</v>
      </c>
      <c r="V958" s="28" t="str">
        <f t="shared" si="102"/>
        <v>Avant</v>
      </c>
      <c r="W958" s="28" t="str">
        <f t="shared" si="103"/>
        <v>Après</v>
      </c>
      <c r="X958" s="29">
        <f t="shared" si="104"/>
        <v>0</v>
      </c>
      <c r="Y958" s="42">
        <f>IFERROR(P958+D958*0.03,"")</f>
        <v>1.315089280001484E+16</v>
      </c>
    </row>
    <row r="959" spans="1:25">
      <c r="A959" s="13" t="s">
        <v>67</v>
      </c>
      <c r="B959" s="14" t="s">
        <v>30</v>
      </c>
      <c r="C959" s="15">
        <v>3605051323497</v>
      </c>
      <c r="D959" s="16">
        <v>60000</v>
      </c>
      <c r="E959" s="17">
        <v>30000</v>
      </c>
      <c r="F959" s="18"/>
      <c r="G959" s="19">
        <v>1</v>
      </c>
      <c r="H959" s="20">
        <f t="shared" si="99"/>
        <v>1</v>
      </c>
      <c r="I959" s="21">
        <f>SUMIFS(E:E,C:C,C959)</f>
        <v>45000</v>
      </c>
      <c r="J959" s="21">
        <f>SUMIFS(D:D,C:C,C959)</f>
        <v>75000</v>
      </c>
      <c r="K959" s="20" t="str">
        <f>IF(H959=2,"Délais OK &amp; Qté OK",IF(AND(H959=1,E959&lt;&gt;""),"Délais OK &amp; Qté NO",IF(AND(H959=1,E959="",M959&gt;=2),"Délais NO &amp; Qté OK",IF(AND(E959&lt;&gt;"",J959=D959),"Livraison sans demande","Délais NO &amp; Qté NO"))))</f>
        <v>Délais OK &amp; Qté NO</v>
      </c>
      <c r="L959" s="22" t="str">
        <f>IF(AND(K959="Délais NO &amp; Qté OK",X959&gt;30,D959&lt;&gt;""),"Verificar",IF(AND(K959="Délais NO &amp; Qté OK",X959&lt;=30,D959&lt;&gt;""),"Entrée faite "&amp;X959&amp;" jours "&amp;V959,IF(AND(X959&lt;30,K959="Délais NO &amp; Qté NO",D959=""),"Demande faite "&amp;X959&amp;" jours "&amp;W960,"")))</f>
        <v/>
      </c>
      <c r="M959" s="22">
        <f t="shared" si="100"/>
        <v>1</v>
      </c>
      <c r="N959" s="23">
        <v>1</v>
      </c>
      <c r="O959" s="12" t="str">
        <f>CONCATENATE(C959,D959,E959)</f>
        <v>36050513234976000030000</v>
      </c>
      <c r="P959" s="42" t="str">
        <f t="shared" si="101"/>
        <v>13234976000030000</v>
      </c>
      <c r="Q959" s="24" t="str">
        <f>IF(AND(D959&lt;&gt;0,E959=0),B959,"")</f>
        <v/>
      </c>
      <c r="R959" s="25" t="str">
        <f>IF(AND(D959=0,E959&lt;&gt;0),B959,"")</f>
        <v/>
      </c>
      <c r="S959" s="26">
        <f t="shared" si="98"/>
        <v>41071</v>
      </c>
      <c r="T959" s="27">
        <f>SUMIFS(S:S,O:O,O959,E:E,"")</f>
        <v>0</v>
      </c>
      <c r="U959" s="27">
        <f>SUMIFS(S:S,O:O,O959,D:D,"")</f>
        <v>0</v>
      </c>
      <c r="V959" s="28" t="str">
        <f t="shared" si="102"/>
        <v>Avant</v>
      </c>
      <c r="W959" s="28" t="str">
        <f t="shared" si="103"/>
        <v>Après</v>
      </c>
      <c r="X959" s="29">
        <f t="shared" si="104"/>
        <v>0</v>
      </c>
      <c r="Y959" s="42">
        <f>IFERROR(P959+D959*0.03,"")</f>
        <v>1.32349760000318E+16</v>
      </c>
    </row>
    <row r="960" spans="1:25">
      <c r="A960" s="13" t="s">
        <v>67</v>
      </c>
      <c r="B960" s="14" t="s">
        <v>30</v>
      </c>
      <c r="C960" s="15">
        <v>3605051418940</v>
      </c>
      <c r="D960" s="16">
        <v>15000</v>
      </c>
      <c r="E960" s="17">
        <v>15000</v>
      </c>
      <c r="F960" s="18">
        <v>1</v>
      </c>
      <c r="G960" s="19">
        <v>1</v>
      </c>
      <c r="H960" s="20">
        <f t="shared" si="99"/>
        <v>2</v>
      </c>
      <c r="I960" s="21">
        <f>SUMIFS(E:E,C:C,C960)</f>
        <v>150000</v>
      </c>
      <c r="J960" s="21">
        <f>SUMIFS(D:D,C:C,C960)</f>
        <v>180000</v>
      </c>
      <c r="K960" s="20" t="str">
        <f>IF(H960=2,"Délais OK &amp; Qté OK",IF(AND(H960=1,E960&lt;&gt;""),"Délais OK &amp; Qté NO",IF(AND(H960=1,E960="",M960&gt;=2),"Délais NO &amp; Qté OK",IF(AND(E960&lt;&gt;"",J960=D960),"Livraison sans demande","Délais NO &amp; Qté NO"))))</f>
        <v>Délais OK &amp; Qté OK</v>
      </c>
      <c r="L960" s="22" t="str">
        <f>IF(AND(K960="Délais NO &amp; Qté OK",X960&gt;30,D960&lt;&gt;""),"Verificar",IF(AND(K960="Délais NO &amp; Qté OK",X960&lt;=30,D960&lt;&gt;""),"Entrée faite "&amp;X960&amp;" jours "&amp;V960,IF(AND(X960&lt;30,K960="Délais NO &amp; Qté NO",D960=""),"Demande faite "&amp;X960&amp;" jours "&amp;W961,"")))</f>
        <v/>
      </c>
      <c r="M960" s="22">
        <f t="shared" si="100"/>
        <v>1</v>
      </c>
      <c r="N960" s="23">
        <v>1</v>
      </c>
      <c r="O960" s="12" t="str">
        <f>CONCATENATE(C960,D960,E960)</f>
        <v>36050514189401500015000</v>
      </c>
      <c r="P960" s="42" t="str">
        <f t="shared" si="101"/>
        <v>14189401500015000</v>
      </c>
      <c r="Q960" s="24" t="str">
        <f>IF(AND(D960&lt;&gt;0,E960=0),B960,"")</f>
        <v/>
      </c>
      <c r="R960" s="25" t="str">
        <f>IF(AND(D960=0,E960&lt;&gt;0),B960,"")</f>
        <v/>
      </c>
      <c r="S960" s="26">
        <f t="shared" si="98"/>
        <v>41071</v>
      </c>
      <c r="T960" s="27">
        <f>SUMIFS(S:S,O:O,O960,E:E,"")</f>
        <v>0</v>
      </c>
      <c r="U960" s="27">
        <f>SUMIFS(S:S,O:O,O960,D:D,"")</f>
        <v>0</v>
      </c>
      <c r="V960" s="28" t="str">
        <f t="shared" si="102"/>
        <v>Avant</v>
      </c>
      <c r="W960" s="28" t="str">
        <f t="shared" si="103"/>
        <v>Après</v>
      </c>
      <c r="X960" s="29">
        <f t="shared" si="104"/>
        <v>0</v>
      </c>
      <c r="Y960" s="42">
        <f>IFERROR(P960+D960*0.03,"")</f>
        <v>1.418940150001545E+16</v>
      </c>
    </row>
    <row r="961" spans="1:25">
      <c r="A961" s="13" t="s">
        <v>67</v>
      </c>
      <c r="B961" s="14" t="s">
        <v>30</v>
      </c>
      <c r="C961" s="15">
        <v>3605051436197</v>
      </c>
      <c r="D961" s="16">
        <v>10000</v>
      </c>
      <c r="E961" s="17">
        <v>10000</v>
      </c>
      <c r="F961" s="18">
        <v>1</v>
      </c>
      <c r="G961" s="19">
        <v>1</v>
      </c>
      <c r="H961" s="20">
        <f t="shared" si="99"/>
        <v>2</v>
      </c>
      <c r="I961" s="21">
        <f>SUMIFS(E:E,C:C,C961)</f>
        <v>10000</v>
      </c>
      <c r="J961" s="21">
        <f>SUMIFS(D:D,C:C,C961)</f>
        <v>10000</v>
      </c>
      <c r="K961" s="20" t="str">
        <f>IF(H961=2,"Délais OK &amp; Qté OK",IF(AND(H961=1,E961&lt;&gt;""),"Délais OK &amp; Qté NO",IF(AND(H961=1,E961="",M961&gt;=2),"Délais NO &amp; Qté OK",IF(AND(E961&lt;&gt;"",J961=D961),"Livraison sans demande","Délais NO &amp; Qté NO"))))</f>
        <v>Délais OK &amp; Qté OK</v>
      </c>
      <c r="L961" s="22" t="str">
        <f>IF(AND(K961="Délais NO &amp; Qté OK",X961&gt;30,D961&lt;&gt;""),"Verificar",IF(AND(K961="Délais NO &amp; Qté OK",X961&lt;=30,D961&lt;&gt;""),"Entrée faite "&amp;X961&amp;" jours "&amp;V961,IF(AND(X961&lt;30,K961="Délais NO &amp; Qté NO",D961=""),"Demande faite "&amp;X961&amp;" jours "&amp;W962,"")))</f>
        <v/>
      </c>
      <c r="M961" s="22">
        <f t="shared" si="100"/>
        <v>1</v>
      </c>
      <c r="N961" s="23">
        <v>1</v>
      </c>
      <c r="O961" s="12" t="str">
        <f>CONCATENATE(C961,D961,E961)</f>
        <v>36050514361971000010000</v>
      </c>
      <c r="P961" s="42" t="str">
        <f t="shared" si="101"/>
        <v>14361971000010000</v>
      </c>
      <c r="Q961" s="24" t="str">
        <f>IF(AND(D961&lt;&gt;0,E961=0),B961,"")</f>
        <v/>
      </c>
      <c r="R961" s="25" t="str">
        <f>IF(AND(D961=0,E961&lt;&gt;0),B961,"")</f>
        <v/>
      </c>
      <c r="S961" s="26">
        <f t="shared" si="98"/>
        <v>41071</v>
      </c>
      <c r="T961" s="27">
        <f>SUMIFS(S:S,O:O,O961,E:E,"")</f>
        <v>0</v>
      </c>
      <c r="U961" s="27">
        <f>SUMIFS(S:S,O:O,O961,D:D,"")</f>
        <v>0</v>
      </c>
      <c r="V961" s="28" t="str">
        <f t="shared" si="102"/>
        <v>Avant</v>
      </c>
      <c r="W961" s="28" t="str">
        <f t="shared" si="103"/>
        <v>Après</v>
      </c>
      <c r="X961" s="29">
        <f t="shared" si="104"/>
        <v>0</v>
      </c>
      <c r="Y961" s="42">
        <f>IFERROR(P961+D961*0.03,"")</f>
        <v>1.43619710000103E+16</v>
      </c>
    </row>
    <row r="962" spans="1:25">
      <c r="A962" s="13" t="s">
        <v>67</v>
      </c>
      <c r="B962" s="14" t="s">
        <v>30</v>
      </c>
      <c r="C962" s="15">
        <v>3605051436333</v>
      </c>
      <c r="D962" s="16">
        <v>10000</v>
      </c>
      <c r="E962" s="17">
        <v>10000</v>
      </c>
      <c r="F962" s="18">
        <v>1</v>
      </c>
      <c r="G962" s="19">
        <v>1</v>
      </c>
      <c r="H962" s="20">
        <f t="shared" si="99"/>
        <v>2</v>
      </c>
      <c r="I962" s="21">
        <f>SUMIFS(E:E,C:C,C962)</f>
        <v>10000</v>
      </c>
      <c r="J962" s="21">
        <f>SUMIFS(D:D,C:C,C962)</f>
        <v>10000</v>
      </c>
      <c r="K962" s="20" t="str">
        <f>IF(H962=2,"Délais OK &amp; Qté OK",IF(AND(H962=1,E962&lt;&gt;""),"Délais OK &amp; Qté NO",IF(AND(H962=1,E962="",M962&gt;=2),"Délais NO &amp; Qté OK",IF(AND(E962&lt;&gt;"",J962=D962),"Livraison sans demande","Délais NO &amp; Qté NO"))))</f>
        <v>Délais OK &amp; Qté OK</v>
      </c>
      <c r="L962" s="22" t="str">
        <f>IF(AND(K962="Délais NO &amp; Qté OK",X962&gt;30,D962&lt;&gt;""),"Verificar",IF(AND(K962="Délais NO &amp; Qté OK",X962&lt;=30,D962&lt;&gt;""),"Entrée faite "&amp;X962&amp;" jours "&amp;V962,IF(AND(X962&lt;30,K962="Délais NO &amp; Qté NO",D962=""),"Demande faite "&amp;X962&amp;" jours "&amp;W963,"")))</f>
        <v/>
      </c>
      <c r="M962" s="22">
        <f t="shared" si="100"/>
        <v>1</v>
      </c>
      <c r="N962" s="23">
        <v>1</v>
      </c>
      <c r="O962" s="12" t="str">
        <f>CONCATENATE(C962,D962,E962)</f>
        <v>36050514363331000010000</v>
      </c>
      <c r="P962" s="42" t="str">
        <f t="shared" si="101"/>
        <v>14363331000010000</v>
      </c>
      <c r="Q962" s="24" t="str">
        <f>IF(AND(D962&lt;&gt;0,E962=0),B962,"")</f>
        <v/>
      </c>
      <c r="R962" s="25" t="str">
        <f>IF(AND(D962=0,E962&lt;&gt;0),B962,"")</f>
        <v/>
      </c>
      <c r="S962" s="26">
        <f t="shared" ref="S962:S1025" si="105">B962*1</f>
        <v>41071</v>
      </c>
      <c r="T962" s="27">
        <f>SUMIFS(S:S,O:O,O962,E:E,"")</f>
        <v>0</v>
      </c>
      <c r="U962" s="27">
        <f>SUMIFS(S:S,O:O,O962,D:D,"")</f>
        <v>0</v>
      </c>
      <c r="V962" s="28" t="str">
        <f t="shared" si="102"/>
        <v>Avant</v>
      </c>
      <c r="W962" s="28" t="str">
        <f t="shared" si="103"/>
        <v>Après</v>
      </c>
      <c r="X962" s="29">
        <f t="shared" si="104"/>
        <v>0</v>
      </c>
      <c r="Y962" s="42">
        <f>IFERROR(P962+D962*0.03,"")</f>
        <v>1.43633310000103E+16</v>
      </c>
    </row>
    <row r="963" spans="1:25">
      <c r="A963" s="13" t="s">
        <v>67</v>
      </c>
      <c r="B963" s="14" t="s">
        <v>30</v>
      </c>
      <c r="C963" s="15">
        <v>3605051449777</v>
      </c>
      <c r="D963" s="16">
        <v>-10000</v>
      </c>
      <c r="E963" s="17">
        <v>10000</v>
      </c>
      <c r="F963" s="18"/>
      <c r="G963" s="19">
        <v>1</v>
      </c>
      <c r="H963" s="20">
        <f t="shared" ref="H963:H1026" si="106">SUM(F963:G963)</f>
        <v>1</v>
      </c>
      <c r="I963" s="21">
        <f>SUMIFS(E:E,C:C,C963)</f>
        <v>30000</v>
      </c>
      <c r="J963" s="21">
        <f>SUMIFS(D:D,C:C,C963)</f>
        <v>30000</v>
      </c>
      <c r="K963" s="20" t="str">
        <f>IF(H963=2,"Délais OK &amp; Qté OK",IF(AND(H963=1,E963&lt;&gt;""),"Délais OK &amp; Qté NO",IF(AND(H963=1,E963="",M963&gt;=2),"Délais NO &amp; Qté OK",IF(AND(E963&lt;&gt;"",J963=D963),"Livraison sans demande","Délais NO &amp; Qté NO"))))</f>
        <v>Délais OK &amp; Qté NO</v>
      </c>
      <c r="L963" s="22" t="str">
        <f>IF(AND(K963="Délais NO &amp; Qté OK",X963&gt;30,D963&lt;&gt;""),"Verificar",IF(AND(K963="Délais NO &amp; Qté OK",X963&lt;=30,D963&lt;&gt;""),"Entrée faite "&amp;X963&amp;" jours "&amp;V963,IF(AND(X963&lt;30,K963="Délais NO &amp; Qté NO",D963=""),"Demande faite "&amp;X963&amp;" jours "&amp;W964,"")))</f>
        <v/>
      </c>
      <c r="M963" s="22">
        <f t="shared" ref="M963:M1026" si="107">SUMIFS(N:N,O:O,O963)</f>
        <v>1</v>
      </c>
      <c r="N963" s="23">
        <v>1</v>
      </c>
      <c r="O963" s="12" t="str">
        <f>CONCATENATE(C963,D963,E963)</f>
        <v>3605051449777-1000010000</v>
      </c>
      <c r="P963" s="42" t="str">
        <f t="shared" ref="P963:P1026" si="108">RIGHT(O963,LEN(O963)-6)</f>
        <v>1449777-1000010000</v>
      </c>
      <c r="Q963" s="24" t="str">
        <f>IF(AND(D963&lt;&gt;0,E963=0),B963,"")</f>
        <v/>
      </c>
      <c r="R963" s="25" t="str">
        <f>IF(AND(D963=0,E963&lt;&gt;0),B963,"")</f>
        <v/>
      </c>
      <c r="S963" s="26">
        <f t="shared" si="105"/>
        <v>41071</v>
      </c>
      <c r="T963" s="27">
        <f>SUMIFS(S:S,O:O,O963,E:E,"")</f>
        <v>0</v>
      </c>
      <c r="U963" s="27">
        <f>SUMIFS(S:S,O:O,O963,D:D,"")</f>
        <v>0</v>
      </c>
      <c r="V963" s="28" t="str">
        <f t="shared" ref="V963:V1026" si="109">IF(T963&lt;U963,"Après","Avant")</f>
        <v>Avant</v>
      </c>
      <c r="W963" s="28" t="str">
        <f t="shared" ref="W963:W1026" si="110">IF(V963="Après","Avant","Après")</f>
        <v>Après</v>
      </c>
      <c r="X963" s="29">
        <f t="shared" ref="X963:X1026" si="111">ABS(T963-U963)</f>
        <v>0</v>
      </c>
      <c r="Y963" s="42" t="str">
        <f>IFERROR(P963+D963*0.03,"")</f>
        <v/>
      </c>
    </row>
    <row r="964" spans="1:25">
      <c r="A964" s="13" t="s">
        <v>67</v>
      </c>
      <c r="B964" s="14" t="s">
        <v>30</v>
      </c>
      <c r="C964" s="15">
        <v>3605051449784</v>
      </c>
      <c r="D964" s="16">
        <v>10000</v>
      </c>
      <c r="E964" s="17">
        <v>10000</v>
      </c>
      <c r="F964" s="18">
        <v>1</v>
      </c>
      <c r="G964" s="19">
        <v>1</v>
      </c>
      <c r="H964" s="20">
        <f t="shared" si="106"/>
        <v>2</v>
      </c>
      <c r="I964" s="21">
        <f>SUMIFS(E:E,C:C,C964)</f>
        <v>30000</v>
      </c>
      <c r="J964" s="21">
        <f>SUMIFS(D:D,C:C,C964)</f>
        <v>30000</v>
      </c>
      <c r="K964" s="20" t="str">
        <f>IF(H964=2,"Délais OK &amp; Qté OK",IF(AND(H964=1,E964&lt;&gt;""),"Délais OK &amp; Qté NO",IF(AND(H964=1,E964="",M964&gt;=2),"Délais NO &amp; Qté OK",IF(AND(E964&lt;&gt;"",J964=D964),"Livraison sans demande","Délais NO &amp; Qté NO"))))</f>
        <v>Délais OK &amp; Qté OK</v>
      </c>
      <c r="L964" s="22" t="str">
        <f>IF(AND(K964="Délais NO &amp; Qté OK",X964&gt;30,D964&lt;&gt;""),"Verificar",IF(AND(K964="Délais NO &amp; Qté OK",X964&lt;=30,D964&lt;&gt;""),"Entrée faite "&amp;X964&amp;" jours "&amp;V964,IF(AND(X964&lt;30,K964="Délais NO &amp; Qté NO",D964=""),"Demande faite "&amp;X964&amp;" jours "&amp;W965,"")))</f>
        <v/>
      </c>
      <c r="M964" s="22">
        <f t="shared" si="107"/>
        <v>3</v>
      </c>
      <c r="N964" s="23">
        <v>1</v>
      </c>
      <c r="O964" s="12" t="str">
        <f>CONCATENATE(C964,D964,E964)</f>
        <v>36050514497841000010000</v>
      </c>
      <c r="P964" s="42" t="str">
        <f t="shared" si="108"/>
        <v>14497841000010000</v>
      </c>
      <c r="Q964" s="24" t="str">
        <f>IF(AND(D964&lt;&gt;0,E964=0),B964,"")</f>
        <v/>
      </c>
      <c r="R964" s="25" t="str">
        <f>IF(AND(D964=0,E964&lt;&gt;0),B964,"")</f>
        <v/>
      </c>
      <c r="S964" s="26">
        <f t="shared" si="105"/>
        <v>41071</v>
      </c>
      <c r="T964" s="27">
        <f>SUMIFS(S:S,O:O,O964,E:E,"")</f>
        <v>0</v>
      </c>
      <c r="U964" s="27">
        <f>SUMIFS(S:S,O:O,O964,D:D,"")</f>
        <v>0</v>
      </c>
      <c r="V964" s="28" t="str">
        <f t="shared" si="109"/>
        <v>Avant</v>
      </c>
      <c r="W964" s="28" t="str">
        <f t="shared" si="110"/>
        <v>Après</v>
      </c>
      <c r="X964" s="29">
        <f t="shared" si="111"/>
        <v>0</v>
      </c>
      <c r="Y964" s="42">
        <f>IFERROR(P964+D964*0.03,"")</f>
        <v>1.44978410000103E+16</v>
      </c>
    </row>
    <row r="965" spans="1:25">
      <c r="A965" s="13" t="s">
        <v>67</v>
      </c>
      <c r="B965" s="14" t="s">
        <v>30</v>
      </c>
      <c r="C965" s="15">
        <v>3605051454139</v>
      </c>
      <c r="D965" s="16">
        <v>10000</v>
      </c>
      <c r="E965" s="17">
        <v>10000</v>
      </c>
      <c r="F965" s="18">
        <v>1</v>
      </c>
      <c r="G965" s="19">
        <v>1</v>
      </c>
      <c r="H965" s="20">
        <f t="shared" si="106"/>
        <v>2</v>
      </c>
      <c r="I965" s="21">
        <f>SUMIFS(E:E,C:C,C965)</f>
        <v>60000</v>
      </c>
      <c r="J965" s="21">
        <f>SUMIFS(D:D,C:C,C965)</f>
        <v>70000</v>
      </c>
      <c r="K965" s="20" t="str">
        <f>IF(H965=2,"Délais OK &amp; Qté OK",IF(AND(H965=1,E965&lt;&gt;""),"Délais OK &amp; Qté NO",IF(AND(H965=1,E965="",M965&gt;=2),"Délais NO &amp; Qté OK",IF(AND(E965&lt;&gt;"",J965=D965),"Livraison sans demande","Délais NO &amp; Qté NO"))))</f>
        <v>Délais OK &amp; Qté OK</v>
      </c>
      <c r="L965" s="22" t="str">
        <f>IF(AND(K965="Délais NO &amp; Qté OK",X965&gt;30,D965&lt;&gt;""),"Verificar",IF(AND(K965="Délais NO &amp; Qté OK",X965&lt;=30,D965&lt;&gt;""),"Entrée faite "&amp;X965&amp;" jours "&amp;V965,IF(AND(X965&lt;30,K965="Délais NO &amp; Qté NO",D965=""),"Demande faite "&amp;X965&amp;" jours "&amp;W966,"")))</f>
        <v/>
      </c>
      <c r="M965" s="22">
        <f t="shared" si="107"/>
        <v>2</v>
      </c>
      <c r="N965" s="23">
        <v>1</v>
      </c>
      <c r="O965" s="12" t="str">
        <f>CONCATENATE(C965,D965,E965)</f>
        <v>36050514541391000010000</v>
      </c>
      <c r="P965" s="42" t="str">
        <f t="shared" si="108"/>
        <v>14541391000010000</v>
      </c>
      <c r="Q965" s="24" t="str">
        <f>IF(AND(D965&lt;&gt;0,E965=0),B965,"")</f>
        <v/>
      </c>
      <c r="R965" s="25" t="str">
        <f>IF(AND(D965=0,E965&lt;&gt;0),B965,"")</f>
        <v/>
      </c>
      <c r="S965" s="26">
        <f t="shared" si="105"/>
        <v>41071</v>
      </c>
      <c r="T965" s="27">
        <f>SUMIFS(S:S,O:O,O965,E:E,"")</f>
        <v>0</v>
      </c>
      <c r="U965" s="27">
        <f>SUMIFS(S:S,O:O,O965,D:D,"")</f>
        <v>0</v>
      </c>
      <c r="V965" s="28" t="str">
        <f t="shared" si="109"/>
        <v>Avant</v>
      </c>
      <c r="W965" s="28" t="str">
        <f t="shared" si="110"/>
        <v>Après</v>
      </c>
      <c r="X965" s="29">
        <f t="shared" si="111"/>
        <v>0</v>
      </c>
      <c r="Y965" s="42">
        <f>IFERROR(P965+D965*0.03,"")</f>
        <v>1.45413910000103E+16</v>
      </c>
    </row>
    <row r="966" spans="1:25">
      <c r="A966" s="13" t="s">
        <v>67</v>
      </c>
      <c r="B966" s="14" t="s">
        <v>30</v>
      </c>
      <c r="C966" s="15">
        <v>3605051454474</v>
      </c>
      <c r="D966" s="16"/>
      <c r="E966" s="17">
        <v>30000</v>
      </c>
      <c r="F966" s="18"/>
      <c r="G966" s="19"/>
      <c r="H966" s="20">
        <f t="shared" si="106"/>
        <v>0</v>
      </c>
      <c r="I966" s="21">
        <f>SUMIFS(E:E,C:C,C966)</f>
        <v>40000</v>
      </c>
      <c r="J966" s="21">
        <f>SUMIFS(D:D,C:C,C966)</f>
        <v>40000</v>
      </c>
      <c r="K966" s="20" t="str">
        <f>IF(H966=2,"Délais OK &amp; Qté OK",IF(AND(H966=1,E966&lt;&gt;""),"Délais OK &amp; Qté NO",IF(AND(H966=1,E966="",M966&gt;=2),"Délais NO &amp; Qté OK",IF(AND(E966&lt;&gt;"",J966=D966),"Livraison sans demande","Délais NO &amp; Qté NO"))))</f>
        <v>Délais NO &amp; Qté NO</v>
      </c>
      <c r="L966" s="22" t="str">
        <f>IF(AND(K966="Délais NO &amp; Qté OK",X966&gt;30,D966&lt;&gt;""),"Verificar",IF(AND(K966="Délais NO &amp; Qté OK",X966&lt;=30,D966&lt;&gt;""),"Entrée faite "&amp;X966&amp;" jours "&amp;V966,IF(AND(X966&lt;30,K966="Délais NO &amp; Qté NO",D966=""),"Demande faite "&amp;X966&amp;" jours "&amp;W967,"")))</f>
        <v/>
      </c>
      <c r="M966" s="22">
        <f t="shared" si="107"/>
        <v>1</v>
      </c>
      <c r="N966" s="23">
        <v>1</v>
      </c>
      <c r="O966" s="12" t="str">
        <f>CONCATENATE(C966,D966,E966)</f>
        <v>360505145447430000</v>
      </c>
      <c r="P966" s="42" t="str">
        <f t="shared" si="108"/>
        <v>145447430000</v>
      </c>
      <c r="Q966" s="24" t="str">
        <f>IF(AND(D966&lt;&gt;0,E966=0),B966,"")</f>
        <v/>
      </c>
      <c r="R966" s="25" t="str">
        <f>IF(AND(D966=0,E966&lt;&gt;0),B966,"")</f>
        <v>11/06/2012</v>
      </c>
      <c r="S966" s="26">
        <f t="shared" si="105"/>
        <v>41071</v>
      </c>
      <c r="T966" s="27">
        <f>SUMIFS(S:S,O:O,O966,E:E,"")</f>
        <v>0</v>
      </c>
      <c r="U966" s="27">
        <f>SUMIFS(S:S,O:O,O966,D:D,"")</f>
        <v>41071</v>
      </c>
      <c r="V966" s="28" t="str">
        <f t="shared" si="109"/>
        <v>Après</v>
      </c>
      <c r="W966" s="28" t="str">
        <f t="shared" si="110"/>
        <v>Avant</v>
      </c>
      <c r="X966" s="29">
        <f t="shared" si="111"/>
        <v>41071</v>
      </c>
      <c r="Y966" s="42">
        <f>IFERROR(P966+D966*0.03,"")</f>
        <v>145447430000</v>
      </c>
    </row>
    <row r="967" spans="1:25">
      <c r="A967" s="13" t="s">
        <v>67</v>
      </c>
      <c r="B967" s="14" t="s">
        <v>30</v>
      </c>
      <c r="C967" s="15">
        <v>3605051454528</v>
      </c>
      <c r="D967" s="16">
        <v>20000</v>
      </c>
      <c r="E967" s="17">
        <v>20000</v>
      </c>
      <c r="F967" s="18">
        <v>1</v>
      </c>
      <c r="G967" s="19">
        <v>1</v>
      </c>
      <c r="H967" s="20">
        <f t="shared" si="106"/>
        <v>2</v>
      </c>
      <c r="I967" s="21">
        <f>SUMIFS(E:E,C:C,C967)</f>
        <v>20000</v>
      </c>
      <c r="J967" s="21">
        <f>SUMIFS(D:D,C:C,C967)</f>
        <v>20000</v>
      </c>
      <c r="K967" s="20" t="str">
        <f>IF(H967=2,"Délais OK &amp; Qté OK",IF(AND(H967=1,E967&lt;&gt;""),"Délais OK &amp; Qté NO",IF(AND(H967=1,E967="",M967&gt;=2),"Délais NO &amp; Qté OK",IF(AND(E967&lt;&gt;"",J967=D967),"Livraison sans demande","Délais NO &amp; Qté NO"))))</f>
        <v>Délais OK &amp; Qté OK</v>
      </c>
      <c r="L967" s="22" t="str">
        <f>IF(AND(K967="Délais NO &amp; Qté OK",X967&gt;30,D967&lt;&gt;""),"Verificar",IF(AND(K967="Délais NO &amp; Qté OK",X967&lt;=30,D967&lt;&gt;""),"Entrée faite "&amp;X967&amp;" jours "&amp;V967,IF(AND(X967&lt;30,K967="Délais NO &amp; Qté NO",D967=""),"Demande faite "&amp;X967&amp;" jours "&amp;W968,"")))</f>
        <v/>
      </c>
      <c r="M967" s="22">
        <f t="shared" si="107"/>
        <v>1</v>
      </c>
      <c r="N967" s="23">
        <v>1</v>
      </c>
      <c r="O967" s="12" t="str">
        <f>CONCATENATE(C967,D967,E967)</f>
        <v>36050514545282000020000</v>
      </c>
      <c r="P967" s="42" t="str">
        <f t="shared" si="108"/>
        <v>14545282000020000</v>
      </c>
      <c r="Q967" s="24" t="str">
        <f>IF(AND(D967&lt;&gt;0,E967=0),B967,"")</f>
        <v/>
      </c>
      <c r="R967" s="25" t="str">
        <f>IF(AND(D967=0,E967&lt;&gt;0),B967,"")</f>
        <v/>
      </c>
      <c r="S967" s="26">
        <f t="shared" si="105"/>
        <v>41071</v>
      </c>
      <c r="T967" s="27">
        <f>SUMIFS(S:S,O:O,O967,E:E,"")</f>
        <v>0</v>
      </c>
      <c r="U967" s="27">
        <f>SUMIFS(S:S,O:O,O967,D:D,"")</f>
        <v>0</v>
      </c>
      <c r="V967" s="28" t="str">
        <f t="shared" si="109"/>
        <v>Avant</v>
      </c>
      <c r="W967" s="28" t="str">
        <f t="shared" si="110"/>
        <v>Après</v>
      </c>
      <c r="X967" s="29">
        <f t="shared" si="111"/>
        <v>0</v>
      </c>
      <c r="Y967" s="42">
        <f>IFERROR(P967+D967*0.03,"")</f>
        <v>1.45452820000206E+16</v>
      </c>
    </row>
    <row r="968" spans="1:25">
      <c r="A968" s="13" t="s">
        <v>67</v>
      </c>
      <c r="B968" s="14" t="s">
        <v>30</v>
      </c>
      <c r="C968" s="15">
        <v>3605051454535</v>
      </c>
      <c r="D968" s="16"/>
      <c r="E968" s="17">
        <v>20000</v>
      </c>
      <c r="F968" s="18"/>
      <c r="G968" s="19"/>
      <c r="H968" s="20">
        <f t="shared" si="106"/>
        <v>0</v>
      </c>
      <c r="I968" s="21">
        <f>SUMIFS(E:E,C:C,C968)</f>
        <v>30000</v>
      </c>
      <c r="J968" s="21">
        <f>SUMIFS(D:D,C:C,C968)</f>
        <v>30000</v>
      </c>
      <c r="K968" s="20" t="str">
        <f>IF(H968=2,"Délais OK &amp; Qté OK",IF(AND(H968=1,E968&lt;&gt;""),"Délais OK &amp; Qté NO",IF(AND(H968=1,E968="",M968&gt;=2),"Délais NO &amp; Qté OK",IF(AND(E968&lt;&gt;"",J968=D968),"Livraison sans demande","Délais NO &amp; Qté NO"))))</f>
        <v>Délais NO &amp; Qté NO</v>
      </c>
      <c r="L968" s="22" t="str">
        <f>IF(AND(K968="Délais NO &amp; Qté OK",X968&gt;30,D968&lt;&gt;""),"Verificar",IF(AND(K968="Délais NO &amp; Qté OK",X968&lt;=30,D968&lt;&gt;""),"Entrée faite "&amp;X968&amp;" jours "&amp;V968,IF(AND(X968&lt;30,K968="Délais NO &amp; Qté NO",D968=""),"Demande faite "&amp;X968&amp;" jours "&amp;W969,"")))</f>
        <v>Demande faite 4 jours Avant</v>
      </c>
      <c r="M968" s="22">
        <f t="shared" si="107"/>
        <v>2</v>
      </c>
      <c r="N968" s="23">
        <v>1</v>
      </c>
      <c r="O968" s="12" t="str">
        <f>CONCATENATE(C968,D968,E968)</f>
        <v>360505145453520000</v>
      </c>
      <c r="P968" s="42" t="str">
        <f t="shared" si="108"/>
        <v>145453520000</v>
      </c>
      <c r="Q968" s="24" t="str">
        <f>IF(AND(D968&lt;&gt;0,E968=0),B968,"")</f>
        <v/>
      </c>
      <c r="R968" s="25" t="str">
        <f>IF(AND(D968=0,E968&lt;&gt;0),B968,"")</f>
        <v>11/06/2012</v>
      </c>
      <c r="S968" s="26">
        <f t="shared" si="105"/>
        <v>41071</v>
      </c>
      <c r="T968" s="27">
        <f>SUMIFS(S:S,O:O,O968,E:E,"")</f>
        <v>41067</v>
      </c>
      <c r="U968" s="27">
        <f>SUMIFS(S:S,O:O,O968,D:D,"")</f>
        <v>41071</v>
      </c>
      <c r="V968" s="28" t="str">
        <f t="shared" si="109"/>
        <v>Après</v>
      </c>
      <c r="W968" s="28" t="str">
        <f t="shared" si="110"/>
        <v>Avant</v>
      </c>
      <c r="X968" s="29">
        <f t="shared" si="111"/>
        <v>4</v>
      </c>
      <c r="Y968" s="42">
        <f>IFERROR(P968+D968*0.03,"")</f>
        <v>145453520000</v>
      </c>
    </row>
    <row r="969" spans="1:25">
      <c r="A969" s="13" t="s">
        <v>67</v>
      </c>
      <c r="B969" s="14" t="s">
        <v>30</v>
      </c>
      <c r="C969" s="15">
        <v>3605051454559</v>
      </c>
      <c r="D969" s="16"/>
      <c r="E969" s="17">
        <v>10000</v>
      </c>
      <c r="F969" s="18"/>
      <c r="G969" s="19"/>
      <c r="H969" s="20">
        <f t="shared" si="106"/>
        <v>0</v>
      </c>
      <c r="I969" s="21">
        <f>SUMIFS(E:E,C:C,C969)</f>
        <v>20000</v>
      </c>
      <c r="J969" s="21">
        <f>SUMIFS(D:D,C:C,C969)</f>
        <v>20000</v>
      </c>
      <c r="K969" s="20" t="str">
        <f>IF(H969=2,"Délais OK &amp; Qté OK",IF(AND(H969=1,E969&lt;&gt;""),"Délais OK &amp; Qté NO",IF(AND(H969=1,E969="",M969&gt;=2),"Délais NO &amp; Qté OK",IF(AND(E969&lt;&gt;"",J969=D969),"Livraison sans demande","Délais NO &amp; Qté NO"))))</f>
        <v>Délais NO &amp; Qté NO</v>
      </c>
      <c r="L969" s="22" t="str">
        <f>IF(AND(K969="Délais NO &amp; Qté OK",X969&gt;30,D969&lt;&gt;""),"Verificar",IF(AND(K969="Délais NO &amp; Qté OK",X969&lt;=30,D969&lt;&gt;""),"Entrée faite "&amp;X969&amp;" jours "&amp;V969,IF(AND(X969&lt;30,K969="Délais NO &amp; Qté NO",D969=""),"Demande faite "&amp;X969&amp;" jours "&amp;W970,"")))</f>
        <v>Demande faite 4 jours Après</v>
      </c>
      <c r="M969" s="22">
        <f t="shared" si="107"/>
        <v>2</v>
      </c>
      <c r="N969" s="23">
        <v>1</v>
      </c>
      <c r="O969" s="12" t="str">
        <f>CONCATENATE(C969,D969,E969)</f>
        <v>360505145455910000</v>
      </c>
      <c r="P969" s="42" t="str">
        <f t="shared" si="108"/>
        <v>145455910000</v>
      </c>
      <c r="Q969" s="24" t="str">
        <f>IF(AND(D969&lt;&gt;0,E969=0),B969,"")</f>
        <v/>
      </c>
      <c r="R969" s="25" t="str">
        <f>IF(AND(D969=0,E969&lt;&gt;0),B969,"")</f>
        <v>11/06/2012</v>
      </c>
      <c r="S969" s="26">
        <f t="shared" si="105"/>
        <v>41071</v>
      </c>
      <c r="T969" s="27">
        <f>SUMIFS(S:S,O:O,O969,E:E,"")</f>
        <v>41067</v>
      </c>
      <c r="U969" s="27">
        <f>SUMIFS(S:S,O:O,O969,D:D,"")</f>
        <v>41071</v>
      </c>
      <c r="V969" s="28" t="str">
        <f t="shared" si="109"/>
        <v>Après</v>
      </c>
      <c r="W969" s="28" t="str">
        <f t="shared" si="110"/>
        <v>Avant</v>
      </c>
      <c r="X969" s="29">
        <f t="shared" si="111"/>
        <v>4</v>
      </c>
      <c r="Y969" s="42">
        <f>IFERROR(P969+D969*0.03,"")</f>
        <v>145455910000</v>
      </c>
    </row>
    <row r="970" spans="1:25">
      <c r="A970" s="13" t="s">
        <v>67</v>
      </c>
      <c r="B970" s="14" t="s">
        <v>30</v>
      </c>
      <c r="C970" s="15">
        <v>3605051454580</v>
      </c>
      <c r="D970" s="16">
        <v>10000</v>
      </c>
      <c r="E970" s="17">
        <v>10000</v>
      </c>
      <c r="F970" s="18">
        <v>1</v>
      </c>
      <c r="G970" s="19">
        <v>1</v>
      </c>
      <c r="H970" s="20">
        <f t="shared" si="106"/>
        <v>2</v>
      </c>
      <c r="I970" s="21">
        <f>SUMIFS(E:E,C:C,C970)</f>
        <v>50000</v>
      </c>
      <c r="J970" s="21">
        <f>SUMIFS(D:D,C:C,C970)</f>
        <v>50000</v>
      </c>
      <c r="K970" s="20" t="str">
        <f>IF(H970=2,"Délais OK &amp; Qté OK",IF(AND(H970=1,E970&lt;&gt;""),"Délais OK &amp; Qté NO",IF(AND(H970=1,E970="",M970&gt;=2),"Délais NO &amp; Qté OK",IF(AND(E970&lt;&gt;"",J970=D970),"Livraison sans demande","Délais NO &amp; Qté NO"))))</f>
        <v>Délais OK &amp; Qté OK</v>
      </c>
      <c r="L970" s="22" t="str">
        <f>IF(AND(K970="Délais NO &amp; Qté OK",X970&gt;30,D970&lt;&gt;""),"Verificar",IF(AND(K970="Délais NO &amp; Qté OK",X970&lt;=30,D970&lt;&gt;""),"Entrée faite "&amp;X970&amp;" jours "&amp;V970,IF(AND(X970&lt;30,K970="Délais NO &amp; Qté NO",D970=""),"Demande faite "&amp;X970&amp;" jours "&amp;W971,"")))</f>
        <v/>
      </c>
      <c r="M970" s="22">
        <f t="shared" si="107"/>
        <v>1</v>
      </c>
      <c r="N970" s="23">
        <v>1</v>
      </c>
      <c r="O970" s="12" t="str">
        <f>CONCATENATE(C970,D970,E970)</f>
        <v>36050514545801000010000</v>
      </c>
      <c r="P970" s="42" t="str">
        <f t="shared" si="108"/>
        <v>14545801000010000</v>
      </c>
      <c r="Q970" s="24" t="str">
        <f>IF(AND(D970&lt;&gt;0,E970=0),B970,"")</f>
        <v/>
      </c>
      <c r="R970" s="25" t="str">
        <f>IF(AND(D970=0,E970&lt;&gt;0),B970,"")</f>
        <v/>
      </c>
      <c r="S970" s="26">
        <f t="shared" si="105"/>
        <v>41071</v>
      </c>
      <c r="T970" s="27">
        <f>SUMIFS(S:S,O:O,O970,E:E,"")</f>
        <v>0</v>
      </c>
      <c r="U970" s="27">
        <f>SUMIFS(S:S,O:O,O970,D:D,"")</f>
        <v>0</v>
      </c>
      <c r="V970" s="28" t="str">
        <f t="shared" si="109"/>
        <v>Avant</v>
      </c>
      <c r="W970" s="28" t="str">
        <f t="shared" si="110"/>
        <v>Après</v>
      </c>
      <c r="X970" s="29">
        <f t="shared" si="111"/>
        <v>0</v>
      </c>
      <c r="Y970" s="42">
        <f>IFERROR(P970+D970*0.03,"")</f>
        <v>1.45458010000103E+16</v>
      </c>
    </row>
    <row r="971" spans="1:25">
      <c r="A971" s="13" t="s">
        <v>67</v>
      </c>
      <c r="B971" s="14" t="s">
        <v>30</v>
      </c>
      <c r="C971" s="15">
        <v>3605051455105</v>
      </c>
      <c r="D971" s="16">
        <v>10000</v>
      </c>
      <c r="E971" s="17"/>
      <c r="F971" s="18"/>
      <c r="G971" s="19">
        <v>1</v>
      </c>
      <c r="H971" s="20">
        <f t="shared" si="106"/>
        <v>1</v>
      </c>
      <c r="I971" s="21">
        <f>SUMIFS(E:E,C:C,C971)</f>
        <v>10000</v>
      </c>
      <c r="J971" s="21">
        <f>SUMIFS(D:D,C:C,C971)</f>
        <v>20000</v>
      </c>
      <c r="K971" s="20" t="str">
        <f>IF(H971=2,"Délais OK &amp; Qté OK",IF(AND(H971=1,E971&lt;&gt;""),"Délais OK &amp; Qté NO",IF(AND(H971=1,E971="",M971&gt;=2),"Délais NO &amp; Qté OK",IF(AND(E971&lt;&gt;"",J971=D971),"Livraison sans demande","Délais NO &amp; Qté NO"))))</f>
        <v>Délais NO &amp; Qté NO</v>
      </c>
      <c r="L971" s="22" t="str">
        <f>IF(AND(K971="Délais NO &amp; Qté OK",X971&gt;30,D971&lt;&gt;""),"Verificar",IF(AND(K971="Délais NO &amp; Qté OK",X971&lt;=30,D971&lt;&gt;""),"Entrée faite "&amp;X971&amp;" jours "&amp;V971,IF(AND(X971&lt;30,K971="Délais NO &amp; Qté NO",D971=""),"Demande faite "&amp;X971&amp;" jours "&amp;W972,"")))</f>
        <v/>
      </c>
      <c r="M971" s="22">
        <f t="shared" si="107"/>
        <v>1</v>
      </c>
      <c r="N971" s="23">
        <v>1</v>
      </c>
      <c r="O971" s="12" t="str">
        <f>CONCATENATE(C971,D971,E971)</f>
        <v>360505145510510000</v>
      </c>
      <c r="P971" s="42" t="str">
        <f t="shared" si="108"/>
        <v>145510510000</v>
      </c>
      <c r="Q971" s="24" t="str">
        <f>IF(AND(D971&lt;&gt;0,E971=0),B971,"")</f>
        <v>11/06/2012</v>
      </c>
      <c r="R971" s="25" t="str">
        <f>IF(AND(D971=0,E971&lt;&gt;0),B971,"")</f>
        <v/>
      </c>
      <c r="S971" s="26">
        <f t="shared" si="105"/>
        <v>41071</v>
      </c>
      <c r="T971" s="27">
        <f>SUMIFS(S:S,O:O,O971,E:E,"")</f>
        <v>41071</v>
      </c>
      <c r="U971" s="27">
        <f>SUMIFS(S:S,O:O,O971,D:D,"")</f>
        <v>0</v>
      </c>
      <c r="V971" s="28" t="str">
        <f t="shared" si="109"/>
        <v>Avant</v>
      </c>
      <c r="W971" s="28" t="str">
        <f t="shared" si="110"/>
        <v>Après</v>
      </c>
      <c r="X971" s="29">
        <f t="shared" si="111"/>
        <v>41071</v>
      </c>
      <c r="Y971" s="42">
        <f>IFERROR(P971+D971*0.03,"")</f>
        <v>145510510300</v>
      </c>
    </row>
    <row r="972" spans="1:25">
      <c r="A972" s="13" t="s">
        <v>67</v>
      </c>
      <c r="B972" s="14" t="s">
        <v>30</v>
      </c>
      <c r="C972" s="15">
        <v>3605051455396</v>
      </c>
      <c r="D972" s="16">
        <v>10000</v>
      </c>
      <c r="E972" s="17"/>
      <c r="F972" s="18"/>
      <c r="G972" s="19">
        <v>1</v>
      </c>
      <c r="H972" s="20">
        <f t="shared" si="106"/>
        <v>1</v>
      </c>
      <c r="I972" s="21">
        <f>SUMIFS(E:E,C:C,C972)</f>
        <v>10000</v>
      </c>
      <c r="J972" s="21">
        <f>SUMIFS(D:D,C:C,C972)</f>
        <v>20000</v>
      </c>
      <c r="K972" s="20" t="str">
        <f>IF(H972=2,"Délais OK &amp; Qté OK",IF(AND(H972=1,E972&lt;&gt;""),"Délais OK &amp; Qté NO",IF(AND(H972=1,E972="",M972&gt;=2),"Délais NO &amp; Qté OK",IF(AND(E972&lt;&gt;"",J972=D972),"Livraison sans demande","Délais NO &amp; Qté NO"))))</f>
        <v>Délais NO &amp; Qté NO</v>
      </c>
      <c r="L972" s="22" t="str">
        <f>IF(AND(K972="Délais NO &amp; Qté OK",X972&gt;30,D972&lt;&gt;""),"Verificar",IF(AND(K972="Délais NO &amp; Qté OK",X972&lt;=30,D972&lt;&gt;""),"Entrée faite "&amp;X972&amp;" jours "&amp;V972,IF(AND(X972&lt;30,K972="Délais NO &amp; Qté NO",D972=""),"Demande faite "&amp;X972&amp;" jours "&amp;W973,"")))</f>
        <v/>
      </c>
      <c r="M972" s="22">
        <f t="shared" si="107"/>
        <v>1</v>
      </c>
      <c r="N972" s="23">
        <v>1</v>
      </c>
      <c r="O972" s="12" t="str">
        <f>CONCATENATE(C972,D972,E972)</f>
        <v>360505145539610000</v>
      </c>
      <c r="P972" s="42" t="str">
        <f t="shared" si="108"/>
        <v>145539610000</v>
      </c>
      <c r="Q972" s="24" t="str">
        <f>IF(AND(D972&lt;&gt;0,E972=0),B972,"")</f>
        <v>11/06/2012</v>
      </c>
      <c r="R972" s="25" t="str">
        <f>IF(AND(D972=0,E972&lt;&gt;0),B972,"")</f>
        <v/>
      </c>
      <c r="S972" s="26">
        <f t="shared" si="105"/>
        <v>41071</v>
      </c>
      <c r="T972" s="27">
        <f>SUMIFS(S:S,O:O,O972,E:E,"")</f>
        <v>41071</v>
      </c>
      <c r="U972" s="27">
        <f>SUMIFS(S:S,O:O,O972,D:D,"")</f>
        <v>0</v>
      </c>
      <c r="V972" s="28" t="str">
        <f t="shared" si="109"/>
        <v>Avant</v>
      </c>
      <c r="W972" s="28" t="str">
        <f t="shared" si="110"/>
        <v>Après</v>
      </c>
      <c r="X972" s="29">
        <f t="shared" si="111"/>
        <v>41071</v>
      </c>
      <c r="Y972" s="42">
        <f>IFERROR(P972+D972*0.03,"")</f>
        <v>145539610300</v>
      </c>
    </row>
    <row r="973" spans="1:25">
      <c r="A973" s="13" t="s">
        <v>67</v>
      </c>
      <c r="B973" s="14" t="s">
        <v>30</v>
      </c>
      <c r="C973" s="15">
        <v>3605051455426</v>
      </c>
      <c r="D973" s="16">
        <v>10000</v>
      </c>
      <c r="E973" s="17"/>
      <c r="F973" s="18"/>
      <c r="G973" s="19">
        <v>1</v>
      </c>
      <c r="H973" s="20">
        <f t="shared" si="106"/>
        <v>1</v>
      </c>
      <c r="I973" s="21">
        <f>SUMIFS(E:E,C:C,C973)</f>
        <v>10000</v>
      </c>
      <c r="J973" s="21">
        <f>SUMIFS(D:D,C:C,C973)</f>
        <v>20000</v>
      </c>
      <c r="K973" s="20" t="str">
        <f>IF(H973=2,"Délais OK &amp; Qté OK",IF(AND(H973=1,E973&lt;&gt;""),"Délais OK &amp; Qté NO",IF(AND(H973=1,E973="",M973&gt;=2),"Délais NO &amp; Qté OK",IF(AND(E973&lt;&gt;"",J973=D973),"Livraison sans demande","Délais NO &amp; Qté NO"))))</f>
        <v>Délais NO &amp; Qté NO</v>
      </c>
      <c r="L973" s="22" t="str">
        <f>IF(AND(K973="Délais NO &amp; Qté OK",X973&gt;30,D973&lt;&gt;""),"Verificar",IF(AND(K973="Délais NO &amp; Qté OK",X973&lt;=30,D973&lt;&gt;""),"Entrée faite "&amp;X973&amp;" jours "&amp;V973,IF(AND(X973&lt;30,K973="Délais NO &amp; Qté NO",D973=""),"Demande faite "&amp;X973&amp;" jours "&amp;W974,"")))</f>
        <v/>
      </c>
      <c r="M973" s="22">
        <f t="shared" si="107"/>
        <v>1</v>
      </c>
      <c r="N973" s="23">
        <v>1</v>
      </c>
      <c r="O973" s="12" t="str">
        <f>CONCATENATE(C973,D973,E973)</f>
        <v>360505145542610000</v>
      </c>
      <c r="P973" s="42" t="str">
        <f t="shared" si="108"/>
        <v>145542610000</v>
      </c>
      <c r="Q973" s="24" t="str">
        <f>IF(AND(D973&lt;&gt;0,E973=0),B973,"")</f>
        <v>11/06/2012</v>
      </c>
      <c r="R973" s="25" t="str">
        <f>IF(AND(D973=0,E973&lt;&gt;0),B973,"")</f>
        <v/>
      </c>
      <c r="S973" s="26">
        <f t="shared" si="105"/>
        <v>41071</v>
      </c>
      <c r="T973" s="27">
        <f>SUMIFS(S:S,O:O,O973,E:E,"")</f>
        <v>41071</v>
      </c>
      <c r="U973" s="27">
        <f>SUMIFS(S:S,O:O,O973,D:D,"")</f>
        <v>0</v>
      </c>
      <c r="V973" s="28" t="str">
        <f t="shared" si="109"/>
        <v>Avant</v>
      </c>
      <c r="W973" s="28" t="str">
        <f t="shared" si="110"/>
        <v>Après</v>
      </c>
      <c r="X973" s="29">
        <f t="shared" si="111"/>
        <v>41071</v>
      </c>
      <c r="Y973" s="42">
        <f>IFERROR(P973+D973*0.03,"")</f>
        <v>145542610300</v>
      </c>
    </row>
    <row r="974" spans="1:25">
      <c r="A974" s="13" t="s">
        <v>67</v>
      </c>
      <c r="B974" s="14" t="s">
        <v>30</v>
      </c>
      <c r="C974" s="15">
        <v>3605051455648</v>
      </c>
      <c r="D974" s="16">
        <v>10000</v>
      </c>
      <c r="E974" s="17">
        <v>10000</v>
      </c>
      <c r="F974" s="18">
        <v>1</v>
      </c>
      <c r="G974" s="19">
        <v>1</v>
      </c>
      <c r="H974" s="20">
        <f t="shared" si="106"/>
        <v>2</v>
      </c>
      <c r="I974" s="21">
        <f>SUMIFS(E:E,C:C,C974)</f>
        <v>10000</v>
      </c>
      <c r="J974" s="21">
        <f>SUMIFS(D:D,C:C,C974)</f>
        <v>10000</v>
      </c>
      <c r="K974" s="20" t="str">
        <f>IF(H974=2,"Délais OK &amp; Qté OK",IF(AND(H974=1,E974&lt;&gt;""),"Délais OK &amp; Qté NO",IF(AND(H974=1,E974="",M974&gt;=2),"Délais NO &amp; Qté OK",IF(AND(E974&lt;&gt;"",J974=D974),"Livraison sans demande","Délais NO &amp; Qté NO"))))</f>
        <v>Délais OK &amp; Qté OK</v>
      </c>
      <c r="L974" s="22" t="str">
        <f>IF(AND(K974="Délais NO &amp; Qté OK",X974&gt;30,D974&lt;&gt;""),"Verificar",IF(AND(K974="Délais NO &amp; Qté OK",X974&lt;=30,D974&lt;&gt;""),"Entrée faite "&amp;X974&amp;" jours "&amp;V974,IF(AND(X974&lt;30,K974="Délais NO &amp; Qté NO",D974=""),"Demande faite "&amp;X974&amp;" jours "&amp;W975,"")))</f>
        <v/>
      </c>
      <c r="M974" s="22">
        <f t="shared" si="107"/>
        <v>1</v>
      </c>
      <c r="N974" s="23">
        <v>1</v>
      </c>
      <c r="O974" s="12" t="str">
        <f>CONCATENATE(C974,D974,E974)</f>
        <v>36050514556481000010000</v>
      </c>
      <c r="P974" s="42" t="str">
        <f t="shared" si="108"/>
        <v>14556481000010000</v>
      </c>
      <c r="Q974" s="24" t="str">
        <f>IF(AND(D974&lt;&gt;0,E974=0),B974,"")</f>
        <v/>
      </c>
      <c r="R974" s="25" t="str">
        <f>IF(AND(D974=0,E974&lt;&gt;0),B974,"")</f>
        <v/>
      </c>
      <c r="S974" s="26">
        <f t="shared" si="105"/>
        <v>41071</v>
      </c>
      <c r="T974" s="27">
        <f>SUMIFS(S:S,O:O,O974,E:E,"")</f>
        <v>0</v>
      </c>
      <c r="U974" s="27">
        <f>SUMIFS(S:S,O:O,O974,D:D,"")</f>
        <v>0</v>
      </c>
      <c r="V974" s="28" t="str">
        <f t="shared" si="109"/>
        <v>Avant</v>
      </c>
      <c r="W974" s="28" t="str">
        <f t="shared" si="110"/>
        <v>Après</v>
      </c>
      <c r="X974" s="29">
        <f t="shared" si="111"/>
        <v>0</v>
      </c>
      <c r="Y974" s="42">
        <f>IFERROR(P974+D974*0.03,"")</f>
        <v>1.45564810000103E+16</v>
      </c>
    </row>
    <row r="975" spans="1:25">
      <c r="A975" s="13" t="s">
        <v>67</v>
      </c>
      <c r="B975" s="14" t="s">
        <v>30</v>
      </c>
      <c r="C975" s="15">
        <v>3605051456966</v>
      </c>
      <c r="D975" s="16">
        <v>20000</v>
      </c>
      <c r="E975" s="17">
        <v>10000</v>
      </c>
      <c r="F975" s="18"/>
      <c r="G975" s="19">
        <v>1</v>
      </c>
      <c r="H975" s="20">
        <f t="shared" si="106"/>
        <v>1</v>
      </c>
      <c r="I975" s="21">
        <f>SUMIFS(E:E,C:C,C975)</f>
        <v>10000</v>
      </c>
      <c r="J975" s="21">
        <f>SUMIFS(D:D,C:C,C975)</f>
        <v>20000</v>
      </c>
      <c r="K975" s="20" t="str">
        <f>IF(H975=2,"Délais OK &amp; Qté OK",IF(AND(H975=1,E975&lt;&gt;""),"Délais OK &amp; Qté NO",IF(AND(H975=1,E975="",M975&gt;=2),"Délais NO &amp; Qté OK",IF(AND(E975&lt;&gt;"",J975=D975),"Livraison sans demande","Délais NO &amp; Qté NO"))))</f>
        <v>Délais OK &amp; Qté NO</v>
      </c>
      <c r="L975" s="22" t="str">
        <f>IF(AND(K975="Délais NO &amp; Qté OK",X975&gt;30,D975&lt;&gt;""),"Verificar",IF(AND(K975="Délais NO &amp; Qté OK",X975&lt;=30,D975&lt;&gt;""),"Entrée faite "&amp;X975&amp;" jours "&amp;V975,IF(AND(X975&lt;30,K975="Délais NO &amp; Qté NO",D975=""),"Demande faite "&amp;X975&amp;" jours "&amp;W976,"")))</f>
        <v/>
      </c>
      <c r="M975" s="22">
        <f t="shared" si="107"/>
        <v>1</v>
      </c>
      <c r="N975" s="23">
        <v>1</v>
      </c>
      <c r="O975" s="12" t="str">
        <f>CONCATENATE(C975,D975,E975)</f>
        <v>36050514569662000010000</v>
      </c>
      <c r="P975" s="42" t="str">
        <f t="shared" si="108"/>
        <v>14569662000010000</v>
      </c>
      <c r="Q975" s="24" t="str">
        <f>IF(AND(D975&lt;&gt;0,E975=0),B975,"")</f>
        <v/>
      </c>
      <c r="R975" s="25" t="str">
        <f>IF(AND(D975=0,E975&lt;&gt;0),B975,"")</f>
        <v/>
      </c>
      <c r="S975" s="26">
        <f t="shared" si="105"/>
        <v>41071</v>
      </c>
      <c r="T975" s="27">
        <f>SUMIFS(S:S,O:O,O975,E:E,"")</f>
        <v>0</v>
      </c>
      <c r="U975" s="27">
        <f>SUMIFS(S:S,O:O,O975,D:D,"")</f>
        <v>0</v>
      </c>
      <c r="V975" s="28" t="str">
        <f t="shared" si="109"/>
        <v>Avant</v>
      </c>
      <c r="W975" s="28" t="str">
        <f t="shared" si="110"/>
        <v>Après</v>
      </c>
      <c r="X975" s="29">
        <f t="shared" si="111"/>
        <v>0</v>
      </c>
      <c r="Y975" s="42">
        <f>IFERROR(P975+D975*0.03,"")</f>
        <v>1.45696620000106E+16</v>
      </c>
    </row>
    <row r="976" spans="1:25">
      <c r="A976" s="13" t="s">
        <v>67</v>
      </c>
      <c r="B976" s="14" t="s">
        <v>30</v>
      </c>
      <c r="C976" s="15">
        <v>3605051457444</v>
      </c>
      <c r="D976" s="16">
        <v>10000</v>
      </c>
      <c r="E976" s="17">
        <v>10000</v>
      </c>
      <c r="F976" s="18">
        <v>1</v>
      </c>
      <c r="G976" s="19">
        <v>1</v>
      </c>
      <c r="H976" s="20">
        <f t="shared" si="106"/>
        <v>2</v>
      </c>
      <c r="I976" s="21">
        <f>SUMIFS(E:E,C:C,C976)</f>
        <v>10000</v>
      </c>
      <c r="J976" s="21">
        <f>SUMIFS(D:D,C:C,C976)</f>
        <v>20000</v>
      </c>
      <c r="K976" s="20" t="str">
        <f>IF(H976=2,"Délais OK &amp; Qté OK",IF(AND(H976=1,E976&lt;&gt;""),"Délais OK &amp; Qté NO",IF(AND(H976=1,E976="",M976&gt;=2),"Délais NO &amp; Qté OK",IF(AND(E976&lt;&gt;"",J976=D976),"Livraison sans demande","Délais NO &amp; Qté NO"))))</f>
        <v>Délais OK &amp; Qté OK</v>
      </c>
      <c r="L976" s="22" t="str">
        <f>IF(AND(K976="Délais NO &amp; Qté OK",X976&gt;30,D976&lt;&gt;""),"Verificar",IF(AND(K976="Délais NO &amp; Qté OK",X976&lt;=30,D976&lt;&gt;""),"Entrée faite "&amp;X976&amp;" jours "&amp;V976,IF(AND(X976&lt;30,K976="Délais NO &amp; Qté NO",D976=""),"Demande faite "&amp;X976&amp;" jours "&amp;W977,"")))</f>
        <v/>
      </c>
      <c r="M976" s="22">
        <f t="shared" si="107"/>
        <v>1</v>
      </c>
      <c r="N976" s="23">
        <v>1</v>
      </c>
      <c r="O976" s="12" t="str">
        <f>CONCATENATE(C976,D976,E976)</f>
        <v>36050514574441000010000</v>
      </c>
      <c r="P976" s="42" t="str">
        <f t="shared" si="108"/>
        <v>14574441000010000</v>
      </c>
      <c r="Q976" s="24" t="str">
        <f>IF(AND(D976&lt;&gt;0,E976=0),B976,"")</f>
        <v/>
      </c>
      <c r="R976" s="25" t="str">
        <f>IF(AND(D976=0,E976&lt;&gt;0),B976,"")</f>
        <v/>
      </c>
      <c r="S976" s="26">
        <f t="shared" si="105"/>
        <v>41071</v>
      </c>
      <c r="T976" s="27">
        <f>SUMIFS(S:S,O:O,O976,E:E,"")</f>
        <v>0</v>
      </c>
      <c r="U976" s="27">
        <f>SUMIFS(S:S,O:O,O976,D:D,"")</f>
        <v>0</v>
      </c>
      <c r="V976" s="28" t="str">
        <f t="shared" si="109"/>
        <v>Avant</v>
      </c>
      <c r="W976" s="28" t="str">
        <f t="shared" si="110"/>
        <v>Après</v>
      </c>
      <c r="X976" s="29">
        <f t="shared" si="111"/>
        <v>0</v>
      </c>
      <c r="Y976" s="42">
        <f>IFERROR(P976+D976*0.03,"")</f>
        <v>1.45744410000103E+16</v>
      </c>
    </row>
    <row r="977" spans="1:25">
      <c r="A977" s="13" t="s">
        <v>67</v>
      </c>
      <c r="B977" s="14" t="s">
        <v>30</v>
      </c>
      <c r="C977" s="15">
        <v>3605051457482</v>
      </c>
      <c r="D977" s="16">
        <v>20000</v>
      </c>
      <c r="E977" s="17">
        <v>10000</v>
      </c>
      <c r="F977" s="18"/>
      <c r="G977" s="19">
        <v>1</v>
      </c>
      <c r="H977" s="20">
        <f t="shared" si="106"/>
        <v>1</v>
      </c>
      <c r="I977" s="21">
        <f>SUMIFS(E:E,C:C,C977)</f>
        <v>10000</v>
      </c>
      <c r="J977" s="21">
        <f>SUMIFS(D:D,C:C,C977)</f>
        <v>20000</v>
      </c>
      <c r="K977" s="20" t="str">
        <f>IF(H977=2,"Délais OK &amp; Qté OK",IF(AND(H977=1,E977&lt;&gt;""),"Délais OK &amp; Qté NO",IF(AND(H977=1,E977="",M977&gt;=2),"Délais NO &amp; Qté OK",IF(AND(E977&lt;&gt;"",J977=D977),"Livraison sans demande","Délais NO &amp; Qté NO"))))</f>
        <v>Délais OK &amp; Qté NO</v>
      </c>
      <c r="L977" s="22" t="str">
        <f>IF(AND(K977="Délais NO &amp; Qté OK",X977&gt;30,D977&lt;&gt;""),"Verificar",IF(AND(K977="Délais NO &amp; Qté OK",X977&lt;=30,D977&lt;&gt;""),"Entrée faite "&amp;X977&amp;" jours "&amp;V977,IF(AND(X977&lt;30,K977="Délais NO &amp; Qté NO",D977=""),"Demande faite "&amp;X977&amp;" jours "&amp;W978,"")))</f>
        <v/>
      </c>
      <c r="M977" s="22">
        <f t="shared" si="107"/>
        <v>1</v>
      </c>
      <c r="N977" s="23">
        <v>1</v>
      </c>
      <c r="O977" s="12" t="str">
        <f>CONCATENATE(C977,D977,E977)</f>
        <v>36050514574822000010000</v>
      </c>
      <c r="P977" s="42" t="str">
        <f t="shared" si="108"/>
        <v>14574822000010000</v>
      </c>
      <c r="Q977" s="24" t="str">
        <f>IF(AND(D977&lt;&gt;0,E977=0),B977,"")</f>
        <v/>
      </c>
      <c r="R977" s="25" t="str">
        <f>IF(AND(D977=0,E977&lt;&gt;0),B977,"")</f>
        <v/>
      </c>
      <c r="S977" s="26">
        <f t="shared" si="105"/>
        <v>41071</v>
      </c>
      <c r="T977" s="27">
        <f>SUMIFS(S:S,O:O,O977,E:E,"")</f>
        <v>0</v>
      </c>
      <c r="U977" s="27">
        <f>SUMIFS(S:S,O:O,O977,D:D,"")</f>
        <v>0</v>
      </c>
      <c r="V977" s="28" t="str">
        <f t="shared" si="109"/>
        <v>Avant</v>
      </c>
      <c r="W977" s="28" t="str">
        <f t="shared" si="110"/>
        <v>Après</v>
      </c>
      <c r="X977" s="29">
        <f t="shared" si="111"/>
        <v>0</v>
      </c>
      <c r="Y977" s="42">
        <f>IFERROR(P977+D977*0.03,"")</f>
        <v>1.45748220000106E+16</v>
      </c>
    </row>
    <row r="978" spans="1:25">
      <c r="A978" s="13" t="s">
        <v>67</v>
      </c>
      <c r="B978" s="14" t="s">
        <v>30</v>
      </c>
      <c r="C978" s="15">
        <v>3605051457772</v>
      </c>
      <c r="D978" s="16">
        <v>20000</v>
      </c>
      <c r="E978" s="17">
        <v>10000</v>
      </c>
      <c r="F978" s="18"/>
      <c r="G978" s="19">
        <v>1</v>
      </c>
      <c r="H978" s="20">
        <f t="shared" si="106"/>
        <v>1</v>
      </c>
      <c r="I978" s="21">
        <f>SUMIFS(E:E,C:C,C978)</f>
        <v>10000</v>
      </c>
      <c r="J978" s="21">
        <f>SUMIFS(D:D,C:C,C978)</f>
        <v>20000</v>
      </c>
      <c r="K978" s="20" t="str">
        <f>IF(H978=2,"Délais OK &amp; Qté OK",IF(AND(H978=1,E978&lt;&gt;""),"Délais OK &amp; Qté NO",IF(AND(H978=1,E978="",M978&gt;=2),"Délais NO &amp; Qté OK",IF(AND(E978&lt;&gt;"",J978=D978),"Livraison sans demande","Délais NO &amp; Qté NO"))))</f>
        <v>Délais OK &amp; Qté NO</v>
      </c>
      <c r="L978" s="22" t="str">
        <f>IF(AND(K978="Délais NO &amp; Qté OK",X978&gt;30,D978&lt;&gt;""),"Verificar",IF(AND(K978="Délais NO &amp; Qté OK",X978&lt;=30,D978&lt;&gt;""),"Entrée faite "&amp;X978&amp;" jours "&amp;V978,IF(AND(X978&lt;30,K978="Délais NO &amp; Qté NO",D978=""),"Demande faite "&amp;X978&amp;" jours "&amp;W979,"")))</f>
        <v/>
      </c>
      <c r="M978" s="22">
        <f t="shared" si="107"/>
        <v>1</v>
      </c>
      <c r="N978" s="23">
        <v>1</v>
      </c>
      <c r="O978" s="12" t="str">
        <f>CONCATENATE(C978,D978,E978)</f>
        <v>36050514577722000010000</v>
      </c>
      <c r="P978" s="42" t="str">
        <f t="shared" si="108"/>
        <v>14577722000010000</v>
      </c>
      <c r="Q978" s="24" t="str">
        <f>IF(AND(D978&lt;&gt;0,E978=0),B978,"")</f>
        <v/>
      </c>
      <c r="R978" s="25" t="str">
        <f>IF(AND(D978=0,E978&lt;&gt;0),B978,"")</f>
        <v/>
      </c>
      <c r="S978" s="26">
        <f t="shared" si="105"/>
        <v>41071</v>
      </c>
      <c r="T978" s="27">
        <f>SUMIFS(S:S,O:O,O978,E:E,"")</f>
        <v>0</v>
      </c>
      <c r="U978" s="27">
        <f>SUMIFS(S:S,O:O,O978,D:D,"")</f>
        <v>0</v>
      </c>
      <c r="V978" s="28" t="str">
        <f t="shared" si="109"/>
        <v>Avant</v>
      </c>
      <c r="W978" s="28" t="str">
        <f t="shared" si="110"/>
        <v>Après</v>
      </c>
      <c r="X978" s="29">
        <f t="shared" si="111"/>
        <v>0</v>
      </c>
      <c r="Y978" s="42">
        <f>IFERROR(P978+D978*0.03,"")</f>
        <v>1.45777220000106E+16</v>
      </c>
    </row>
    <row r="979" spans="1:25">
      <c r="A979" s="13" t="s">
        <v>67</v>
      </c>
      <c r="B979" s="14" t="s">
        <v>30</v>
      </c>
      <c r="C979" s="15">
        <v>3605051457826</v>
      </c>
      <c r="D979" s="16">
        <v>10000</v>
      </c>
      <c r="E979" s="17">
        <v>10000</v>
      </c>
      <c r="F979" s="18">
        <v>1</v>
      </c>
      <c r="G979" s="19">
        <v>1</v>
      </c>
      <c r="H979" s="20">
        <f t="shared" si="106"/>
        <v>2</v>
      </c>
      <c r="I979" s="21">
        <f>SUMIFS(E:E,C:C,C979)</f>
        <v>37500</v>
      </c>
      <c r="J979" s="21">
        <f>SUMIFS(D:D,C:C,C979)</f>
        <v>47500</v>
      </c>
      <c r="K979" s="20" t="str">
        <f>IF(H979=2,"Délais OK &amp; Qté OK",IF(AND(H979=1,E979&lt;&gt;""),"Délais OK &amp; Qté NO",IF(AND(H979=1,E979="",M979&gt;=2),"Délais NO &amp; Qté OK",IF(AND(E979&lt;&gt;"",J979=D979),"Livraison sans demande","Délais NO &amp; Qté NO"))))</f>
        <v>Délais OK &amp; Qté OK</v>
      </c>
      <c r="L979" s="22" t="str">
        <f>IF(AND(K979="Délais NO &amp; Qté OK",X979&gt;30,D979&lt;&gt;""),"Verificar",IF(AND(K979="Délais NO &amp; Qté OK",X979&lt;=30,D979&lt;&gt;""),"Entrée faite "&amp;X979&amp;" jours "&amp;V979,IF(AND(X979&lt;30,K979="Délais NO &amp; Qté NO",D979=""),"Demande faite "&amp;X979&amp;" jours "&amp;W980,"")))</f>
        <v/>
      </c>
      <c r="M979" s="22">
        <f t="shared" si="107"/>
        <v>1</v>
      </c>
      <c r="N979" s="23">
        <v>1</v>
      </c>
      <c r="O979" s="12" t="str">
        <f>CONCATENATE(C979,D979,E979)</f>
        <v>36050514578261000010000</v>
      </c>
      <c r="P979" s="42" t="str">
        <f t="shared" si="108"/>
        <v>14578261000010000</v>
      </c>
      <c r="Q979" s="24" t="str">
        <f>IF(AND(D979&lt;&gt;0,E979=0),B979,"")</f>
        <v/>
      </c>
      <c r="R979" s="25" t="str">
        <f>IF(AND(D979=0,E979&lt;&gt;0),B979,"")</f>
        <v/>
      </c>
      <c r="S979" s="26">
        <f t="shared" si="105"/>
        <v>41071</v>
      </c>
      <c r="T979" s="27">
        <f>SUMIFS(S:S,O:O,O979,E:E,"")</f>
        <v>0</v>
      </c>
      <c r="U979" s="27">
        <f>SUMIFS(S:S,O:O,O979,D:D,"")</f>
        <v>0</v>
      </c>
      <c r="V979" s="28" t="str">
        <f t="shared" si="109"/>
        <v>Avant</v>
      </c>
      <c r="W979" s="28" t="str">
        <f t="shared" si="110"/>
        <v>Après</v>
      </c>
      <c r="X979" s="29">
        <f t="shared" si="111"/>
        <v>0</v>
      </c>
      <c r="Y979" s="42">
        <f>IFERROR(P979+D979*0.03,"")</f>
        <v>1.45782610000103E+16</v>
      </c>
    </row>
    <row r="980" spans="1:25">
      <c r="A980" s="13" t="s">
        <v>67</v>
      </c>
      <c r="B980" s="14" t="s">
        <v>30</v>
      </c>
      <c r="C980" s="15">
        <v>3605051457833</v>
      </c>
      <c r="D980" s="16">
        <v>20000</v>
      </c>
      <c r="E980" s="17">
        <v>10000</v>
      </c>
      <c r="F980" s="18"/>
      <c r="G980" s="19">
        <v>1</v>
      </c>
      <c r="H980" s="20">
        <f t="shared" si="106"/>
        <v>1</v>
      </c>
      <c r="I980" s="21">
        <f>SUMIFS(E:E,C:C,C980)</f>
        <v>10000</v>
      </c>
      <c r="J980" s="21">
        <f>SUMIFS(D:D,C:C,C980)</f>
        <v>20000</v>
      </c>
      <c r="K980" s="20" t="str">
        <f>IF(H980=2,"Délais OK &amp; Qté OK",IF(AND(H980=1,E980&lt;&gt;""),"Délais OK &amp; Qté NO",IF(AND(H980=1,E980="",M980&gt;=2),"Délais NO &amp; Qté OK",IF(AND(E980&lt;&gt;"",J980=D980),"Livraison sans demande","Délais NO &amp; Qté NO"))))</f>
        <v>Délais OK &amp; Qté NO</v>
      </c>
      <c r="L980" s="22" t="str">
        <f>IF(AND(K980="Délais NO &amp; Qté OK",X980&gt;30,D980&lt;&gt;""),"Verificar",IF(AND(K980="Délais NO &amp; Qté OK",X980&lt;=30,D980&lt;&gt;""),"Entrée faite "&amp;X980&amp;" jours "&amp;V980,IF(AND(X980&lt;30,K980="Délais NO &amp; Qté NO",D980=""),"Demande faite "&amp;X980&amp;" jours "&amp;W981,"")))</f>
        <v/>
      </c>
      <c r="M980" s="22">
        <f t="shared" si="107"/>
        <v>1</v>
      </c>
      <c r="N980" s="23">
        <v>1</v>
      </c>
      <c r="O980" s="12" t="str">
        <f>CONCATENATE(C980,D980,E980)</f>
        <v>36050514578332000010000</v>
      </c>
      <c r="P980" s="42" t="str">
        <f t="shared" si="108"/>
        <v>14578332000010000</v>
      </c>
      <c r="Q980" s="24" t="str">
        <f>IF(AND(D980&lt;&gt;0,E980=0),B980,"")</f>
        <v/>
      </c>
      <c r="R980" s="25" t="str">
        <f>IF(AND(D980=0,E980&lt;&gt;0),B980,"")</f>
        <v/>
      </c>
      <c r="S980" s="26">
        <f t="shared" si="105"/>
        <v>41071</v>
      </c>
      <c r="T980" s="27">
        <f>SUMIFS(S:S,O:O,O980,E:E,"")</f>
        <v>0</v>
      </c>
      <c r="U980" s="27">
        <f>SUMIFS(S:S,O:O,O980,D:D,"")</f>
        <v>0</v>
      </c>
      <c r="V980" s="28" t="str">
        <f t="shared" si="109"/>
        <v>Avant</v>
      </c>
      <c r="W980" s="28" t="str">
        <f t="shared" si="110"/>
        <v>Après</v>
      </c>
      <c r="X980" s="29">
        <f t="shared" si="111"/>
        <v>0</v>
      </c>
      <c r="Y980" s="42">
        <f>IFERROR(P980+D980*0.03,"")</f>
        <v>1.45783320000106E+16</v>
      </c>
    </row>
    <row r="981" spans="1:25">
      <c r="A981" s="13" t="s">
        <v>67</v>
      </c>
      <c r="B981" s="14" t="s">
        <v>30</v>
      </c>
      <c r="C981" s="15">
        <v>3605051457840</v>
      </c>
      <c r="D981" s="16">
        <v>10000</v>
      </c>
      <c r="E981" s="17"/>
      <c r="F981" s="18"/>
      <c r="G981" s="19">
        <v>1</v>
      </c>
      <c r="H981" s="20">
        <f t="shared" si="106"/>
        <v>1</v>
      </c>
      <c r="I981" s="21">
        <f>SUMIFS(E:E,C:C,C981)</f>
        <v>10000</v>
      </c>
      <c r="J981" s="21">
        <f>SUMIFS(D:D,C:C,C981)</f>
        <v>20000</v>
      </c>
      <c r="K981" s="20" t="str">
        <f>IF(H981=2,"Délais OK &amp; Qté OK",IF(AND(H981=1,E981&lt;&gt;""),"Délais OK &amp; Qté NO",IF(AND(H981=1,E981="",M981&gt;=2),"Délais NO &amp; Qté OK",IF(AND(E981&lt;&gt;"",J981=D981),"Livraison sans demande","Délais NO &amp; Qté NO"))))</f>
        <v>Délais NO &amp; Qté NO</v>
      </c>
      <c r="L981" s="22" t="str">
        <f>IF(AND(K981="Délais NO &amp; Qté OK",X981&gt;30,D981&lt;&gt;""),"Verificar",IF(AND(K981="Délais NO &amp; Qté OK",X981&lt;=30,D981&lt;&gt;""),"Entrée faite "&amp;X981&amp;" jours "&amp;V981,IF(AND(X981&lt;30,K981="Délais NO &amp; Qté NO",D981=""),"Demande faite "&amp;X981&amp;" jours "&amp;W982,"")))</f>
        <v/>
      </c>
      <c r="M981" s="22">
        <f t="shared" si="107"/>
        <v>1</v>
      </c>
      <c r="N981" s="23">
        <v>1</v>
      </c>
      <c r="O981" s="12" t="str">
        <f>CONCATENATE(C981,D981,E981)</f>
        <v>360505145784010000</v>
      </c>
      <c r="P981" s="42" t="str">
        <f t="shared" si="108"/>
        <v>145784010000</v>
      </c>
      <c r="Q981" s="24" t="str">
        <f>IF(AND(D981&lt;&gt;0,E981=0),B981,"")</f>
        <v>11/06/2012</v>
      </c>
      <c r="R981" s="25" t="str">
        <f>IF(AND(D981=0,E981&lt;&gt;0),B981,"")</f>
        <v/>
      </c>
      <c r="S981" s="26">
        <f t="shared" si="105"/>
        <v>41071</v>
      </c>
      <c r="T981" s="27">
        <f>SUMIFS(S:S,O:O,O981,E:E,"")</f>
        <v>41071</v>
      </c>
      <c r="U981" s="27">
        <f>SUMIFS(S:S,O:O,O981,D:D,"")</f>
        <v>0</v>
      </c>
      <c r="V981" s="28" t="str">
        <f t="shared" si="109"/>
        <v>Avant</v>
      </c>
      <c r="W981" s="28" t="str">
        <f t="shared" si="110"/>
        <v>Après</v>
      </c>
      <c r="X981" s="29">
        <f t="shared" si="111"/>
        <v>41071</v>
      </c>
      <c r="Y981" s="42">
        <f>IFERROR(P981+D981*0.03,"")</f>
        <v>145784010300</v>
      </c>
    </row>
    <row r="982" spans="1:25">
      <c r="A982" s="13" t="s">
        <v>67</v>
      </c>
      <c r="B982" s="14" t="s">
        <v>30</v>
      </c>
      <c r="C982" s="15">
        <v>3605051457888</v>
      </c>
      <c r="D982" s="16">
        <v>20000</v>
      </c>
      <c r="E982" s="17">
        <v>10000</v>
      </c>
      <c r="F982" s="18"/>
      <c r="G982" s="19">
        <v>1</v>
      </c>
      <c r="H982" s="20">
        <f t="shared" si="106"/>
        <v>1</v>
      </c>
      <c r="I982" s="21">
        <f>SUMIFS(E:E,C:C,C982)</f>
        <v>10000</v>
      </c>
      <c r="J982" s="21">
        <f>SUMIFS(D:D,C:C,C982)</f>
        <v>20000</v>
      </c>
      <c r="K982" s="20" t="str">
        <f>IF(H982=2,"Délais OK &amp; Qté OK",IF(AND(H982=1,E982&lt;&gt;""),"Délais OK &amp; Qté NO",IF(AND(H982=1,E982="",M982&gt;=2),"Délais NO &amp; Qté OK",IF(AND(E982&lt;&gt;"",J982=D982),"Livraison sans demande","Délais NO &amp; Qté NO"))))</f>
        <v>Délais OK &amp; Qté NO</v>
      </c>
      <c r="L982" s="22" t="str">
        <f>IF(AND(K982="Délais NO &amp; Qté OK",X982&gt;30,D982&lt;&gt;""),"Verificar",IF(AND(K982="Délais NO &amp; Qté OK",X982&lt;=30,D982&lt;&gt;""),"Entrée faite "&amp;X982&amp;" jours "&amp;V982,IF(AND(X982&lt;30,K982="Délais NO &amp; Qté NO",D982=""),"Demande faite "&amp;X982&amp;" jours "&amp;W983,"")))</f>
        <v/>
      </c>
      <c r="M982" s="22">
        <f t="shared" si="107"/>
        <v>1</v>
      </c>
      <c r="N982" s="23">
        <v>1</v>
      </c>
      <c r="O982" s="12" t="str">
        <f>CONCATENATE(C982,D982,E982)</f>
        <v>36050514578882000010000</v>
      </c>
      <c r="P982" s="42" t="str">
        <f t="shared" si="108"/>
        <v>14578882000010000</v>
      </c>
      <c r="Q982" s="24" t="str">
        <f>IF(AND(D982&lt;&gt;0,E982=0),B982,"")</f>
        <v/>
      </c>
      <c r="R982" s="25" t="str">
        <f>IF(AND(D982=0,E982&lt;&gt;0),B982,"")</f>
        <v/>
      </c>
      <c r="S982" s="26">
        <f t="shared" si="105"/>
        <v>41071</v>
      </c>
      <c r="T982" s="27">
        <f>SUMIFS(S:S,O:O,O982,E:E,"")</f>
        <v>0</v>
      </c>
      <c r="U982" s="27">
        <f>SUMIFS(S:S,O:O,O982,D:D,"")</f>
        <v>0</v>
      </c>
      <c r="V982" s="28" t="str">
        <f t="shared" si="109"/>
        <v>Avant</v>
      </c>
      <c r="W982" s="28" t="str">
        <f t="shared" si="110"/>
        <v>Après</v>
      </c>
      <c r="X982" s="29">
        <f t="shared" si="111"/>
        <v>0</v>
      </c>
      <c r="Y982" s="42">
        <f>IFERROR(P982+D982*0.03,"")</f>
        <v>1.45788820000106E+16</v>
      </c>
    </row>
    <row r="983" spans="1:25">
      <c r="A983" s="13" t="s">
        <v>67</v>
      </c>
      <c r="B983" s="14" t="s">
        <v>30</v>
      </c>
      <c r="C983" s="15">
        <v>3605051458052</v>
      </c>
      <c r="D983" s="16">
        <v>10000</v>
      </c>
      <c r="E983" s="17">
        <v>10000</v>
      </c>
      <c r="F983" s="18">
        <v>1</v>
      </c>
      <c r="G983" s="19">
        <v>1</v>
      </c>
      <c r="H983" s="20">
        <f t="shared" si="106"/>
        <v>2</v>
      </c>
      <c r="I983" s="21">
        <f>SUMIFS(E:E,C:C,C983)</f>
        <v>30000</v>
      </c>
      <c r="J983" s="21">
        <f>SUMIFS(D:D,C:C,C983)</f>
        <v>30000</v>
      </c>
      <c r="K983" s="20" t="str">
        <f>IF(H983=2,"Délais OK &amp; Qté OK",IF(AND(H983=1,E983&lt;&gt;""),"Délais OK &amp; Qté NO",IF(AND(H983=1,E983="",M983&gt;=2),"Délais NO &amp; Qté OK",IF(AND(E983&lt;&gt;"",J983=D983),"Livraison sans demande","Délais NO &amp; Qté NO"))))</f>
        <v>Délais OK &amp; Qté OK</v>
      </c>
      <c r="L983" s="22" t="str">
        <f>IF(AND(K983="Délais NO &amp; Qté OK",X983&gt;30,D983&lt;&gt;""),"Verificar",IF(AND(K983="Délais NO &amp; Qté OK",X983&lt;=30,D983&lt;&gt;""),"Entrée faite "&amp;X983&amp;" jours "&amp;V983,IF(AND(X983&lt;30,K983="Délais NO &amp; Qté NO",D983=""),"Demande faite "&amp;X983&amp;" jours "&amp;W984,"")))</f>
        <v/>
      </c>
      <c r="M983" s="22">
        <f t="shared" si="107"/>
        <v>1</v>
      </c>
      <c r="N983" s="23">
        <v>1</v>
      </c>
      <c r="O983" s="12" t="str">
        <f>CONCATENATE(C983,D983,E983)</f>
        <v>36050514580521000010000</v>
      </c>
      <c r="P983" s="42" t="str">
        <f t="shared" si="108"/>
        <v>14580521000010000</v>
      </c>
      <c r="Q983" s="24" t="str">
        <f>IF(AND(D983&lt;&gt;0,E983=0),B983,"")</f>
        <v/>
      </c>
      <c r="R983" s="25" t="str">
        <f>IF(AND(D983=0,E983&lt;&gt;0),B983,"")</f>
        <v/>
      </c>
      <c r="S983" s="26">
        <f t="shared" si="105"/>
        <v>41071</v>
      </c>
      <c r="T983" s="27">
        <f>SUMIFS(S:S,O:O,O983,E:E,"")</f>
        <v>0</v>
      </c>
      <c r="U983" s="27">
        <f>SUMIFS(S:S,O:O,O983,D:D,"")</f>
        <v>0</v>
      </c>
      <c r="V983" s="28" t="str">
        <f t="shared" si="109"/>
        <v>Avant</v>
      </c>
      <c r="W983" s="28" t="str">
        <f t="shared" si="110"/>
        <v>Après</v>
      </c>
      <c r="X983" s="29">
        <f t="shared" si="111"/>
        <v>0</v>
      </c>
      <c r="Y983" s="42">
        <f>IFERROR(P983+D983*0.03,"")</f>
        <v>1.45805210000103E+16</v>
      </c>
    </row>
    <row r="984" spans="1:25">
      <c r="A984" s="13" t="s">
        <v>67</v>
      </c>
      <c r="B984" s="14" t="s">
        <v>30</v>
      </c>
      <c r="C984" s="15">
        <v>3605051458229</v>
      </c>
      <c r="D984" s="16">
        <v>10000</v>
      </c>
      <c r="E984" s="17">
        <v>10000</v>
      </c>
      <c r="F984" s="18">
        <v>1</v>
      </c>
      <c r="G984" s="19">
        <v>1</v>
      </c>
      <c r="H984" s="20">
        <f t="shared" si="106"/>
        <v>2</v>
      </c>
      <c r="I984" s="21">
        <f>SUMIFS(E:E,C:C,C984)</f>
        <v>10000</v>
      </c>
      <c r="J984" s="21">
        <f>SUMIFS(D:D,C:C,C984)</f>
        <v>10000</v>
      </c>
      <c r="K984" s="20" t="str">
        <f>IF(H984=2,"Délais OK &amp; Qté OK",IF(AND(H984=1,E984&lt;&gt;""),"Délais OK &amp; Qté NO",IF(AND(H984=1,E984="",M984&gt;=2),"Délais NO &amp; Qté OK",IF(AND(E984&lt;&gt;"",J984=D984),"Livraison sans demande","Délais NO &amp; Qté NO"))))</f>
        <v>Délais OK &amp; Qté OK</v>
      </c>
      <c r="L984" s="22" t="str">
        <f>IF(AND(K984="Délais NO &amp; Qté OK",X984&gt;30,D984&lt;&gt;""),"Verificar",IF(AND(K984="Délais NO &amp; Qté OK",X984&lt;=30,D984&lt;&gt;""),"Entrée faite "&amp;X984&amp;" jours "&amp;V984,IF(AND(X984&lt;30,K984="Délais NO &amp; Qté NO",D984=""),"Demande faite "&amp;X984&amp;" jours "&amp;W985,"")))</f>
        <v/>
      </c>
      <c r="M984" s="22">
        <f t="shared" si="107"/>
        <v>1</v>
      </c>
      <c r="N984" s="23">
        <v>1</v>
      </c>
      <c r="O984" s="12" t="str">
        <f>CONCATENATE(C984,D984,E984)</f>
        <v>36050514582291000010000</v>
      </c>
      <c r="P984" s="42" t="str">
        <f t="shared" si="108"/>
        <v>14582291000010000</v>
      </c>
      <c r="Q984" s="24" t="str">
        <f>IF(AND(D984&lt;&gt;0,E984=0),B984,"")</f>
        <v/>
      </c>
      <c r="R984" s="25" t="str">
        <f>IF(AND(D984=0,E984&lt;&gt;0),B984,"")</f>
        <v/>
      </c>
      <c r="S984" s="26">
        <f t="shared" si="105"/>
        <v>41071</v>
      </c>
      <c r="T984" s="27">
        <f>SUMIFS(S:S,O:O,O984,E:E,"")</f>
        <v>0</v>
      </c>
      <c r="U984" s="27">
        <f>SUMIFS(S:S,O:O,O984,D:D,"")</f>
        <v>0</v>
      </c>
      <c r="V984" s="28" t="str">
        <f t="shared" si="109"/>
        <v>Avant</v>
      </c>
      <c r="W984" s="28" t="str">
        <f t="shared" si="110"/>
        <v>Après</v>
      </c>
      <c r="X984" s="29">
        <f t="shared" si="111"/>
        <v>0</v>
      </c>
      <c r="Y984" s="42">
        <f>IFERROR(P984+D984*0.03,"")</f>
        <v>1.45822910000103E+16</v>
      </c>
    </row>
    <row r="985" spans="1:25">
      <c r="A985" s="13" t="s">
        <v>67</v>
      </c>
      <c r="B985" s="14" t="s">
        <v>30</v>
      </c>
      <c r="C985" s="15">
        <v>3605051459820</v>
      </c>
      <c r="D985" s="16">
        <v>10000</v>
      </c>
      <c r="E985" s="17">
        <v>10000</v>
      </c>
      <c r="F985" s="18">
        <v>1</v>
      </c>
      <c r="G985" s="19">
        <v>1</v>
      </c>
      <c r="H985" s="20">
        <f t="shared" si="106"/>
        <v>2</v>
      </c>
      <c r="I985" s="21">
        <f>SUMIFS(E:E,C:C,C985)</f>
        <v>20000</v>
      </c>
      <c r="J985" s="21">
        <f>SUMIFS(D:D,C:C,C985)</f>
        <v>20000</v>
      </c>
      <c r="K985" s="20" t="str">
        <f>IF(H985=2,"Délais OK &amp; Qté OK",IF(AND(H985=1,E985&lt;&gt;""),"Délais OK &amp; Qté NO",IF(AND(H985=1,E985="",M985&gt;=2),"Délais NO &amp; Qté OK",IF(AND(E985&lt;&gt;"",J985=D985),"Livraison sans demande","Délais NO &amp; Qté NO"))))</f>
        <v>Délais OK &amp; Qté OK</v>
      </c>
      <c r="L985" s="22" t="str">
        <f>IF(AND(K985="Délais NO &amp; Qté OK",X985&gt;30,D985&lt;&gt;""),"Verificar",IF(AND(K985="Délais NO &amp; Qté OK",X985&lt;=30,D985&lt;&gt;""),"Entrée faite "&amp;X985&amp;" jours "&amp;V985,IF(AND(X985&lt;30,K985="Délais NO &amp; Qté NO",D985=""),"Demande faite "&amp;X985&amp;" jours "&amp;W986,"")))</f>
        <v/>
      </c>
      <c r="M985" s="22">
        <f t="shared" si="107"/>
        <v>2</v>
      </c>
      <c r="N985" s="23">
        <v>1</v>
      </c>
      <c r="O985" s="12" t="str">
        <f>CONCATENATE(C985,D985,E985)</f>
        <v>36050514598201000010000</v>
      </c>
      <c r="P985" s="42" t="str">
        <f t="shared" si="108"/>
        <v>14598201000010000</v>
      </c>
      <c r="Q985" s="24" t="str">
        <f>IF(AND(D985&lt;&gt;0,E985=0),B985,"")</f>
        <v/>
      </c>
      <c r="R985" s="25" t="str">
        <f>IF(AND(D985=0,E985&lt;&gt;0),B985,"")</f>
        <v/>
      </c>
      <c r="S985" s="26">
        <f t="shared" si="105"/>
        <v>41071</v>
      </c>
      <c r="T985" s="27">
        <f>SUMIFS(S:S,O:O,O985,E:E,"")</f>
        <v>0</v>
      </c>
      <c r="U985" s="27">
        <f>SUMIFS(S:S,O:O,O985,D:D,"")</f>
        <v>0</v>
      </c>
      <c r="V985" s="28" t="str">
        <f t="shared" si="109"/>
        <v>Avant</v>
      </c>
      <c r="W985" s="28" t="str">
        <f t="shared" si="110"/>
        <v>Après</v>
      </c>
      <c r="X985" s="29">
        <f t="shared" si="111"/>
        <v>0</v>
      </c>
      <c r="Y985" s="42">
        <f>IFERROR(P985+D985*0.03,"")</f>
        <v>1.45982010000103E+16</v>
      </c>
    </row>
    <row r="986" spans="1:25">
      <c r="A986" s="13" t="s">
        <v>67</v>
      </c>
      <c r="B986" s="14" t="s">
        <v>30</v>
      </c>
      <c r="C986" s="15">
        <v>3605051459837</v>
      </c>
      <c r="D986" s="16">
        <v>20000</v>
      </c>
      <c r="E986" s="17">
        <v>10000</v>
      </c>
      <c r="F986" s="18"/>
      <c r="G986" s="19">
        <v>1</v>
      </c>
      <c r="H986" s="20">
        <f t="shared" si="106"/>
        <v>1</v>
      </c>
      <c r="I986" s="21">
        <f>SUMIFS(E:E,C:C,C986)</f>
        <v>10000</v>
      </c>
      <c r="J986" s="21">
        <f>SUMIFS(D:D,C:C,C986)</f>
        <v>20000</v>
      </c>
      <c r="K986" s="20" t="str">
        <f>IF(H986=2,"Délais OK &amp; Qté OK",IF(AND(H986=1,E986&lt;&gt;""),"Délais OK &amp; Qté NO",IF(AND(H986=1,E986="",M986&gt;=2),"Délais NO &amp; Qté OK",IF(AND(E986&lt;&gt;"",J986=D986),"Livraison sans demande","Délais NO &amp; Qté NO"))))</f>
        <v>Délais OK &amp; Qté NO</v>
      </c>
      <c r="L986" s="22" t="str">
        <f>IF(AND(K986="Délais NO &amp; Qté OK",X986&gt;30,D986&lt;&gt;""),"Verificar",IF(AND(K986="Délais NO &amp; Qté OK",X986&lt;=30,D986&lt;&gt;""),"Entrée faite "&amp;X986&amp;" jours "&amp;V986,IF(AND(X986&lt;30,K986="Délais NO &amp; Qté NO",D986=""),"Demande faite "&amp;X986&amp;" jours "&amp;W987,"")))</f>
        <v/>
      </c>
      <c r="M986" s="22">
        <f t="shared" si="107"/>
        <v>1</v>
      </c>
      <c r="N986" s="23">
        <v>1</v>
      </c>
      <c r="O986" s="12" t="str">
        <f>CONCATENATE(C986,D986,E986)</f>
        <v>36050514598372000010000</v>
      </c>
      <c r="P986" s="42" t="str">
        <f t="shared" si="108"/>
        <v>14598372000010000</v>
      </c>
      <c r="Q986" s="24" t="str">
        <f>IF(AND(D986&lt;&gt;0,E986=0),B986,"")</f>
        <v/>
      </c>
      <c r="R986" s="25" t="str">
        <f>IF(AND(D986=0,E986&lt;&gt;0),B986,"")</f>
        <v/>
      </c>
      <c r="S986" s="26">
        <f t="shared" si="105"/>
        <v>41071</v>
      </c>
      <c r="T986" s="27">
        <f>SUMIFS(S:S,O:O,O986,E:E,"")</f>
        <v>0</v>
      </c>
      <c r="U986" s="27">
        <f>SUMIFS(S:S,O:O,O986,D:D,"")</f>
        <v>0</v>
      </c>
      <c r="V986" s="28" t="str">
        <f t="shared" si="109"/>
        <v>Avant</v>
      </c>
      <c r="W986" s="28" t="str">
        <f t="shared" si="110"/>
        <v>Après</v>
      </c>
      <c r="X986" s="29">
        <f t="shared" si="111"/>
        <v>0</v>
      </c>
      <c r="Y986" s="42">
        <f>IFERROR(P986+D986*0.03,"")</f>
        <v>1.45983720000106E+16</v>
      </c>
    </row>
    <row r="987" spans="1:25">
      <c r="A987" s="13" t="s">
        <v>67</v>
      </c>
      <c r="B987" s="14" t="s">
        <v>30</v>
      </c>
      <c r="C987" s="15">
        <v>3605051459943</v>
      </c>
      <c r="D987" s="16">
        <v>10000</v>
      </c>
      <c r="E987" s="17">
        <v>10000</v>
      </c>
      <c r="F987" s="18">
        <v>1</v>
      </c>
      <c r="G987" s="19">
        <v>1</v>
      </c>
      <c r="H987" s="20">
        <f t="shared" si="106"/>
        <v>2</v>
      </c>
      <c r="I987" s="21">
        <f>SUMIFS(E:E,C:C,C987)</f>
        <v>10000</v>
      </c>
      <c r="J987" s="21">
        <f>SUMIFS(D:D,C:C,C987)</f>
        <v>10000</v>
      </c>
      <c r="K987" s="20" t="str">
        <f>IF(H987=2,"Délais OK &amp; Qté OK",IF(AND(H987=1,E987&lt;&gt;""),"Délais OK &amp; Qté NO",IF(AND(H987=1,E987="",M987&gt;=2),"Délais NO &amp; Qté OK",IF(AND(E987&lt;&gt;"",J987=D987),"Livraison sans demande","Délais NO &amp; Qté NO"))))</f>
        <v>Délais OK &amp; Qté OK</v>
      </c>
      <c r="L987" s="22" t="str">
        <f>IF(AND(K987="Délais NO &amp; Qté OK",X987&gt;30,D987&lt;&gt;""),"Verificar",IF(AND(K987="Délais NO &amp; Qté OK",X987&lt;=30,D987&lt;&gt;""),"Entrée faite "&amp;X987&amp;" jours "&amp;V987,IF(AND(X987&lt;30,K987="Délais NO &amp; Qté NO",D987=""),"Demande faite "&amp;X987&amp;" jours "&amp;W988,"")))</f>
        <v/>
      </c>
      <c r="M987" s="22">
        <f t="shared" si="107"/>
        <v>1</v>
      </c>
      <c r="N987" s="23">
        <v>1</v>
      </c>
      <c r="O987" s="12" t="str">
        <f>CONCATENATE(C987,D987,E987)</f>
        <v>36050514599431000010000</v>
      </c>
      <c r="P987" s="42" t="str">
        <f t="shared" si="108"/>
        <v>14599431000010000</v>
      </c>
      <c r="Q987" s="24" t="str">
        <f>IF(AND(D987&lt;&gt;0,E987=0),B987,"")</f>
        <v/>
      </c>
      <c r="R987" s="25" t="str">
        <f>IF(AND(D987=0,E987&lt;&gt;0),B987,"")</f>
        <v/>
      </c>
      <c r="S987" s="26">
        <f t="shared" si="105"/>
        <v>41071</v>
      </c>
      <c r="T987" s="27">
        <f>SUMIFS(S:S,O:O,O987,E:E,"")</f>
        <v>0</v>
      </c>
      <c r="U987" s="27">
        <f>SUMIFS(S:S,O:O,O987,D:D,"")</f>
        <v>0</v>
      </c>
      <c r="V987" s="28" t="str">
        <f t="shared" si="109"/>
        <v>Avant</v>
      </c>
      <c r="W987" s="28" t="str">
        <f t="shared" si="110"/>
        <v>Après</v>
      </c>
      <c r="X987" s="29">
        <f t="shared" si="111"/>
        <v>0</v>
      </c>
      <c r="Y987" s="42">
        <f>IFERROR(P987+D987*0.03,"")</f>
        <v>1.45994310000103E+16</v>
      </c>
    </row>
    <row r="988" spans="1:25">
      <c r="A988" s="13" t="s">
        <v>67</v>
      </c>
      <c r="B988" s="14" t="s">
        <v>30</v>
      </c>
      <c r="C988" s="15">
        <v>3605051460949</v>
      </c>
      <c r="D988" s="16">
        <v>19300</v>
      </c>
      <c r="E988" s="17">
        <v>9300</v>
      </c>
      <c r="F988" s="18"/>
      <c r="G988" s="19">
        <v>1</v>
      </c>
      <c r="H988" s="20">
        <f t="shared" si="106"/>
        <v>1</v>
      </c>
      <c r="I988" s="21">
        <f>SUMIFS(E:E,C:C,C988)</f>
        <v>39300</v>
      </c>
      <c r="J988" s="21">
        <f>SUMIFS(D:D,C:C,C988)</f>
        <v>19300</v>
      </c>
      <c r="K988" s="20" t="str">
        <f>IF(H988=2,"Délais OK &amp; Qté OK",IF(AND(H988=1,E988&lt;&gt;""),"Délais OK &amp; Qté NO",IF(AND(H988=1,E988="",M988&gt;=2),"Délais NO &amp; Qté OK",IF(AND(E988&lt;&gt;"",J988=D988),"Livraison sans demande","Délais NO &amp; Qté NO"))))</f>
        <v>Délais OK &amp; Qté NO</v>
      </c>
      <c r="L988" s="22" t="str">
        <f>IF(AND(K988="Délais NO &amp; Qté OK",X988&gt;30,D988&lt;&gt;""),"Verificar",IF(AND(K988="Délais NO &amp; Qté OK",X988&lt;=30,D988&lt;&gt;""),"Entrée faite "&amp;X988&amp;" jours "&amp;V988,IF(AND(X988&lt;30,K988="Délais NO &amp; Qté NO",D988=""),"Demande faite "&amp;X988&amp;" jours "&amp;W989,"")))</f>
        <v/>
      </c>
      <c r="M988" s="22">
        <f t="shared" si="107"/>
        <v>1</v>
      </c>
      <c r="N988" s="23">
        <v>1</v>
      </c>
      <c r="O988" s="12" t="str">
        <f>CONCATENATE(C988,D988,E988)</f>
        <v>3605051460949193009300</v>
      </c>
      <c r="P988" s="42" t="str">
        <f t="shared" si="108"/>
        <v>1460949193009300</v>
      </c>
      <c r="Q988" s="24" t="str">
        <f>IF(AND(D988&lt;&gt;0,E988=0),B988,"")</f>
        <v/>
      </c>
      <c r="R988" s="25" t="str">
        <f>IF(AND(D988=0,E988&lt;&gt;0),B988,"")</f>
        <v/>
      </c>
      <c r="S988" s="26">
        <f t="shared" si="105"/>
        <v>41071</v>
      </c>
      <c r="T988" s="27">
        <f>SUMIFS(S:S,O:O,O988,E:E,"")</f>
        <v>0</v>
      </c>
      <c r="U988" s="27">
        <f>SUMIFS(S:S,O:O,O988,D:D,"")</f>
        <v>0</v>
      </c>
      <c r="V988" s="28" t="str">
        <f t="shared" si="109"/>
        <v>Avant</v>
      </c>
      <c r="W988" s="28" t="str">
        <f t="shared" si="110"/>
        <v>Après</v>
      </c>
      <c r="X988" s="29">
        <f t="shared" si="111"/>
        <v>0</v>
      </c>
      <c r="Y988" s="42">
        <f>IFERROR(P988+D988*0.03,"")</f>
        <v>1460949193009879</v>
      </c>
    </row>
    <row r="989" spans="1:25">
      <c r="A989" s="13" t="s">
        <v>67</v>
      </c>
      <c r="B989" s="14" t="s">
        <v>30</v>
      </c>
      <c r="C989" s="15">
        <v>3605051460956</v>
      </c>
      <c r="D989" s="16">
        <v>40000</v>
      </c>
      <c r="E989" s="17">
        <v>20000</v>
      </c>
      <c r="F989" s="18"/>
      <c r="G989" s="19">
        <v>1</v>
      </c>
      <c r="H989" s="20">
        <f t="shared" si="106"/>
        <v>1</v>
      </c>
      <c r="I989" s="21">
        <f>SUMIFS(E:E,C:C,C989)</f>
        <v>40000</v>
      </c>
      <c r="J989" s="21">
        <f>SUMIFS(D:D,C:C,C989)</f>
        <v>60000</v>
      </c>
      <c r="K989" s="20" t="str">
        <f>IF(H989=2,"Délais OK &amp; Qté OK",IF(AND(H989=1,E989&lt;&gt;""),"Délais OK &amp; Qté NO",IF(AND(H989=1,E989="",M989&gt;=2),"Délais NO &amp; Qté OK",IF(AND(E989&lt;&gt;"",J989=D989),"Livraison sans demande","Délais NO &amp; Qté NO"))))</f>
        <v>Délais OK &amp; Qté NO</v>
      </c>
      <c r="L989" s="22" t="str">
        <f>IF(AND(K989="Délais NO &amp; Qté OK",X989&gt;30,D989&lt;&gt;""),"Verificar",IF(AND(K989="Délais NO &amp; Qté OK",X989&lt;=30,D989&lt;&gt;""),"Entrée faite "&amp;X989&amp;" jours "&amp;V989,IF(AND(X989&lt;30,K989="Délais NO &amp; Qté NO",D989=""),"Demande faite "&amp;X989&amp;" jours "&amp;W990,"")))</f>
        <v/>
      </c>
      <c r="M989" s="22">
        <f t="shared" si="107"/>
        <v>1</v>
      </c>
      <c r="N989" s="23">
        <v>1</v>
      </c>
      <c r="O989" s="12" t="str">
        <f>CONCATENATE(C989,D989,E989)</f>
        <v>36050514609564000020000</v>
      </c>
      <c r="P989" s="42" t="str">
        <f t="shared" si="108"/>
        <v>14609564000020000</v>
      </c>
      <c r="Q989" s="24" t="str">
        <f>IF(AND(D989&lt;&gt;0,E989=0),B989,"")</f>
        <v/>
      </c>
      <c r="R989" s="25" t="str">
        <f>IF(AND(D989=0,E989&lt;&gt;0),B989,"")</f>
        <v/>
      </c>
      <c r="S989" s="26">
        <f t="shared" si="105"/>
        <v>41071</v>
      </c>
      <c r="T989" s="27">
        <f>SUMIFS(S:S,O:O,O989,E:E,"")</f>
        <v>0</v>
      </c>
      <c r="U989" s="27">
        <f>SUMIFS(S:S,O:O,O989,D:D,"")</f>
        <v>0</v>
      </c>
      <c r="V989" s="28" t="str">
        <f t="shared" si="109"/>
        <v>Avant</v>
      </c>
      <c r="W989" s="28" t="str">
        <f t="shared" si="110"/>
        <v>Après</v>
      </c>
      <c r="X989" s="29">
        <f t="shared" si="111"/>
        <v>0</v>
      </c>
      <c r="Y989" s="42">
        <f>IFERROR(P989+D989*0.03,"")</f>
        <v>1.46095640000212E+16</v>
      </c>
    </row>
    <row r="990" spans="1:25">
      <c r="A990" s="13" t="s">
        <v>67</v>
      </c>
      <c r="B990" s="14" t="s">
        <v>30</v>
      </c>
      <c r="C990" s="15">
        <v>3605051471617</v>
      </c>
      <c r="D990" s="16">
        <v>20000</v>
      </c>
      <c r="E990" s="17">
        <v>10000</v>
      </c>
      <c r="F990" s="18"/>
      <c r="G990" s="19">
        <v>1</v>
      </c>
      <c r="H990" s="20">
        <f t="shared" si="106"/>
        <v>1</v>
      </c>
      <c r="I990" s="21">
        <f>SUMIFS(E:E,C:C,C990)</f>
        <v>10000</v>
      </c>
      <c r="J990" s="21">
        <f>SUMIFS(D:D,C:C,C990)</f>
        <v>20000</v>
      </c>
      <c r="K990" s="20" t="str">
        <f>IF(H990=2,"Délais OK &amp; Qté OK",IF(AND(H990=1,E990&lt;&gt;""),"Délais OK &amp; Qté NO",IF(AND(H990=1,E990="",M990&gt;=2),"Délais NO &amp; Qté OK",IF(AND(E990&lt;&gt;"",J990=D990),"Livraison sans demande","Délais NO &amp; Qté NO"))))</f>
        <v>Délais OK &amp; Qté NO</v>
      </c>
      <c r="L990" s="22" t="str">
        <f>IF(AND(K990="Délais NO &amp; Qté OK",X990&gt;30,D990&lt;&gt;""),"Verificar",IF(AND(K990="Délais NO &amp; Qté OK",X990&lt;=30,D990&lt;&gt;""),"Entrée faite "&amp;X990&amp;" jours "&amp;V990,IF(AND(X990&lt;30,K990="Délais NO &amp; Qté NO",D990=""),"Demande faite "&amp;X990&amp;" jours "&amp;W991,"")))</f>
        <v/>
      </c>
      <c r="M990" s="22">
        <f t="shared" si="107"/>
        <v>1</v>
      </c>
      <c r="N990" s="23">
        <v>1</v>
      </c>
      <c r="O990" s="12" t="str">
        <f>CONCATENATE(C990,D990,E990)</f>
        <v>36050514716172000010000</v>
      </c>
      <c r="P990" s="42" t="str">
        <f t="shared" si="108"/>
        <v>14716172000010000</v>
      </c>
      <c r="Q990" s="24" t="str">
        <f>IF(AND(D990&lt;&gt;0,E990=0),B990,"")</f>
        <v/>
      </c>
      <c r="R990" s="25" t="str">
        <f>IF(AND(D990=0,E990&lt;&gt;0),B990,"")</f>
        <v/>
      </c>
      <c r="S990" s="26">
        <f t="shared" si="105"/>
        <v>41071</v>
      </c>
      <c r="T990" s="27">
        <f>SUMIFS(S:S,O:O,O990,E:E,"")</f>
        <v>0</v>
      </c>
      <c r="U990" s="27">
        <f>SUMIFS(S:S,O:O,O990,D:D,"")</f>
        <v>0</v>
      </c>
      <c r="V990" s="28" t="str">
        <f t="shared" si="109"/>
        <v>Avant</v>
      </c>
      <c r="W990" s="28" t="str">
        <f t="shared" si="110"/>
        <v>Après</v>
      </c>
      <c r="X990" s="29">
        <f t="shared" si="111"/>
        <v>0</v>
      </c>
      <c r="Y990" s="42">
        <f>IFERROR(P990+D990*0.03,"")</f>
        <v>1.47161720000106E+16</v>
      </c>
    </row>
    <row r="991" spans="1:25">
      <c r="A991" s="13" t="s">
        <v>67</v>
      </c>
      <c r="B991" s="14" t="s">
        <v>30</v>
      </c>
      <c r="C991" s="15">
        <v>3605051530437</v>
      </c>
      <c r="D991" s="16">
        <v>63000</v>
      </c>
      <c r="E991" s="17">
        <v>35000</v>
      </c>
      <c r="F991" s="18"/>
      <c r="G991" s="19">
        <v>1</v>
      </c>
      <c r="H991" s="20">
        <f t="shared" si="106"/>
        <v>1</v>
      </c>
      <c r="I991" s="21">
        <f>SUMIFS(E:E,C:C,C991)</f>
        <v>42000</v>
      </c>
      <c r="J991" s="21">
        <f>SUMIFS(D:D,C:C,C991)</f>
        <v>70000</v>
      </c>
      <c r="K991" s="20" t="str">
        <f>IF(H991=2,"Délais OK &amp; Qté OK",IF(AND(H991=1,E991&lt;&gt;""),"Délais OK &amp; Qté NO",IF(AND(H991=1,E991="",M991&gt;=2),"Délais NO &amp; Qté OK",IF(AND(E991&lt;&gt;"",J991=D991),"Livraison sans demande","Délais NO &amp; Qté NO"))))</f>
        <v>Délais OK &amp; Qté NO</v>
      </c>
      <c r="L991" s="22" t="str">
        <f>IF(AND(K991="Délais NO &amp; Qté OK",X991&gt;30,D991&lt;&gt;""),"Verificar",IF(AND(K991="Délais NO &amp; Qté OK",X991&lt;=30,D991&lt;&gt;""),"Entrée faite "&amp;X991&amp;" jours "&amp;V991,IF(AND(X991&lt;30,K991="Délais NO &amp; Qté NO",D991=""),"Demande faite "&amp;X991&amp;" jours "&amp;W992,"")))</f>
        <v/>
      </c>
      <c r="M991" s="22">
        <f t="shared" si="107"/>
        <v>1</v>
      </c>
      <c r="N991" s="23">
        <v>1</v>
      </c>
      <c r="O991" s="12" t="str">
        <f>CONCATENATE(C991,D991,E991)</f>
        <v>36050515304376300035000</v>
      </c>
      <c r="P991" s="42" t="str">
        <f t="shared" si="108"/>
        <v>15304376300035000</v>
      </c>
      <c r="Q991" s="24" t="str">
        <f>IF(AND(D991&lt;&gt;0,E991=0),B991,"")</f>
        <v/>
      </c>
      <c r="R991" s="25" t="str">
        <f>IF(AND(D991=0,E991&lt;&gt;0),B991,"")</f>
        <v/>
      </c>
      <c r="S991" s="26">
        <f t="shared" si="105"/>
        <v>41071</v>
      </c>
      <c r="T991" s="27">
        <f>SUMIFS(S:S,O:O,O991,E:E,"")</f>
        <v>0</v>
      </c>
      <c r="U991" s="27">
        <f>SUMIFS(S:S,O:O,O991,D:D,"")</f>
        <v>0</v>
      </c>
      <c r="V991" s="28" t="str">
        <f t="shared" si="109"/>
        <v>Avant</v>
      </c>
      <c r="W991" s="28" t="str">
        <f t="shared" si="110"/>
        <v>Après</v>
      </c>
      <c r="X991" s="29">
        <f t="shared" si="111"/>
        <v>0</v>
      </c>
      <c r="Y991" s="42">
        <f>IFERROR(P991+D991*0.03,"")</f>
        <v>1.530437630003689E+16</v>
      </c>
    </row>
    <row r="992" spans="1:25">
      <c r="A992" s="13" t="s">
        <v>67</v>
      </c>
      <c r="B992" s="14" t="s">
        <v>30</v>
      </c>
      <c r="C992" s="15">
        <v>3605051762791</v>
      </c>
      <c r="D992" s="16">
        <v>10000</v>
      </c>
      <c r="E992" s="17"/>
      <c r="F992" s="18"/>
      <c r="G992" s="19">
        <v>1</v>
      </c>
      <c r="H992" s="20">
        <f t="shared" si="106"/>
        <v>1</v>
      </c>
      <c r="I992" s="21">
        <f>SUMIFS(E:E,C:C,C992)</f>
        <v>10000</v>
      </c>
      <c r="J992" s="21">
        <f>SUMIFS(D:D,C:C,C992)</f>
        <v>20000</v>
      </c>
      <c r="K992" s="20" t="str">
        <f>IF(H992=2,"Délais OK &amp; Qté OK",IF(AND(H992=1,E992&lt;&gt;""),"Délais OK &amp; Qté NO",IF(AND(H992=1,E992="",M992&gt;=2),"Délais NO &amp; Qté OK",IF(AND(E992&lt;&gt;"",J992=D992),"Livraison sans demande","Délais NO &amp; Qté NO"))))</f>
        <v>Délais NO &amp; Qté NO</v>
      </c>
      <c r="L992" s="22" t="str">
        <f>IF(AND(K992="Délais NO &amp; Qté OK",X992&gt;30,D992&lt;&gt;""),"Verificar",IF(AND(K992="Délais NO &amp; Qté OK",X992&lt;=30,D992&lt;&gt;""),"Entrée faite "&amp;X992&amp;" jours "&amp;V992,IF(AND(X992&lt;30,K992="Délais NO &amp; Qté NO",D992=""),"Demande faite "&amp;X992&amp;" jours "&amp;W993,"")))</f>
        <v/>
      </c>
      <c r="M992" s="22">
        <f t="shared" si="107"/>
        <v>1</v>
      </c>
      <c r="N992" s="23">
        <v>1</v>
      </c>
      <c r="O992" s="12" t="str">
        <f>CONCATENATE(C992,D992,E992)</f>
        <v>360505176279110000</v>
      </c>
      <c r="P992" s="42" t="str">
        <f t="shared" si="108"/>
        <v>176279110000</v>
      </c>
      <c r="Q992" s="24" t="str">
        <f>IF(AND(D992&lt;&gt;0,E992=0),B992,"")</f>
        <v>11/06/2012</v>
      </c>
      <c r="R992" s="25" t="str">
        <f>IF(AND(D992=0,E992&lt;&gt;0),B992,"")</f>
        <v/>
      </c>
      <c r="S992" s="26">
        <f t="shared" si="105"/>
        <v>41071</v>
      </c>
      <c r="T992" s="27">
        <f>SUMIFS(S:S,O:O,O992,E:E,"")</f>
        <v>41071</v>
      </c>
      <c r="U992" s="27">
        <f>SUMIFS(S:S,O:O,O992,D:D,"")</f>
        <v>0</v>
      </c>
      <c r="V992" s="28" t="str">
        <f t="shared" si="109"/>
        <v>Avant</v>
      </c>
      <c r="W992" s="28" t="str">
        <f t="shared" si="110"/>
        <v>Après</v>
      </c>
      <c r="X992" s="29">
        <f t="shared" si="111"/>
        <v>41071</v>
      </c>
      <c r="Y992" s="42">
        <f>IFERROR(P992+D992*0.03,"")</f>
        <v>176279110300</v>
      </c>
    </row>
    <row r="993" spans="1:25">
      <c r="A993" s="13" t="s">
        <v>67</v>
      </c>
      <c r="B993" s="14" t="s">
        <v>30</v>
      </c>
      <c r="C993" s="15">
        <v>3605051955445</v>
      </c>
      <c r="D993" s="16">
        <v>12000</v>
      </c>
      <c r="E993" s="17">
        <v>12000</v>
      </c>
      <c r="F993" s="18">
        <v>1</v>
      </c>
      <c r="G993" s="19">
        <v>1</v>
      </c>
      <c r="H993" s="20">
        <f t="shared" si="106"/>
        <v>2</v>
      </c>
      <c r="I993" s="21">
        <f>SUMIFS(E:E,C:C,C993)</f>
        <v>12000</v>
      </c>
      <c r="J993" s="21">
        <f>SUMIFS(D:D,C:C,C993)</f>
        <v>12000</v>
      </c>
      <c r="K993" s="20" t="str">
        <f>IF(H993=2,"Délais OK &amp; Qté OK",IF(AND(H993=1,E993&lt;&gt;""),"Délais OK &amp; Qté NO",IF(AND(H993=1,E993="",M993&gt;=2),"Délais NO &amp; Qté OK",IF(AND(E993&lt;&gt;"",J993=D993),"Livraison sans demande","Délais NO &amp; Qté NO"))))</f>
        <v>Délais OK &amp; Qté OK</v>
      </c>
      <c r="L993" s="22" t="str">
        <f>IF(AND(K993="Délais NO &amp; Qté OK",X993&gt;30,D993&lt;&gt;""),"Verificar",IF(AND(K993="Délais NO &amp; Qté OK",X993&lt;=30,D993&lt;&gt;""),"Entrée faite "&amp;X993&amp;" jours "&amp;V993,IF(AND(X993&lt;30,K993="Délais NO &amp; Qté NO",D993=""),"Demande faite "&amp;X993&amp;" jours "&amp;W994,"")))</f>
        <v/>
      </c>
      <c r="M993" s="22">
        <f t="shared" si="107"/>
        <v>1</v>
      </c>
      <c r="N993" s="23">
        <v>1</v>
      </c>
      <c r="O993" s="12" t="str">
        <f>CONCATENATE(C993,D993,E993)</f>
        <v>36050519554451200012000</v>
      </c>
      <c r="P993" s="42" t="str">
        <f t="shared" si="108"/>
        <v>19554451200012000</v>
      </c>
      <c r="Q993" s="24" t="str">
        <f>IF(AND(D993&lt;&gt;0,E993=0),B993,"")</f>
        <v/>
      </c>
      <c r="R993" s="25" t="str">
        <f>IF(AND(D993=0,E993&lt;&gt;0),B993,"")</f>
        <v/>
      </c>
      <c r="S993" s="26">
        <f t="shared" si="105"/>
        <v>41071</v>
      </c>
      <c r="T993" s="27">
        <f>SUMIFS(S:S,O:O,O993,E:E,"")</f>
        <v>0</v>
      </c>
      <c r="U993" s="27">
        <f>SUMIFS(S:S,O:O,O993,D:D,"")</f>
        <v>0</v>
      </c>
      <c r="V993" s="28" t="str">
        <f t="shared" si="109"/>
        <v>Avant</v>
      </c>
      <c r="W993" s="28" t="str">
        <f t="shared" si="110"/>
        <v>Après</v>
      </c>
      <c r="X993" s="29">
        <f t="shared" si="111"/>
        <v>0</v>
      </c>
      <c r="Y993" s="42">
        <f>IFERROR(P993+D993*0.03,"")</f>
        <v>1.955445120001236E+16</v>
      </c>
    </row>
    <row r="994" spans="1:25">
      <c r="A994" s="13" t="s">
        <v>67</v>
      </c>
      <c r="B994" s="14" t="s">
        <v>30</v>
      </c>
      <c r="C994" s="15">
        <v>3605051978772</v>
      </c>
      <c r="D994" s="16">
        <v>10000</v>
      </c>
      <c r="E994" s="17">
        <v>10000</v>
      </c>
      <c r="F994" s="18">
        <v>1</v>
      </c>
      <c r="G994" s="19">
        <v>1</v>
      </c>
      <c r="H994" s="20">
        <f t="shared" si="106"/>
        <v>2</v>
      </c>
      <c r="I994" s="21">
        <f>SUMIFS(E:E,C:C,C994)</f>
        <v>10000</v>
      </c>
      <c r="J994" s="21">
        <f>SUMIFS(D:D,C:C,C994)</f>
        <v>10000</v>
      </c>
      <c r="K994" s="20" t="str">
        <f>IF(H994=2,"Délais OK &amp; Qté OK",IF(AND(H994=1,E994&lt;&gt;""),"Délais OK &amp; Qté NO",IF(AND(H994=1,E994="",M994&gt;=2),"Délais NO &amp; Qté OK",IF(AND(E994&lt;&gt;"",J994=D994),"Livraison sans demande","Délais NO &amp; Qté NO"))))</f>
        <v>Délais OK &amp; Qté OK</v>
      </c>
      <c r="L994" s="22" t="str">
        <f>IF(AND(K994="Délais NO &amp; Qté OK",X994&gt;30,D994&lt;&gt;""),"Verificar",IF(AND(K994="Délais NO &amp; Qté OK",X994&lt;=30,D994&lt;&gt;""),"Entrée faite "&amp;X994&amp;" jours "&amp;V994,IF(AND(X994&lt;30,K994="Délais NO &amp; Qté NO",D994=""),"Demande faite "&amp;X994&amp;" jours "&amp;W995,"")))</f>
        <v/>
      </c>
      <c r="M994" s="22">
        <f t="shared" si="107"/>
        <v>1</v>
      </c>
      <c r="N994" s="23">
        <v>1</v>
      </c>
      <c r="O994" s="12" t="str">
        <f>CONCATENATE(C994,D994,E994)</f>
        <v>36050519787721000010000</v>
      </c>
      <c r="P994" s="42" t="str">
        <f t="shared" si="108"/>
        <v>19787721000010000</v>
      </c>
      <c r="Q994" s="24" t="str">
        <f>IF(AND(D994&lt;&gt;0,E994=0),B994,"")</f>
        <v/>
      </c>
      <c r="R994" s="25" t="str">
        <f>IF(AND(D994=0,E994&lt;&gt;0),B994,"")</f>
        <v/>
      </c>
      <c r="S994" s="26">
        <f t="shared" si="105"/>
        <v>41071</v>
      </c>
      <c r="T994" s="27">
        <f>SUMIFS(S:S,O:O,O994,E:E,"")</f>
        <v>0</v>
      </c>
      <c r="U994" s="27">
        <f>SUMIFS(S:S,O:O,O994,D:D,"")</f>
        <v>0</v>
      </c>
      <c r="V994" s="28" t="str">
        <f t="shared" si="109"/>
        <v>Avant</v>
      </c>
      <c r="W994" s="28" t="str">
        <f t="shared" si="110"/>
        <v>Après</v>
      </c>
      <c r="X994" s="29">
        <f t="shared" si="111"/>
        <v>0</v>
      </c>
      <c r="Y994" s="42">
        <f>IFERROR(P994+D994*0.03,"")</f>
        <v>1.97877210000103E+16</v>
      </c>
    </row>
    <row r="995" spans="1:25">
      <c r="A995" s="13" t="s">
        <v>67</v>
      </c>
      <c r="B995" s="14" t="s">
        <v>30</v>
      </c>
      <c r="C995" s="15">
        <v>3605051978901</v>
      </c>
      <c r="D995" s="16">
        <v>10000</v>
      </c>
      <c r="E995" s="17">
        <v>10000</v>
      </c>
      <c r="F995" s="18">
        <v>1</v>
      </c>
      <c r="G995" s="19">
        <v>1</v>
      </c>
      <c r="H995" s="20">
        <f t="shared" si="106"/>
        <v>2</v>
      </c>
      <c r="I995" s="21">
        <f>SUMIFS(E:E,C:C,C995)</f>
        <v>10000</v>
      </c>
      <c r="J995" s="21">
        <f>SUMIFS(D:D,C:C,C995)</f>
        <v>10000</v>
      </c>
      <c r="K995" s="20" t="str">
        <f>IF(H995=2,"Délais OK &amp; Qté OK",IF(AND(H995=1,E995&lt;&gt;""),"Délais OK &amp; Qté NO",IF(AND(H995=1,E995="",M995&gt;=2),"Délais NO &amp; Qté OK",IF(AND(E995&lt;&gt;"",J995=D995),"Livraison sans demande","Délais NO &amp; Qté NO"))))</f>
        <v>Délais OK &amp; Qté OK</v>
      </c>
      <c r="L995" s="22" t="str">
        <f>IF(AND(K995="Délais NO &amp; Qté OK",X995&gt;30,D995&lt;&gt;""),"Verificar",IF(AND(K995="Délais NO &amp; Qté OK",X995&lt;=30,D995&lt;&gt;""),"Entrée faite "&amp;X995&amp;" jours "&amp;V995,IF(AND(X995&lt;30,K995="Délais NO &amp; Qté NO",D995=""),"Demande faite "&amp;X995&amp;" jours "&amp;W996,"")))</f>
        <v/>
      </c>
      <c r="M995" s="22">
        <f t="shared" si="107"/>
        <v>1</v>
      </c>
      <c r="N995" s="23">
        <v>1</v>
      </c>
      <c r="O995" s="12" t="str">
        <f>CONCATENATE(C995,D995,E995)</f>
        <v>36050519789011000010000</v>
      </c>
      <c r="P995" s="42" t="str">
        <f t="shared" si="108"/>
        <v>19789011000010000</v>
      </c>
      <c r="Q995" s="24" t="str">
        <f>IF(AND(D995&lt;&gt;0,E995=0),B995,"")</f>
        <v/>
      </c>
      <c r="R995" s="25" t="str">
        <f>IF(AND(D995=0,E995&lt;&gt;0),B995,"")</f>
        <v/>
      </c>
      <c r="S995" s="26">
        <f t="shared" si="105"/>
        <v>41071</v>
      </c>
      <c r="T995" s="27">
        <f>SUMIFS(S:S,O:O,O995,E:E,"")</f>
        <v>0</v>
      </c>
      <c r="U995" s="27">
        <f>SUMIFS(S:S,O:O,O995,D:D,"")</f>
        <v>0</v>
      </c>
      <c r="V995" s="28" t="str">
        <f t="shared" si="109"/>
        <v>Avant</v>
      </c>
      <c r="W995" s="28" t="str">
        <f t="shared" si="110"/>
        <v>Après</v>
      </c>
      <c r="X995" s="29">
        <f t="shared" si="111"/>
        <v>0</v>
      </c>
      <c r="Y995" s="42">
        <f>IFERROR(P995+D995*0.03,"")</f>
        <v>1.97890110000103E+16</v>
      </c>
    </row>
    <row r="996" spans="1:25">
      <c r="A996" s="13" t="s">
        <v>67</v>
      </c>
      <c r="B996" s="14" t="s">
        <v>30</v>
      </c>
      <c r="C996" s="15">
        <v>3605051980911</v>
      </c>
      <c r="D996" s="16">
        <v>20000</v>
      </c>
      <c r="E996" s="17">
        <v>20000</v>
      </c>
      <c r="F996" s="18">
        <v>1</v>
      </c>
      <c r="G996" s="19">
        <v>1</v>
      </c>
      <c r="H996" s="20">
        <f t="shared" si="106"/>
        <v>2</v>
      </c>
      <c r="I996" s="21">
        <f>SUMIFS(E:E,C:C,C996)</f>
        <v>20000</v>
      </c>
      <c r="J996" s="21">
        <f>SUMIFS(D:D,C:C,C996)</f>
        <v>20000</v>
      </c>
      <c r="K996" s="20" t="str">
        <f>IF(H996=2,"Délais OK &amp; Qté OK",IF(AND(H996=1,E996&lt;&gt;""),"Délais OK &amp; Qté NO",IF(AND(H996=1,E996="",M996&gt;=2),"Délais NO &amp; Qté OK",IF(AND(E996&lt;&gt;"",J996=D996),"Livraison sans demande","Délais NO &amp; Qté NO"))))</f>
        <v>Délais OK &amp; Qté OK</v>
      </c>
      <c r="L996" s="22" t="str">
        <f>IF(AND(K996="Délais NO &amp; Qté OK",X996&gt;30,D996&lt;&gt;""),"Verificar",IF(AND(K996="Délais NO &amp; Qté OK",X996&lt;=30,D996&lt;&gt;""),"Entrée faite "&amp;X996&amp;" jours "&amp;V996,IF(AND(X996&lt;30,K996="Délais NO &amp; Qté NO",D996=""),"Demande faite "&amp;X996&amp;" jours "&amp;W997,"")))</f>
        <v/>
      </c>
      <c r="M996" s="22">
        <f t="shared" si="107"/>
        <v>1</v>
      </c>
      <c r="N996" s="23">
        <v>1</v>
      </c>
      <c r="O996" s="12" t="str">
        <f>CONCATENATE(C996,D996,E996)</f>
        <v>36050519809112000020000</v>
      </c>
      <c r="P996" s="42" t="str">
        <f t="shared" si="108"/>
        <v>19809112000020000</v>
      </c>
      <c r="Q996" s="24" t="str">
        <f>IF(AND(D996&lt;&gt;0,E996=0),B996,"")</f>
        <v/>
      </c>
      <c r="R996" s="25" t="str">
        <f>IF(AND(D996=0,E996&lt;&gt;0),B996,"")</f>
        <v/>
      </c>
      <c r="S996" s="26">
        <f t="shared" si="105"/>
        <v>41071</v>
      </c>
      <c r="T996" s="27">
        <f>SUMIFS(S:S,O:O,O996,E:E,"")</f>
        <v>0</v>
      </c>
      <c r="U996" s="27">
        <f>SUMIFS(S:S,O:O,O996,D:D,"")</f>
        <v>0</v>
      </c>
      <c r="V996" s="28" t="str">
        <f t="shared" si="109"/>
        <v>Avant</v>
      </c>
      <c r="W996" s="28" t="str">
        <f t="shared" si="110"/>
        <v>Après</v>
      </c>
      <c r="X996" s="29">
        <f t="shared" si="111"/>
        <v>0</v>
      </c>
      <c r="Y996" s="42">
        <f>IFERROR(P996+D996*0.03,"")</f>
        <v>1.98091120000206E+16</v>
      </c>
    </row>
    <row r="997" spans="1:25">
      <c r="A997" s="13" t="s">
        <v>67</v>
      </c>
      <c r="B997" s="14" t="s">
        <v>30</v>
      </c>
      <c r="C997" s="15">
        <v>3605052115039</v>
      </c>
      <c r="D997" s="16">
        <v>10000</v>
      </c>
      <c r="E997" s="17">
        <v>10000</v>
      </c>
      <c r="F997" s="18">
        <v>1</v>
      </c>
      <c r="G997" s="19">
        <v>1</v>
      </c>
      <c r="H997" s="20">
        <f t="shared" si="106"/>
        <v>2</v>
      </c>
      <c r="I997" s="21">
        <f>SUMIFS(E:E,C:C,C997)</f>
        <v>20000</v>
      </c>
      <c r="J997" s="21">
        <f>SUMIFS(D:D,C:C,C997)</f>
        <v>20000</v>
      </c>
      <c r="K997" s="20" t="str">
        <f>IF(H997=2,"Délais OK &amp; Qté OK",IF(AND(H997=1,E997&lt;&gt;""),"Délais OK &amp; Qté NO",IF(AND(H997=1,E997="",M997&gt;=2),"Délais NO &amp; Qté OK",IF(AND(E997&lt;&gt;"",J997=D997),"Livraison sans demande","Délais NO &amp; Qté NO"))))</f>
        <v>Délais OK &amp; Qté OK</v>
      </c>
      <c r="L997" s="22" t="str">
        <f>IF(AND(K997="Délais NO &amp; Qté OK",X997&gt;30,D997&lt;&gt;""),"Verificar",IF(AND(K997="Délais NO &amp; Qté OK",X997&lt;=30,D997&lt;&gt;""),"Entrée faite "&amp;X997&amp;" jours "&amp;V997,IF(AND(X997&lt;30,K997="Délais NO &amp; Qté NO",D997=""),"Demande faite "&amp;X997&amp;" jours "&amp;W998,"")))</f>
        <v/>
      </c>
      <c r="M997" s="22">
        <f t="shared" si="107"/>
        <v>2</v>
      </c>
      <c r="N997" s="23">
        <v>1</v>
      </c>
      <c r="O997" s="12" t="str">
        <f>CONCATENATE(C997,D997,E997)</f>
        <v>36050521150391000010000</v>
      </c>
      <c r="P997" s="42" t="str">
        <f t="shared" si="108"/>
        <v>21150391000010000</v>
      </c>
      <c r="Q997" s="24" t="str">
        <f>IF(AND(D997&lt;&gt;0,E997=0),B997,"")</f>
        <v/>
      </c>
      <c r="R997" s="25" t="str">
        <f>IF(AND(D997=0,E997&lt;&gt;0),B997,"")</f>
        <v/>
      </c>
      <c r="S997" s="26">
        <f t="shared" si="105"/>
        <v>41071</v>
      </c>
      <c r="T997" s="27">
        <f>SUMIFS(S:S,O:O,O997,E:E,"")</f>
        <v>0</v>
      </c>
      <c r="U997" s="27">
        <f>SUMIFS(S:S,O:O,O997,D:D,"")</f>
        <v>0</v>
      </c>
      <c r="V997" s="28" t="str">
        <f t="shared" si="109"/>
        <v>Avant</v>
      </c>
      <c r="W997" s="28" t="str">
        <f t="shared" si="110"/>
        <v>Après</v>
      </c>
      <c r="X997" s="29">
        <f t="shared" si="111"/>
        <v>0</v>
      </c>
      <c r="Y997" s="42">
        <f>IFERROR(P997+D997*0.03,"")</f>
        <v>2.11503910000103E+16</v>
      </c>
    </row>
    <row r="998" spans="1:25">
      <c r="A998" s="13" t="s">
        <v>67</v>
      </c>
      <c r="B998" s="14" t="s">
        <v>30</v>
      </c>
      <c r="C998" s="15">
        <v>3605052115466</v>
      </c>
      <c r="D998" s="16">
        <v>10000</v>
      </c>
      <c r="E998" s="17">
        <v>10000</v>
      </c>
      <c r="F998" s="18">
        <v>1</v>
      </c>
      <c r="G998" s="19">
        <v>1</v>
      </c>
      <c r="H998" s="20">
        <f t="shared" si="106"/>
        <v>2</v>
      </c>
      <c r="I998" s="21">
        <f>SUMIFS(E:E,C:C,C998)</f>
        <v>10000</v>
      </c>
      <c r="J998" s="21">
        <f>SUMIFS(D:D,C:C,C998)</f>
        <v>10000</v>
      </c>
      <c r="K998" s="20" t="str">
        <f>IF(H998=2,"Délais OK &amp; Qté OK",IF(AND(H998=1,E998&lt;&gt;""),"Délais OK &amp; Qté NO",IF(AND(H998=1,E998="",M998&gt;=2),"Délais NO &amp; Qté OK",IF(AND(E998&lt;&gt;"",J998=D998),"Livraison sans demande","Délais NO &amp; Qté NO"))))</f>
        <v>Délais OK &amp; Qté OK</v>
      </c>
      <c r="L998" s="22" t="str">
        <f>IF(AND(K998="Délais NO &amp; Qté OK",X998&gt;30,D998&lt;&gt;""),"Verificar",IF(AND(K998="Délais NO &amp; Qté OK",X998&lt;=30,D998&lt;&gt;""),"Entrée faite "&amp;X998&amp;" jours "&amp;V998,IF(AND(X998&lt;30,K998="Délais NO &amp; Qté NO",D998=""),"Demande faite "&amp;X998&amp;" jours "&amp;W999,"")))</f>
        <v/>
      </c>
      <c r="M998" s="22">
        <f t="shared" si="107"/>
        <v>1</v>
      </c>
      <c r="N998" s="23">
        <v>1</v>
      </c>
      <c r="O998" s="12" t="str">
        <f>CONCATENATE(C998,D998,E998)</f>
        <v>36050521154661000010000</v>
      </c>
      <c r="P998" s="42" t="str">
        <f t="shared" si="108"/>
        <v>21154661000010000</v>
      </c>
      <c r="Q998" s="24" t="str">
        <f>IF(AND(D998&lt;&gt;0,E998=0),B998,"")</f>
        <v/>
      </c>
      <c r="R998" s="25" t="str">
        <f>IF(AND(D998=0,E998&lt;&gt;0),B998,"")</f>
        <v/>
      </c>
      <c r="S998" s="26">
        <f t="shared" si="105"/>
        <v>41071</v>
      </c>
      <c r="T998" s="27">
        <f>SUMIFS(S:S,O:O,O998,E:E,"")</f>
        <v>0</v>
      </c>
      <c r="U998" s="27">
        <f>SUMIFS(S:S,O:O,O998,D:D,"")</f>
        <v>0</v>
      </c>
      <c r="V998" s="28" t="str">
        <f t="shared" si="109"/>
        <v>Avant</v>
      </c>
      <c r="W998" s="28" t="str">
        <f t="shared" si="110"/>
        <v>Après</v>
      </c>
      <c r="X998" s="29">
        <f t="shared" si="111"/>
        <v>0</v>
      </c>
      <c r="Y998" s="42">
        <f>IFERROR(P998+D998*0.03,"")</f>
        <v>2.11546610000103E+16</v>
      </c>
    </row>
    <row r="999" spans="1:25">
      <c r="A999" s="13" t="s">
        <v>67</v>
      </c>
      <c r="B999" s="14" t="s">
        <v>30</v>
      </c>
      <c r="C999" s="15">
        <v>3605052123812</v>
      </c>
      <c r="D999" s="16">
        <v>28000</v>
      </c>
      <c r="E999" s="17">
        <v>28000</v>
      </c>
      <c r="F999" s="18">
        <v>1</v>
      </c>
      <c r="G999" s="19">
        <v>1</v>
      </c>
      <c r="H999" s="20">
        <f t="shared" si="106"/>
        <v>2</v>
      </c>
      <c r="I999" s="21">
        <f>SUMIFS(E:E,C:C,C999)</f>
        <v>28000</v>
      </c>
      <c r="J999" s="21">
        <f>SUMIFS(D:D,C:C,C999)</f>
        <v>28000</v>
      </c>
      <c r="K999" s="20" t="str">
        <f>IF(H999=2,"Délais OK &amp; Qté OK",IF(AND(H999=1,E999&lt;&gt;""),"Délais OK &amp; Qté NO",IF(AND(H999=1,E999="",M999&gt;=2),"Délais NO &amp; Qté OK",IF(AND(E999&lt;&gt;"",J999=D999),"Livraison sans demande","Délais NO &amp; Qté NO"))))</f>
        <v>Délais OK &amp; Qté OK</v>
      </c>
      <c r="L999" s="22" t="str">
        <f>IF(AND(K999="Délais NO &amp; Qté OK",X999&gt;30,D999&lt;&gt;""),"Verificar",IF(AND(K999="Délais NO &amp; Qté OK",X999&lt;=30,D999&lt;&gt;""),"Entrée faite "&amp;X999&amp;" jours "&amp;V999,IF(AND(X999&lt;30,K999="Délais NO &amp; Qté NO",D999=""),"Demande faite "&amp;X999&amp;" jours "&amp;W1000,"")))</f>
        <v/>
      </c>
      <c r="M999" s="22">
        <f t="shared" si="107"/>
        <v>1</v>
      </c>
      <c r="N999" s="23">
        <v>1</v>
      </c>
      <c r="O999" s="12" t="str">
        <f>CONCATENATE(C999,D999,E999)</f>
        <v>36050521238122800028000</v>
      </c>
      <c r="P999" s="42" t="str">
        <f t="shared" si="108"/>
        <v>21238122800028000</v>
      </c>
      <c r="Q999" s="24" t="str">
        <f>IF(AND(D999&lt;&gt;0,E999=0),B999,"")</f>
        <v/>
      </c>
      <c r="R999" s="25" t="str">
        <f>IF(AND(D999=0,E999&lt;&gt;0),B999,"")</f>
        <v/>
      </c>
      <c r="S999" s="26">
        <f t="shared" si="105"/>
        <v>41071</v>
      </c>
      <c r="T999" s="27">
        <f>SUMIFS(S:S,O:O,O999,E:E,"")</f>
        <v>0</v>
      </c>
      <c r="U999" s="27">
        <f>SUMIFS(S:S,O:O,O999,D:D,"")</f>
        <v>0</v>
      </c>
      <c r="V999" s="28" t="str">
        <f t="shared" si="109"/>
        <v>Avant</v>
      </c>
      <c r="W999" s="28" t="str">
        <f t="shared" si="110"/>
        <v>Après</v>
      </c>
      <c r="X999" s="29">
        <f t="shared" si="111"/>
        <v>0</v>
      </c>
      <c r="Y999" s="42">
        <f>IFERROR(P999+D999*0.03,"")</f>
        <v>2.123812280002884E+16</v>
      </c>
    </row>
    <row r="1000" spans="1:25">
      <c r="A1000" s="13" t="s">
        <v>67</v>
      </c>
      <c r="B1000" s="14" t="s">
        <v>30</v>
      </c>
      <c r="C1000" s="15">
        <v>3605052143612</v>
      </c>
      <c r="D1000" s="16">
        <v>10000</v>
      </c>
      <c r="E1000" s="17">
        <v>10000</v>
      </c>
      <c r="F1000" s="18">
        <v>1</v>
      </c>
      <c r="G1000" s="19">
        <v>1</v>
      </c>
      <c r="H1000" s="20">
        <f t="shared" si="106"/>
        <v>2</v>
      </c>
      <c r="I1000" s="21">
        <f>SUMIFS(E:E,C:C,C1000)</f>
        <v>10000</v>
      </c>
      <c r="J1000" s="21">
        <f>SUMIFS(D:D,C:C,C1000)</f>
        <v>10000</v>
      </c>
      <c r="K1000" s="20" t="str">
        <f>IF(H1000=2,"Délais OK &amp; Qté OK",IF(AND(H1000=1,E1000&lt;&gt;""),"Délais OK &amp; Qté NO",IF(AND(H1000=1,E1000="",M1000&gt;=2),"Délais NO &amp; Qté OK",IF(AND(E1000&lt;&gt;"",J1000=D1000),"Livraison sans demande","Délais NO &amp; Qté NO"))))</f>
        <v>Délais OK &amp; Qté OK</v>
      </c>
      <c r="L1000" s="22" t="str">
        <f>IF(AND(K1000="Délais NO &amp; Qté OK",X1000&gt;30,D1000&lt;&gt;""),"Verificar",IF(AND(K1000="Délais NO &amp; Qté OK",X1000&lt;=30,D1000&lt;&gt;""),"Entrée faite "&amp;X1000&amp;" jours "&amp;V1000,IF(AND(X1000&lt;30,K1000="Délais NO &amp; Qté NO",D1000=""),"Demande faite "&amp;X1000&amp;" jours "&amp;W1001,"")))</f>
        <v/>
      </c>
      <c r="M1000" s="22">
        <f t="shared" si="107"/>
        <v>1</v>
      </c>
      <c r="N1000" s="23">
        <v>1</v>
      </c>
      <c r="O1000" s="12" t="str">
        <f>CONCATENATE(C1000,D1000,E1000)</f>
        <v>36050521436121000010000</v>
      </c>
      <c r="P1000" s="42" t="str">
        <f t="shared" si="108"/>
        <v>21436121000010000</v>
      </c>
      <c r="Q1000" s="24" t="str">
        <f>IF(AND(D1000&lt;&gt;0,E1000=0),B1000,"")</f>
        <v/>
      </c>
      <c r="R1000" s="25" t="str">
        <f>IF(AND(D1000=0,E1000&lt;&gt;0),B1000,"")</f>
        <v/>
      </c>
      <c r="S1000" s="26">
        <f t="shared" si="105"/>
        <v>41071</v>
      </c>
      <c r="T1000" s="27">
        <f>SUMIFS(S:S,O:O,O1000,E:E,"")</f>
        <v>0</v>
      </c>
      <c r="U1000" s="27">
        <f>SUMIFS(S:S,O:O,O1000,D:D,"")</f>
        <v>0</v>
      </c>
      <c r="V1000" s="28" t="str">
        <f t="shared" si="109"/>
        <v>Avant</v>
      </c>
      <c r="W1000" s="28" t="str">
        <f t="shared" si="110"/>
        <v>Après</v>
      </c>
      <c r="X1000" s="29">
        <f t="shared" si="111"/>
        <v>0</v>
      </c>
      <c r="Y1000" s="42">
        <f>IFERROR(P1000+D1000*0.03,"")</f>
        <v>2.14361210000103E+16</v>
      </c>
    </row>
    <row r="1001" spans="1:25">
      <c r="A1001" s="13" t="s">
        <v>67</v>
      </c>
      <c r="B1001" s="14" t="s">
        <v>30</v>
      </c>
      <c r="C1001" s="15">
        <v>3605052144503</v>
      </c>
      <c r="D1001" s="16">
        <v>10000</v>
      </c>
      <c r="E1001" s="17">
        <v>10000</v>
      </c>
      <c r="F1001" s="18">
        <v>1</v>
      </c>
      <c r="G1001" s="19">
        <v>1</v>
      </c>
      <c r="H1001" s="20">
        <f t="shared" si="106"/>
        <v>2</v>
      </c>
      <c r="I1001" s="21">
        <f>SUMIFS(E:E,C:C,C1001)</f>
        <v>10000</v>
      </c>
      <c r="J1001" s="21">
        <f>SUMIFS(D:D,C:C,C1001)</f>
        <v>10000</v>
      </c>
      <c r="K1001" s="20" t="str">
        <f>IF(H1001=2,"Délais OK &amp; Qté OK",IF(AND(H1001=1,E1001&lt;&gt;""),"Délais OK &amp; Qté NO",IF(AND(H1001=1,E1001="",M1001&gt;=2),"Délais NO &amp; Qté OK",IF(AND(E1001&lt;&gt;"",J1001=D1001),"Livraison sans demande","Délais NO &amp; Qté NO"))))</f>
        <v>Délais OK &amp; Qté OK</v>
      </c>
      <c r="L1001" s="22" t="str">
        <f>IF(AND(K1001="Délais NO &amp; Qté OK",X1001&gt;30,D1001&lt;&gt;""),"Verificar",IF(AND(K1001="Délais NO &amp; Qté OK",X1001&lt;=30,D1001&lt;&gt;""),"Entrée faite "&amp;X1001&amp;" jours "&amp;V1001,IF(AND(X1001&lt;30,K1001="Délais NO &amp; Qté NO",D1001=""),"Demande faite "&amp;X1001&amp;" jours "&amp;W1002,"")))</f>
        <v/>
      </c>
      <c r="M1001" s="22">
        <f t="shared" si="107"/>
        <v>1</v>
      </c>
      <c r="N1001" s="23">
        <v>1</v>
      </c>
      <c r="O1001" s="12" t="str">
        <f>CONCATENATE(C1001,D1001,E1001)</f>
        <v>36050521445031000010000</v>
      </c>
      <c r="P1001" s="42" t="str">
        <f t="shared" si="108"/>
        <v>21445031000010000</v>
      </c>
      <c r="Q1001" s="24" t="str">
        <f>IF(AND(D1001&lt;&gt;0,E1001=0),B1001,"")</f>
        <v/>
      </c>
      <c r="R1001" s="25" t="str">
        <f>IF(AND(D1001=0,E1001&lt;&gt;0),B1001,"")</f>
        <v/>
      </c>
      <c r="S1001" s="26">
        <f t="shared" si="105"/>
        <v>41071</v>
      </c>
      <c r="T1001" s="27">
        <f>SUMIFS(S:S,O:O,O1001,E:E,"")</f>
        <v>0</v>
      </c>
      <c r="U1001" s="27">
        <f>SUMIFS(S:S,O:O,O1001,D:D,"")</f>
        <v>0</v>
      </c>
      <c r="V1001" s="28" t="str">
        <f t="shared" si="109"/>
        <v>Avant</v>
      </c>
      <c r="W1001" s="28" t="str">
        <f t="shared" si="110"/>
        <v>Après</v>
      </c>
      <c r="X1001" s="29">
        <f t="shared" si="111"/>
        <v>0</v>
      </c>
      <c r="Y1001" s="42">
        <f>IFERROR(P1001+D1001*0.03,"")</f>
        <v>2.14450310000103E+16</v>
      </c>
    </row>
    <row r="1002" spans="1:25">
      <c r="A1002" s="13" t="s">
        <v>67</v>
      </c>
      <c r="B1002" s="14" t="s">
        <v>30</v>
      </c>
      <c r="C1002" s="15">
        <v>3605052149836</v>
      </c>
      <c r="D1002" s="16">
        <v>10000</v>
      </c>
      <c r="E1002" s="17">
        <v>10000</v>
      </c>
      <c r="F1002" s="18">
        <v>1</v>
      </c>
      <c r="G1002" s="19">
        <v>1</v>
      </c>
      <c r="H1002" s="20">
        <f t="shared" si="106"/>
        <v>2</v>
      </c>
      <c r="I1002" s="21">
        <f>SUMIFS(E:E,C:C,C1002)</f>
        <v>10000</v>
      </c>
      <c r="J1002" s="21">
        <f>SUMIFS(D:D,C:C,C1002)</f>
        <v>10000</v>
      </c>
      <c r="K1002" s="20" t="str">
        <f>IF(H1002=2,"Délais OK &amp; Qté OK",IF(AND(H1002=1,E1002&lt;&gt;""),"Délais OK &amp; Qté NO",IF(AND(H1002=1,E1002="",M1002&gt;=2),"Délais NO &amp; Qté OK",IF(AND(E1002&lt;&gt;"",J1002=D1002),"Livraison sans demande","Délais NO &amp; Qté NO"))))</f>
        <v>Délais OK &amp; Qté OK</v>
      </c>
      <c r="L1002" s="22" t="str">
        <f>IF(AND(K1002="Délais NO &amp; Qté OK",X1002&gt;30,D1002&lt;&gt;""),"Verificar",IF(AND(K1002="Délais NO &amp; Qté OK",X1002&lt;=30,D1002&lt;&gt;""),"Entrée faite "&amp;X1002&amp;" jours "&amp;V1002,IF(AND(X1002&lt;30,K1002="Délais NO &amp; Qté NO",D1002=""),"Demande faite "&amp;X1002&amp;" jours "&amp;W1003,"")))</f>
        <v/>
      </c>
      <c r="M1002" s="22">
        <f t="shared" si="107"/>
        <v>1</v>
      </c>
      <c r="N1002" s="23">
        <v>1</v>
      </c>
      <c r="O1002" s="12" t="str">
        <f>CONCATENATE(C1002,D1002,E1002)</f>
        <v>36050521498361000010000</v>
      </c>
      <c r="P1002" s="42" t="str">
        <f t="shared" si="108"/>
        <v>21498361000010000</v>
      </c>
      <c r="Q1002" s="24" t="str">
        <f>IF(AND(D1002&lt;&gt;0,E1002=0),B1002,"")</f>
        <v/>
      </c>
      <c r="R1002" s="25" t="str">
        <f>IF(AND(D1002=0,E1002&lt;&gt;0),B1002,"")</f>
        <v/>
      </c>
      <c r="S1002" s="26">
        <f t="shared" si="105"/>
        <v>41071</v>
      </c>
      <c r="T1002" s="27">
        <f>SUMIFS(S:S,O:O,O1002,E:E,"")</f>
        <v>0</v>
      </c>
      <c r="U1002" s="27">
        <f>SUMIFS(S:S,O:O,O1002,D:D,"")</f>
        <v>0</v>
      </c>
      <c r="V1002" s="28" t="str">
        <f t="shared" si="109"/>
        <v>Avant</v>
      </c>
      <c r="W1002" s="28" t="str">
        <f t="shared" si="110"/>
        <v>Après</v>
      </c>
      <c r="X1002" s="29">
        <f t="shared" si="111"/>
        <v>0</v>
      </c>
      <c r="Y1002" s="42">
        <f>IFERROR(P1002+D1002*0.03,"")</f>
        <v>2.14983610000103E+16</v>
      </c>
    </row>
    <row r="1003" spans="1:25">
      <c r="A1003" s="13" t="s">
        <v>67</v>
      </c>
      <c r="B1003" s="14" t="s">
        <v>30</v>
      </c>
      <c r="C1003" s="15">
        <v>3605052149867</v>
      </c>
      <c r="D1003" s="16">
        <v>10000</v>
      </c>
      <c r="E1003" s="17">
        <v>10000</v>
      </c>
      <c r="F1003" s="18">
        <v>1</v>
      </c>
      <c r="G1003" s="19">
        <v>1</v>
      </c>
      <c r="H1003" s="20">
        <f t="shared" si="106"/>
        <v>2</v>
      </c>
      <c r="I1003" s="21">
        <f>SUMIFS(E:E,C:C,C1003)</f>
        <v>10000</v>
      </c>
      <c r="J1003" s="21">
        <f>SUMIFS(D:D,C:C,C1003)</f>
        <v>10000</v>
      </c>
      <c r="K1003" s="20" t="str">
        <f>IF(H1003=2,"Délais OK &amp; Qté OK",IF(AND(H1003=1,E1003&lt;&gt;""),"Délais OK &amp; Qté NO",IF(AND(H1003=1,E1003="",M1003&gt;=2),"Délais NO &amp; Qté OK",IF(AND(E1003&lt;&gt;"",J1003=D1003),"Livraison sans demande","Délais NO &amp; Qté NO"))))</f>
        <v>Délais OK &amp; Qté OK</v>
      </c>
      <c r="L1003" s="22" t="str">
        <f>IF(AND(K1003="Délais NO &amp; Qté OK",X1003&gt;30,D1003&lt;&gt;""),"Verificar",IF(AND(K1003="Délais NO &amp; Qté OK",X1003&lt;=30,D1003&lt;&gt;""),"Entrée faite "&amp;X1003&amp;" jours "&amp;V1003,IF(AND(X1003&lt;30,K1003="Délais NO &amp; Qté NO",D1003=""),"Demande faite "&amp;X1003&amp;" jours "&amp;W1004,"")))</f>
        <v/>
      </c>
      <c r="M1003" s="22">
        <f t="shared" si="107"/>
        <v>1</v>
      </c>
      <c r="N1003" s="23">
        <v>1</v>
      </c>
      <c r="O1003" s="12" t="str">
        <f>CONCATENATE(C1003,D1003,E1003)</f>
        <v>36050521498671000010000</v>
      </c>
      <c r="P1003" s="42" t="str">
        <f t="shared" si="108"/>
        <v>21498671000010000</v>
      </c>
      <c r="Q1003" s="24" t="str">
        <f>IF(AND(D1003&lt;&gt;0,E1003=0),B1003,"")</f>
        <v/>
      </c>
      <c r="R1003" s="25" t="str">
        <f>IF(AND(D1003=0,E1003&lt;&gt;0),B1003,"")</f>
        <v/>
      </c>
      <c r="S1003" s="26">
        <f t="shared" si="105"/>
        <v>41071</v>
      </c>
      <c r="T1003" s="27">
        <f>SUMIFS(S:S,O:O,O1003,E:E,"")</f>
        <v>0</v>
      </c>
      <c r="U1003" s="27">
        <f>SUMIFS(S:S,O:O,O1003,D:D,"")</f>
        <v>0</v>
      </c>
      <c r="V1003" s="28" t="str">
        <f t="shared" si="109"/>
        <v>Avant</v>
      </c>
      <c r="W1003" s="28" t="str">
        <f t="shared" si="110"/>
        <v>Après</v>
      </c>
      <c r="X1003" s="29">
        <f t="shared" si="111"/>
        <v>0</v>
      </c>
      <c r="Y1003" s="42">
        <f>IFERROR(P1003+D1003*0.03,"")</f>
        <v>2.14986710000103E+16</v>
      </c>
    </row>
    <row r="1004" spans="1:25">
      <c r="A1004" s="13" t="s">
        <v>67</v>
      </c>
      <c r="B1004" s="14" t="s">
        <v>30</v>
      </c>
      <c r="C1004" s="15">
        <v>3605052150559</v>
      </c>
      <c r="D1004" s="16">
        <v>10000</v>
      </c>
      <c r="E1004" s="17">
        <v>10000</v>
      </c>
      <c r="F1004" s="18">
        <v>1</v>
      </c>
      <c r="G1004" s="19">
        <v>1</v>
      </c>
      <c r="H1004" s="20">
        <f t="shared" si="106"/>
        <v>2</v>
      </c>
      <c r="I1004" s="21">
        <f>SUMIFS(E:E,C:C,C1004)</f>
        <v>10000</v>
      </c>
      <c r="J1004" s="21">
        <f>SUMIFS(D:D,C:C,C1004)</f>
        <v>10000</v>
      </c>
      <c r="K1004" s="20" t="str">
        <f>IF(H1004=2,"Délais OK &amp; Qté OK",IF(AND(H1004=1,E1004&lt;&gt;""),"Délais OK &amp; Qté NO",IF(AND(H1004=1,E1004="",M1004&gt;=2),"Délais NO &amp; Qté OK",IF(AND(E1004&lt;&gt;"",J1004=D1004),"Livraison sans demande","Délais NO &amp; Qté NO"))))</f>
        <v>Délais OK &amp; Qté OK</v>
      </c>
      <c r="L1004" s="22" t="str">
        <f>IF(AND(K1004="Délais NO &amp; Qté OK",X1004&gt;30,D1004&lt;&gt;""),"Verificar",IF(AND(K1004="Délais NO &amp; Qté OK",X1004&lt;=30,D1004&lt;&gt;""),"Entrée faite "&amp;X1004&amp;" jours "&amp;V1004,IF(AND(X1004&lt;30,K1004="Délais NO &amp; Qté NO",D1004=""),"Demande faite "&amp;X1004&amp;" jours "&amp;W1005,"")))</f>
        <v/>
      </c>
      <c r="M1004" s="22">
        <f t="shared" si="107"/>
        <v>1</v>
      </c>
      <c r="N1004" s="23">
        <v>1</v>
      </c>
      <c r="O1004" s="12" t="str">
        <f>CONCATENATE(C1004,D1004,E1004)</f>
        <v>36050521505591000010000</v>
      </c>
      <c r="P1004" s="42" t="str">
        <f t="shared" si="108"/>
        <v>21505591000010000</v>
      </c>
      <c r="Q1004" s="24" t="str">
        <f>IF(AND(D1004&lt;&gt;0,E1004=0),B1004,"")</f>
        <v/>
      </c>
      <c r="R1004" s="25" t="str">
        <f>IF(AND(D1004=0,E1004&lt;&gt;0),B1004,"")</f>
        <v/>
      </c>
      <c r="S1004" s="26">
        <f t="shared" si="105"/>
        <v>41071</v>
      </c>
      <c r="T1004" s="27">
        <f>SUMIFS(S:S,O:O,O1004,E:E,"")</f>
        <v>0</v>
      </c>
      <c r="U1004" s="27">
        <f>SUMIFS(S:S,O:O,O1004,D:D,"")</f>
        <v>0</v>
      </c>
      <c r="V1004" s="28" t="str">
        <f t="shared" si="109"/>
        <v>Avant</v>
      </c>
      <c r="W1004" s="28" t="str">
        <f t="shared" si="110"/>
        <v>Après</v>
      </c>
      <c r="X1004" s="29">
        <f t="shared" si="111"/>
        <v>0</v>
      </c>
      <c r="Y1004" s="42">
        <f>IFERROR(P1004+D1004*0.03,"")</f>
        <v>2.15055910000103E+16</v>
      </c>
    </row>
    <row r="1005" spans="1:25">
      <c r="A1005" s="13" t="s">
        <v>67</v>
      </c>
      <c r="B1005" s="14" t="s">
        <v>30</v>
      </c>
      <c r="C1005" s="15">
        <v>3605052157930</v>
      </c>
      <c r="D1005" s="16">
        <v>10000</v>
      </c>
      <c r="E1005" s="17"/>
      <c r="F1005" s="18"/>
      <c r="G1005" s="19">
        <v>1</v>
      </c>
      <c r="H1005" s="20">
        <f t="shared" si="106"/>
        <v>1</v>
      </c>
      <c r="I1005" s="21">
        <f>SUMIFS(E:E,C:C,C1005)</f>
        <v>10000</v>
      </c>
      <c r="J1005" s="21">
        <f>SUMIFS(D:D,C:C,C1005)</f>
        <v>10000</v>
      </c>
      <c r="K1005" s="20" t="str">
        <f>IF(H1005=2,"Délais OK &amp; Qté OK",IF(AND(H1005=1,E1005&lt;&gt;""),"Délais OK &amp; Qté NO",IF(AND(H1005=1,E1005="",M1005&gt;=2),"Délais NO &amp; Qté OK",IF(AND(E1005&lt;&gt;"",J1005=D1005),"Livraison sans demande","Délais NO &amp; Qté NO"))))</f>
        <v>Délais NO &amp; Qté OK</v>
      </c>
      <c r="L1005" s="22" t="str">
        <f>IF(AND(K1005="Délais NO &amp; Qté OK",X1005&gt;30,D1005&lt;&gt;""),"Verificar",IF(AND(K1005="Délais NO &amp; Qté OK",X1005&lt;=30,D1005&lt;&gt;""),"Entrée faite "&amp;X1005&amp;" jours "&amp;V1005,IF(AND(X1005&lt;30,K1005="Délais NO &amp; Qté NO",D1005=""),"Demande faite "&amp;X1005&amp;" jours "&amp;W1006,"")))</f>
        <v>Entrée faite 2 jours Après</v>
      </c>
      <c r="M1005" s="22">
        <f t="shared" si="107"/>
        <v>2</v>
      </c>
      <c r="N1005" s="23">
        <v>1</v>
      </c>
      <c r="O1005" s="12" t="str">
        <f>CONCATENATE(C1005,D1005,E1005)</f>
        <v>360505215793010000</v>
      </c>
      <c r="P1005" s="42" t="str">
        <f t="shared" si="108"/>
        <v>215793010000</v>
      </c>
      <c r="Q1005" s="24" t="str">
        <f>IF(AND(D1005&lt;&gt;0,E1005=0),B1005,"")</f>
        <v>11/06/2012</v>
      </c>
      <c r="R1005" s="25" t="str">
        <f>IF(AND(D1005=0,E1005&lt;&gt;0),B1005,"")</f>
        <v/>
      </c>
      <c r="S1005" s="26">
        <f t="shared" si="105"/>
        <v>41071</v>
      </c>
      <c r="T1005" s="27">
        <f>SUMIFS(S:S,O:O,O1005,E:E,"")</f>
        <v>41071</v>
      </c>
      <c r="U1005" s="27">
        <f>SUMIFS(S:S,O:O,O1005,D:D,"")</f>
        <v>41073</v>
      </c>
      <c r="V1005" s="28" t="str">
        <f t="shared" si="109"/>
        <v>Après</v>
      </c>
      <c r="W1005" s="28" t="str">
        <f t="shared" si="110"/>
        <v>Avant</v>
      </c>
      <c r="X1005" s="29">
        <f t="shared" si="111"/>
        <v>2</v>
      </c>
      <c r="Y1005" s="42">
        <f>IFERROR(P1005+D1005*0.03,"")</f>
        <v>215793010300</v>
      </c>
    </row>
    <row r="1006" spans="1:25">
      <c r="A1006" s="13" t="s">
        <v>67</v>
      </c>
      <c r="B1006" s="14" t="s">
        <v>30</v>
      </c>
      <c r="C1006" s="15">
        <v>3605052170366</v>
      </c>
      <c r="D1006" s="16">
        <v>10000</v>
      </c>
      <c r="E1006" s="17">
        <v>10000</v>
      </c>
      <c r="F1006" s="18">
        <v>1</v>
      </c>
      <c r="G1006" s="19">
        <v>1</v>
      </c>
      <c r="H1006" s="20">
        <f t="shared" si="106"/>
        <v>2</v>
      </c>
      <c r="I1006" s="21">
        <f>SUMIFS(E:E,C:C,C1006)</f>
        <v>10000</v>
      </c>
      <c r="J1006" s="21">
        <f>SUMIFS(D:D,C:C,C1006)</f>
        <v>10000</v>
      </c>
      <c r="K1006" s="20" t="str">
        <f>IF(H1006=2,"Délais OK &amp; Qté OK",IF(AND(H1006=1,E1006&lt;&gt;""),"Délais OK &amp; Qté NO",IF(AND(H1006=1,E1006="",M1006&gt;=2),"Délais NO &amp; Qté OK",IF(AND(E1006&lt;&gt;"",J1006=D1006),"Livraison sans demande","Délais NO &amp; Qté NO"))))</f>
        <v>Délais OK &amp; Qté OK</v>
      </c>
      <c r="L1006" s="22" t="str">
        <f>IF(AND(K1006="Délais NO &amp; Qté OK",X1006&gt;30,D1006&lt;&gt;""),"Verificar",IF(AND(K1006="Délais NO &amp; Qté OK",X1006&lt;=30,D1006&lt;&gt;""),"Entrée faite "&amp;X1006&amp;" jours "&amp;V1006,IF(AND(X1006&lt;30,K1006="Délais NO &amp; Qté NO",D1006=""),"Demande faite "&amp;X1006&amp;" jours "&amp;W1007,"")))</f>
        <v/>
      </c>
      <c r="M1006" s="22">
        <f t="shared" si="107"/>
        <v>1</v>
      </c>
      <c r="N1006" s="23">
        <v>1</v>
      </c>
      <c r="O1006" s="12" t="str">
        <f>CONCATENATE(C1006,D1006,E1006)</f>
        <v>36050521703661000010000</v>
      </c>
      <c r="P1006" s="42" t="str">
        <f t="shared" si="108"/>
        <v>21703661000010000</v>
      </c>
      <c r="Q1006" s="24" t="str">
        <f>IF(AND(D1006&lt;&gt;0,E1006=0),B1006,"")</f>
        <v/>
      </c>
      <c r="R1006" s="25" t="str">
        <f>IF(AND(D1006=0,E1006&lt;&gt;0),B1006,"")</f>
        <v/>
      </c>
      <c r="S1006" s="26">
        <f t="shared" si="105"/>
        <v>41071</v>
      </c>
      <c r="T1006" s="27">
        <f>SUMIFS(S:S,O:O,O1006,E:E,"")</f>
        <v>0</v>
      </c>
      <c r="U1006" s="27">
        <f>SUMIFS(S:S,O:O,O1006,D:D,"")</f>
        <v>0</v>
      </c>
      <c r="V1006" s="28" t="str">
        <f t="shared" si="109"/>
        <v>Avant</v>
      </c>
      <c r="W1006" s="28" t="str">
        <f t="shared" si="110"/>
        <v>Après</v>
      </c>
      <c r="X1006" s="29">
        <f t="shared" si="111"/>
        <v>0</v>
      </c>
      <c r="Y1006" s="42">
        <f>IFERROR(P1006+D1006*0.03,"")</f>
        <v>2.17036610000103E+16</v>
      </c>
    </row>
    <row r="1007" spans="1:25">
      <c r="A1007" s="13" t="s">
        <v>67</v>
      </c>
      <c r="B1007" s="14" t="s">
        <v>30</v>
      </c>
      <c r="C1007" s="15">
        <v>3605052172612</v>
      </c>
      <c r="D1007" s="16">
        <v>3701</v>
      </c>
      <c r="E1007" s="17"/>
      <c r="F1007" s="18"/>
      <c r="G1007" s="19">
        <v>1</v>
      </c>
      <c r="H1007" s="20">
        <f t="shared" si="106"/>
        <v>1</v>
      </c>
      <c r="I1007" s="21">
        <f>SUMIFS(E:E,C:C,C1007)</f>
        <v>5280</v>
      </c>
      <c r="J1007" s="21">
        <f>SUMIFS(D:D,C:C,C1007)</f>
        <v>8926</v>
      </c>
      <c r="K1007" s="20" t="str">
        <f>IF(H1007=2,"Délais OK &amp; Qté OK",IF(AND(H1007=1,E1007&lt;&gt;""),"Délais OK &amp; Qté NO",IF(AND(H1007=1,E1007="",M1007&gt;=2),"Délais NO &amp; Qté OK",IF(AND(E1007&lt;&gt;"",J1007=D1007),"Livraison sans demande","Délais NO &amp; Qté NO"))))</f>
        <v>Délais NO &amp; Qté NO</v>
      </c>
      <c r="L1007" s="22" t="str">
        <f>IF(AND(K1007="Délais NO &amp; Qté OK",X1007&gt;30,D1007&lt;&gt;""),"Verificar",IF(AND(K1007="Délais NO &amp; Qté OK",X1007&lt;=30,D1007&lt;&gt;""),"Entrée faite "&amp;X1007&amp;" jours "&amp;V1007,IF(AND(X1007&lt;30,K1007="Délais NO &amp; Qté NO",D1007=""),"Demande faite "&amp;X1007&amp;" jours "&amp;W1008,"")))</f>
        <v/>
      </c>
      <c r="M1007" s="22">
        <f t="shared" si="107"/>
        <v>1</v>
      </c>
      <c r="N1007" s="23">
        <v>1</v>
      </c>
      <c r="O1007" s="12" t="str">
        <f>CONCATENATE(C1007,D1007,E1007)</f>
        <v>36050521726123701</v>
      </c>
      <c r="P1007" s="42" t="str">
        <f t="shared" si="108"/>
        <v>21726123701</v>
      </c>
      <c r="Q1007" s="24" t="str">
        <f>IF(AND(D1007&lt;&gt;0,E1007=0),B1007,"")</f>
        <v>11/06/2012</v>
      </c>
      <c r="R1007" s="25" t="str">
        <f>IF(AND(D1007=0,E1007&lt;&gt;0),B1007,"")</f>
        <v/>
      </c>
      <c r="S1007" s="26">
        <f t="shared" si="105"/>
        <v>41071</v>
      </c>
      <c r="T1007" s="27">
        <f>SUMIFS(S:S,O:O,O1007,E:E,"")</f>
        <v>41071</v>
      </c>
      <c r="U1007" s="27">
        <f>SUMIFS(S:S,O:O,O1007,D:D,"")</f>
        <v>0</v>
      </c>
      <c r="V1007" s="28" t="str">
        <f t="shared" si="109"/>
        <v>Avant</v>
      </c>
      <c r="W1007" s="28" t="str">
        <f t="shared" si="110"/>
        <v>Après</v>
      </c>
      <c r="X1007" s="29">
        <f t="shared" si="111"/>
        <v>41071</v>
      </c>
      <c r="Y1007" s="42">
        <f>IFERROR(P1007+D1007*0.03,"")</f>
        <v>21726123812.029999</v>
      </c>
    </row>
    <row r="1008" spans="1:25">
      <c r="A1008" s="13" t="s">
        <v>67</v>
      </c>
      <c r="B1008" s="14" t="s">
        <v>30</v>
      </c>
      <c r="C1008" s="15">
        <v>3605052184325</v>
      </c>
      <c r="D1008" s="16"/>
      <c r="E1008" s="17">
        <v>10000</v>
      </c>
      <c r="F1008" s="18"/>
      <c r="G1008" s="19"/>
      <c r="H1008" s="20">
        <f t="shared" si="106"/>
        <v>0</v>
      </c>
      <c r="I1008" s="21">
        <f>SUMIFS(E:E,C:C,C1008)</f>
        <v>20000</v>
      </c>
      <c r="J1008" s="21">
        <f>SUMIFS(D:D,C:C,C1008)</f>
        <v>20000</v>
      </c>
      <c r="K1008" s="20" t="str">
        <f>IF(H1008=2,"Délais OK &amp; Qté OK",IF(AND(H1008=1,E1008&lt;&gt;""),"Délais OK &amp; Qté NO",IF(AND(H1008=1,E1008="",M1008&gt;=2),"Délais NO &amp; Qté OK",IF(AND(E1008&lt;&gt;"",J1008=D1008),"Livraison sans demande","Délais NO &amp; Qté NO"))))</f>
        <v>Délais NO &amp; Qté NO</v>
      </c>
      <c r="L1008" s="22" t="str">
        <f>IF(AND(K1008="Délais NO &amp; Qté OK",X1008&gt;30,D1008&lt;&gt;""),"Verificar",IF(AND(K1008="Délais NO &amp; Qté OK",X1008&lt;=30,D1008&lt;&gt;""),"Entrée faite "&amp;X1008&amp;" jours "&amp;V1008,IF(AND(X1008&lt;30,K1008="Délais NO &amp; Qté NO",D1008=""),"Demande faite "&amp;X1008&amp;" jours "&amp;W1009,"")))</f>
        <v>Demande faite 5 jours Après</v>
      </c>
      <c r="M1008" s="22">
        <f t="shared" si="107"/>
        <v>4</v>
      </c>
      <c r="N1008" s="23">
        <v>1</v>
      </c>
      <c r="O1008" s="12" t="str">
        <f>CONCATENATE(C1008,D1008,E1008)</f>
        <v>360505218432510000</v>
      </c>
      <c r="P1008" s="42" t="str">
        <f t="shared" si="108"/>
        <v>218432510000</v>
      </c>
      <c r="Q1008" s="24" t="str">
        <f>IF(AND(D1008&lt;&gt;0,E1008=0),B1008,"")</f>
        <v/>
      </c>
      <c r="R1008" s="25" t="str">
        <f>IF(AND(D1008=0,E1008&lt;&gt;0),B1008,"")</f>
        <v>11/06/2012</v>
      </c>
      <c r="S1008" s="26">
        <f t="shared" si="105"/>
        <v>41071</v>
      </c>
      <c r="T1008" s="27">
        <f>SUMIFS(S:S,O:O,O1008,E:E,"")</f>
        <v>82153</v>
      </c>
      <c r="U1008" s="27">
        <f>SUMIFS(S:S,O:O,O1008,D:D,"")</f>
        <v>82158</v>
      </c>
      <c r="V1008" s="28" t="str">
        <f t="shared" si="109"/>
        <v>Après</v>
      </c>
      <c r="W1008" s="28" t="str">
        <f t="shared" si="110"/>
        <v>Avant</v>
      </c>
      <c r="X1008" s="29">
        <f t="shared" si="111"/>
        <v>5</v>
      </c>
      <c r="Y1008" s="42">
        <f>IFERROR(P1008+D1008*0.03,"")</f>
        <v>218432510000</v>
      </c>
    </row>
    <row r="1009" spans="1:25">
      <c r="A1009" s="13" t="s">
        <v>67</v>
      </c>
      <c r="B1009" s="14" t="s">
        <v>30</v>
      </c>
      <c r="C1009" s="15">
        <v>3605052218754</v>
      </c>
      <c r="D1009" s="16">
        <v>30000</v>
      </c>
      <c r="E1009" s="17">
        <v>15000</v>
      </c>
      <c r="F1009" s="18"/>
      <c r="G1009" s="19">
        <v>1</v>
      </c>
      <c r="H1009" s="20">
        <f t="shared" si="106"/>
        <v>1</v>
      </c>
      <c r="I1009" s="21">
        <f>SUMIFS(E:E,C:C,C1009)</f>
        <v>30000</v>
      </c>
      <c r="J1009" s="21">
        <f>SUMIFS(D:D,C:C,C1009)</f>
        <v>45000</v>
      </c>
      <c r="K1009" s="20" t="str">
        <f>IF(H1009=2,"Délais OK &amp; Qté OK",IF(AND(H1009=1,E1009&lt;&gt;""),"Délais OK &amp; Qté NO",IF(AND(H1009=1,E1009="",M1009&gt;=2),"Délais NO &amp; Qté OK",IF(AND(E1009&lt;&gt;"",J1009=D1009),"Livraison sans demande","Délais NO &amp; Qté NO"))))</f>
        <v>Délais OK &amp; Qté NO</v>
      </c>
      <c r="L1009" s="22" t="str">
        <f>IF(AND(K1009="Délais NO &amp; Qté OK",X1009&gt;30,D1009&lt;&gt;""),"Verificar",IF(AND(K1009="Délais NO &amp; Qté OK",X1009&lt;=30,D1009&lt;&gt;""),"Entrée faite "&amp;X1009&amp;" jours "&amp;V1009,IF(AND(X1009&lt;30,K1009="Délais NO &amp; Qté NO",D1009=""),"Demande faite "&amp;X1009&amp;" jours "&amp;W1010,"")))</f>
        <v/>
      </c>
      <c r="M1009" s="22">
        <f t="shared" si="107"/>
        <v>1</v>
      </c>
      <c r="N1009" s="23">
        <v>1</v>
      </c>
      <c r="O1009" s="12" t="str">
        <f>CONCATENATE(C1009,D1009,E1009)</f>
        <v>36050522187543000015000</v>
      </c>
      <c r="P1009" s="42" t="str">
        <f t="shared" si="108"/>
        <v>22187543000015000</v>
      </c>
      <c r="Q1009" s="24" t="str">
        <f>IF(AND(D1009&lt;&gt;0,E1009=0),B1009,"")</f>
        <v/>
      </c>
      <c r="R1009" s="25" t="str">
        <f>IF(AND(D1009=0,E1009&lt;&gt;0),B1009,"")</f>
        <v/>
      </c>
      <c r="S1009" s="26">
        <f t="shared" si="105"/>
        <v>41071</v>
      </c>
      <c r="T1009" s="27">
        <f>SUMIFS(S:S,O:O,O1009,E:E,"")</f>
        <v>0</v>
      </c>
      <c r="U1009" s="27">
        <f>SUMIFS(S:S,O:O,O1009,D:D,"")</f>
        <v>0</v>
      </c>
      <c r="V1009" s="28" t="str">
        <f t="shared" si="109"/>
        <v>Avant</v>
      </c>
      <c r="W1009" s="28" t="str">
        <f t="shared" si="110"/>
        <v>Après</v>
      </c>
      <c r="X1009" s="29">
        <f t="shared" si="111"/>
        <v>0</v>
      </c>
      <c r="Y1009" s="42">
        <f>IFERROR(P1009+D1009*0.03,"")</f>
        <v>2.21875430000159E+16</v>
      </c>
    </row>
    <row r="1010" spans="1:25">
      <c r="A1010" s="13" t="s">
        <v>67</v>
      </c>
      <c r="B1010" s="14" t="s">
        <v>30</v>
      </c>
      <c r="C1010" s="15">
        <v>3605052218778</v>
      </c>
      <c r="D1010" s="16">
        <v>30000</v>
      </c>
      <c r="E1010" s="17">
        <v>15000</v>
      </c>
      <c r="F1010" s="18"/>
      <c r="G1010" s="19">
        <v>1</v>
      </c>
      <c r="H1010" s="20">
        <f t="shared" si="106"/>
        <v>1</v>
      </c>
      <c r="I1010" s="21">
        <f>SUMIFS(E:E,C:C,C1010)</f>
        <v>15000</v>
      </c>
      <c r="J1010" s="21">
        <f>SUMIFS(D:D,C:C,C1010)</f>
        <v>30000</v>
      </c>
      <c r="K1010" s="20" t="str">
        <f>IF(H1010=2,"Délais OK &amp; Qté OK",IF(AND(H1010=1,E1010&lt;&gt;""),"Délais OK &amp; Qté NO",IF(AND(H1010=1,E1010="",M1010&gt;=2),"Délais NO &amp; Qté OK",IF(AND(E1010&lt;&gt;"",J1010=D1010),"Livraison sans demande","Délais NO &amp; Qté NO"))))</f>
        <v>Délais OK &amp; Qté NO</v>
      </c>
      <c r="L1010" s="22" t="str">
        <f>IF(AND(K1010="Délais NO &amp; Qté OK",X1010&gt;30,D1010&lt;&gt;""),"Verificar",IF(AND(K1010="Délais NO &amp; Qté OK",X1010&lt;=30,D1010&lt;&gt;""),"Entrée faite "&amp;X1010&amp;" jours "&amp;V1010,IF(AND(X1010&lt;30,K1010="Délais NO &amp; Qté NO",D1010=""),"Demande faite "&amp;X1010&amp;" jours "&amp;W1011,"")))</f>
        <v/>
      </c>
      <c r="M1010" s="22">
        <f t="shared" si="107"/>
        <v>1</v>
      </c>
      <c r="N1010" s="23">
        <v>1</v>
      </c>
      <c r="O1010" s="12" t="str">
        <f>CONCATENATE(C1010,D1010,E1010)</f>
        <v>36050522187783000015000</v>
      </c>
      <c r="P1010" s="42" t="str">
        <f t="shared" si="108"/>
        <v>22187783000015000</v>
      </c>
      <c r="Q1010" s="24" t="str">
        <f>IF(AND(D1010&lt;&gt;0,E1010=0),B1010,"")</f>
        <v/>
      </c>
      <c r="R1010" s="25" t="str">
        <f>IF(AND(D1010=0,E1010&lt;&gt;0),B1010,"")</f>
        <v/>
      </c>
      <c r="S1010" s="26">
        <f t="shared" si="105"/>
        <v>41071</v>
      </c>
      <c r="T1010" s="27">
        <f>SUMIFS(S:S,O:O,O1010,E:E,"")</f>
        <v>0</v>
      </c>
      <c r="U1010" s="27">
        <f>SUMIFS(S:S,O:O,O1010,D:D,"")</f>
        <v>0</v>
      </c>
      <c r="V1010" s="28" t="str">
        <f t="shared" si="109"/>
        <v>Avant</v>
      </c>
      <c r="W1010" s="28" t="str">
        <f t="shared" si="110"/>
        <v>Après</v>
      </c>
      <c r="X1010" s="29">
        <f t="shared" si="111"/>
        <v>0</v>
      </c>
      <c r="Y1010" s="42">
        <f>IFERROR(P1010+D1010*0.03,"")</f>
        <v>2.21877830000159E+16</v>
      </c>
    </row>
    <row r="1011" spans="1:25">
      <c r="A1011" s="13" t="s">
        <v>67</v>
      </c>
      <c r="B1011" s="14" t="s">
        <v>30</v>
      </c>
      <c r="C1011" s="15">
        <v>3605052245422</v>
      </c>
      <c r="D1011" s="16">
        <v>10000</v>
      </c>
      <c r="E1011" s="17">
        <v>10000</v>
      </c>
      <c r="F1011" s="18">
        <v>1</v>
      </c>
      <c r="G1011" s="19">
        <v>1</v>
      </c>
      <c r="H1011" s="20">
        <f t="shared" si="106"/>
        <v>2</v>
      </c>
      <c r="I1011" s="21">
        <f>SUMIFS(E:E,C:C,C1011)</f>
        <v>30000</v>
      </c>
      <c r="J1011" s="21">
        <f>SUMIFS(D:D,C:C,C1011)</f>
        <v>30000</v>
      </c>
      <c r="K1011" s="20" t="str">
        <f>IF(H1011=2,"Délais OK &amp; Qté OK",IF(AND(H1011=1,E1011&lt;&gt;""),"Délais OK &amp; Qté NO",IF(AND(H1011=1,E1011="",M1011&gt;=2),"Délais NO &amp; Qté OK",IF(AND(E1011&lt;&gt;"",J1011=D1011),"Livraison sans demande","Délais NO &amp; Qté NO"))))</f>
        <v>Délais OK &amp; Qté OK</v>
      </c>
      <c r="L1011" s="22" t="str">
        <f>IF(AND(K1011="Délais NO &amp; Qté OK",X1011&gt;30,D1011&lt;&gt;""),"Verificar",IF(AND(K1011="Délais NO &amp; Qté OK",X1011&lt;=30,D1011&lt;&gt;""),"Entrée faite "&amp;X1011&amp;" jours "&amp;V1011,IF(AND(X1011&lt;30,K1011="Délais NO &amp; Qté NO",D1011=""),"Demande faite "&amp;X1011&amp;" jours "&amp;W1012,"")))</f>
        <v/>
      </c>
      <c r="M1011" s="22">
        <f t="shared" si="107"/>
        <v>1</v>
      </c>
      <c r="N1011" s="23">
        <v>1</v>
      </c>
      <c r="O1011" s="12" t="str">
        <f>CONCATENATE(C1011,D1011,E1011)</f>
        <v>36050522454221000010000</v>
      </c>
      <c r="P1011" s="42" t="str">
        <f t="shared" si="108"/>
        <v>22454221000010000</v>
      </c>
      <c r="Q1011" s="24" t="str">
        <f>IF(AND(D1011&lt;&gt;0,E1011=0),B1011,"")</f>
        <v/>
      </c>
      <c r="R1011" s="25" t="str">
        <f>IF(AND(D1011=0,E1011&lt;&gt;0),B1011,"")</f>
        <v/>
      </c>
      <c r="S1011" s="26">
        <f t="shared" si="105"/>
        <v>41071</v>
      </c>
      <c r="T1011" s="27">
        <f>SUMIFS(S:S,O:O,O1011,E:E,"")</f>
        <v>0</v>
      </c>
      <c r="U1011" s="27">
        <f>SUMIFS(S:S,O:O,O1011,D:D,"")</f>
        <v>0</v>
      </c>
      <c r="V1011" s="28" t="str">
        <f t="shared" si="109"/>
        <v>Avant</v>
      </c>
      <c r="W1011" s="28" t="str">
        <f t="shared" si="110"/>
        <v>Après</v>
      </c>
      <c r="X1011" s="29">
        <f t="shared" si="111"/>
        <v>0</v>
      </c>
      <c r="Y1011" s="42">
        <f>IFERROR(P1011+D1011*0.03,"")</f>
        <v>2.24542210000103E+16</v>
      </c>
    </row>
    <row r="1012" spans="1:25">
      <c r="A1012" s="13" t="s">
        <v>67</v>
      </c>
      <c r="B1012" s="14" t="s">
        <v>30</v>
      </c>
      <c r="C1012" s="15">
        <v>3605052267974</v>
      </c>
      <c r="D1012" s="16">
        <v>38400</v>
      </c>
      <c r="E1012" s="17">
        <v>9600</v>
      </c>
      <c r="F1012" s="18"/>
      <c r="G1012" s="19">
        <v>1</v>
      </c>
      <c r="H1012" s="20">
        <f t="shared" si="106"/>
        <v>1</v>
      </c>
      <c r="I1012" s="21">
        <f>SUMIFS(E:E,C:C,C1012)</f>
        <v>748800</v>
      </c>
      <c r="J1012" s="21">
        <f>SUMIFS(D:D,C:C,C1012)</f>
        <v>777600</v>
      </c>
      <c r="K1012" s="20" t="str">
        <f>IF(H1012=2,"Délais OK &amp; Qté OK",IF(AND(H1012=1,E1012&lt;&gt;""),"Délais OK &amp; Qté NO",IF(AND(H1012=1,E1012="",M1012&gt;=2),"Délais NO &amp; Qté OK",IF(AND(E1012&lt;&gt;"",J1012=D1012),"Livraison sans demande","Délais NO &amp; Qté NO"))))</f>
        <v>Délais OK &amp; Qté NO</v>
      </c>
      <c r="L1012" s="22" t="str">
        <f>IF(AND(K1012="Délais NO &amp; Qté OK",X1012&gt;30,D1012&lt;&gt;""),"Verificar",IF(AND(K1012="Délais NO &amp; Qté OK",X1012&lt;=30,D1012&lt;&gt;""),"Entrée faite "&amp;X1012&amp;" jours "&amp;V1012,IF(AND(X1012&lt;30,K1012="Délais NO &amp; Qté NO",D1012=""),"Demande faite "&amp;X1012&amp;" jours "&amp;W1013,"")))</f>
        <v/>
      </c>
      <c r="M1012" s="22">
        <f t="shared" si="107"/>
        <v>1</v>
      </c>
      <c r="N1012" s="23">
        <v>1</v>
      </c>
      <c r="O1012" s="12" t="str">
        <f>CONCATENATE(C1012,D1012,E1012)</f>
        <v>3605052267974384009600</v>
      </c>
      <c r="P1012" s="42" t="str">
        <f t="shared" si="108"/>
        <v>2267974384009600</v>
      </c>
      <c r="Q1012" s="24" t="str">
        <f>IF(AND(D1012&lt;&gt;0,E1012=0),B1012,"")</f>
        <v/>
      </c>
      <c r="R1012" s="25" t="str">
        <f>IF(AND(D1012=0,E1012&lt;&gt;0),B1012,"")</f>
        <v/>
      </c>
      <c r="S1012" s="26">
        <f t="shared" si="105"/>
        <v>41071</v>
      </c>
      <c r="T1012" s="27">
        <f>SUMIFS(S:S,O:O,O1012,E:E,"")</f>
        <v>0</v>
      </c>
      <c r="U1012" s="27">
        <f>SUMIFS(S:S,O:O,O1012,D:D,"")</f>
        <v>0</v>
      </c>
      <c r="V1012" s="28" t="str">
        <f t="shared" si="109"/>
        <v>Avant</v>
      </c>
      <c r="W1012" s="28" t="str">
        <f t="shared" si="110"/>
        <v>Après</v>
      </c>
      <c r="X1012" s="29">
        <f t="shared" si="111"/>
        <v>0</v>
      </c>
      <c r="Y1012" s="42">
        <f>IFERROR(P1012+D1012*0.03,"")</f>
        <v>2267974384010752</v>
      </c>
    </row>
    <row r="1013" spans="1:25">
      <c r="A1013" s="13" t="s">
        <v>67</v>
      </c>
      <c r="B1013" s="14" t="s">
        <v>30</v>
      </c>
      <c r="C1013" s="15">
        <v>3605052267981</v>
      </c>
      <c r="D1013" s="16">
        <v>115200</v>
      </c>
      <c r="E1013" s="17">
        <v>115200</v>
      </c>
      <c r="F1013" s="18">
        <v>1</v>
      </c>
      <c r="G1013" s="19">
        <v>1</v>
      </c>
      <c r="H1013" s="20">
        <f t="shared" si="106"/>
        <v>2</v>
      </c>
      <c r="I1013" s="21">
        <f>SUMIFS(E:E,C:C,C1013)</f>
        <v>787200</v>
      </c>
      <c r="J1013" s="21">
        <f>SUMIFS(D:D,C:C,C1013)</f>
        <v>796800</v>
      </c>
      <c r="K1013" s="20" t="str">
        <f>IF(H1013=2,"Délais OK &amp; Qté OK",IF(AND(H1013=1,E1013&lt;&gt;""),"Délais OK &amp; Qté NO",IF(AND(H1013=1,E1013="",M1013&gt;=2),"Délais NO &amp; Qté OK",IF(AND(E1013&lt;&gt;"",J1013=D1013),"Livraison sans demande","Délais NO &amp; Qté NO"))))</f>
        <v>Délais OK &amp; Qté OK</v>
      </c>
      <c r="L1013" s="22" t="str">
        <f>IF(AND(K1013="Délais NO &amp; Qté OK",X1013&gt;30,D1013&lt;&gt;""),"Verificar",IF(AND(K1013="Délais NO &amp; Qté OK",X1013&lt;=30,D1013&lt;&gt;""),"Entrée faite "&amp;X1013&amp;" jours "&amp;V1013,IF(AND(X1013&lt;30,K1013="Délais NO &amp; Qté NO",D1013=""),"Demande faite "&amp;X1013&amp;" jours "&amp;W1014,"")))</f>
        <v/>
      </c>
      <c r="M1013" s="22">
        <f t="shared" si="107"/>
        <v>1</v>
      </c>
      <c r="N1013" s="23">
        <v>1</v>
      </c>
      <c r="O1013" s="12" t="str">
        <f>CONCATENATE(C1013,D1013,E1013)</f>
        <v>3605052267981115200115200</v>
      </c>
      <c r="P1013" s="42" t="str">
        <f t="shared" si="108"/>
        <v>2267981115200115200</v>
      </c>
      <c r="Q1013" s="24" t="str">
        <f>IF(AND(D1013&lt;&gt;0,E1013=0),B1013,"")</f>
        <v/>
      </c>
      <c r="R1013" s="25" t="str">
        <f>IF(AND(D1013=0,E1013&lt;&gt;0),B1013,"")</f>
        <v/>
      </c>
      <c r="S1013" s="26">
        <f t="shared" si="105"/>
        <v>41071</v>
      </c>
      <c r="T1013" s="27">
        <f>SUMIFS(S:S,O:O,O1013,E:E,"")</f>
        <v>0</v>
      </c>
      <c r="U1013" s="27">
        <f>SUMIFS(S:S,O:O,O1013,D:D,"")</f>
        <v>0</v>
      </c>
      <c r="V1013" s="28" t="str">
        <f t="shared" si="109"/>
        <v>Avant</v>
      </c>
      <c r="W1013" s="28" t="str">
        <f t="shared" si="110"/>
        <v>Après</v>
      </c>
      <c r="X1013" s="29">
        <f t="shared" si="111"/>
        <v>0</v>
      </c>
      <c r="Y1013" s="42">
        <f>IFERROR(P1013+D1013*0.03,"")</f>
        <v>2.2679811152001137E+18</v>
      </c>
    </row>
    <row r="1014" spans="1:25">
      <c r="A1014" s="13" t="s">
        <v>67</v>
      </c>
      <c r="B1014" s="14" t="s">
        <v>30</v>
      </c>
      <c r="C1014" s="15">
        <v>3605052267998</v>
      </c>
      <c r="D1014" s="16">
        <v>38400</v>
      </c>
      <c r="E1014" s="17">
        <v>86400</v>
      </c>
      <c r="F1014" s="18"/>
      <c r="G1014" s="19">
        <v>1</v>
      </c>
      <c r="H1014" s="20">
        <f t="shared" si="106"/>
        <v>1</v>
      </c>
      <c r="I1014" s="21">
        <f>SUMIFS(E:E,C:C,C1014)</f>
        <v>1075200</v>
      </c>
      <c r="J1014" s="21">
        <f>SUMIFS(D:D,C:C,C1014)</f>
        <v>1132800</v>
      </c>
      <c r="K1014" s="20" t="str">
        <f>IF(H1014=2,"Délais OK &amp; Qté OK",IF(AND(H1014=1,E1014&lt;&gt;""),"Délais OK &amp; Qté NO",IF(AND(H1014=1,E1014="",M1014&gt;=2),"Délais NO &amp; Qté OK",IF(AND(E1014&lt;&gt;"",J1014=D1014),"Livraison sans demande","Délais NO &amp; Qté NO"))))</f>
        <v>Délais OK &amp; Qté NO</v>
      </c>
      <c r="L1014" s="22" t="str">
        <f>IF(AND(K1014="Délais NO &amp; Qté OK",X1014&gt;30,D1014&lt;&gt;""),"Verificar",IF(AND(K1014="Délais NO &amp; Qté OK",X1014&lt;=30,D1014&lt;&gt;""),"Entrée faite "&amp;X1014&amp;" jours "&amp;V1014,IF(AND(X1014&lt;30,K1014="Délais NO &amp; Qté NO",D1014=""),"Demande faite "&amp;X1014&amp;" jours "&amp;W1015,"")))</f>
        <v/>
      </c>
      <c r="M1014" s="22">
        <f t="shared" si="107"/>
        <v>1</v>
      </c>
      <c r="N1014" s="23">
        <v>1</v>
      </c>
      <c r="O1014" s="12" t="str">
        <f>CONCATENATE(C1014,D1014,E1014)</f>
        <v>36050522679983840086400</v>
      </c>
      <c r="P1014" s="42" t="str">
        <f t="shared" si="108"/>
        <v>22679983840086400</v>
      </c>
      <c r="Q1014" s="24" t="str">
        <f>IF(AND(D1014&lt;&gt;0,E1014=0),B1014,"")</f>
        <v/>
      </c>
      <c r="R1014" s="25" t="str">
        <f>IF(AND(D1014=0,E1014&lt;&gt;0),B1014,"")</f>
        <v/>
      </c>
      <c r="S1014" s="26">
        <f t="shared" si="105"/>
        <v>41071</v>
      </c>
      <c r="T1014" s="27">
        <f>SUMIFS(S:S,O:O,O1014,E:E,"")</f>
        <v>0</v>
      </c>
      <c r="U1014" s="27">
        <f>SUMIFS(S:S,O:O,O1014,D:D,"")</f>
        <v>0</v>
      </c>
      <c r="V1014" s="28" t="str">
        <f t="shared" si="109"/>
        <v>Avant</v>
      </c>
      <c r="W1014" s="28" t="str">
        <f t="shared" si="110"/>
        <v>Après</v>
      </c>
      <c r="X1014" s="29">
        <f t="shared" si="111"/>
        <v>0</v>
      </c>
      <c r="Y1014" s="42">
        <f>IFERROR(P1014+D1014*0.03,"")</f>
        <v>2.2679983840087552E+16</v>
      </c>
    </row>
    <row r="1015" spans="1:25">
      <c r="A1015" s="13" t="s">
        <v>67</v>
      </c>
      <c r="B1015" s="14" t="s">
        <v>30</v>
      </c>
      <c r="C1015" s="15">
        <v>3605052268001</v>
      </c>
      <c r="D1015" s="16">
        <v>19200</v>
      </c>
      <c r="E1015" s="17">
        <v>17825</v>
      </c>
      <c r="F1015" s="18"/>
      <c r="G1015" s="19">
        <v>1</v>
      </c>
      <c r="H1015" s="20">
        <f t="shared" si="106"/>
        <v>1</v>
      </c>
      <c r="I1015" s="21">
        <f>SUMIFS(E:E,C:C,C1015)</f>
        <v>163425</v>
      </c>
      <c r="J1015" s="21">
        <f>SUMIFS(D:D,C:C,C1015)</f>
        <v>192225</v>
      </c>
      <c r="K1015" s="20" t="str">
        <f>IF(H1015=2,"Délais OK &amp; Qté OK",IF(AND(H1015=1,E1015&lt;&gt;""),"Délais OK &amp; Qté NO",IF(AND(H1015=1,E1015="",M1015&gt;=2),"Délais NO &amp; Qté OK",IF(AND(E1015&lt;&gt;"",J1015=D1015),"Livraison sans demande","Délais NO &amp; Qté NO"))))</f>
        <v>Délais OK &amp; Qté NO</v>
      </c>
      <c r="L1015" s="22" t="str">
        <f>IF(AND(K1015="Délais NO &amp; Qté OK",X1015&gt;30,D1015&lt;&gt;""),"Verificar",IF(AND(K1015="Délais NO &amp; Qté OK",X1015&lt;=30,D1015&lt;&gt;""),"Entrée faite "&amp;X1015&amp;" jours "&amp;V1015,IF(AND(X1015&lt;30,K1015="Délais NO &amp; Qté NO",D1015=""),"Demande faite "&amp;X1015&amp;" jours "&amp;W1016,"")))</f>
        <v/>
      </c>
      <c r="M1015" s="22">
        <f t="shared" si="107"/>
        <v>3</v>
      </c>
      <c r="N1015" s="23">
        <v>1</v>
      </c>
      <c r="O1015" s="12" t="str">
        <f>CONCATENATE(C1015,D1015,E1015)</f>
        <v>36050522680011920017825</v>
      </c>
      <c r="P1015" s="42" t="str">
        <f t="shared" si="108"/>
        <v>22680011920017825</v>
      </c>
      <c r="Q1015" s="24" t="str">
        <f>IF(AND(D1015&lt;&gt;0,E1015=0),B1015,"")</f>
        <v/>
      </c>
      <c r="R1015" s="25" t="str">
        <f>IF(AND(D1015=0,E1015&lt;&gt;0),B1015,"")</f>
        <v/>
      </c>
      <c r="S1015" s="26">
        <f t="shared" si="105"/>
        <v>41071</v>
      </c>
      <c r="T1015" s="27">
        <f>SUMIFS(S:S,O:O,O1015,E:E,"")</f>
        <v>0</v>
      </c>
      <c r="U1015" s="27">
        <f>SUMIFS(S:S,O:O,O1015,D:D,"")</f>
        <v>0</v>
      </c>
      <c r="V1015" s="28" t="str">
        <f t="shared" si="109"/>
        <v>Avant</v>
      </c>
      <c r="W1015" s="28" t="str">
        <f t="shared" si="110"/>
        <v>Après</v>
      </c>
      <c r="X1015" s="29">
        <f t="shared" si="111"/>
        <v>0</v>
      </c>
      <c r="Y1015" s="42">
        <f>IFERROR(P1015+D1015*0.03,"")</f>
        <v>2.2680011920018376E+16</v>
      </c>
    </row>
    <row r="1016" spans="1:25">
      <c r="A1016" s="13" t="s">
        <v>67</v>
      </c>
      <c r="B1016" s="14" t="s">
        <v>30</v>
      </c>
      <c r="C1016" s="15">
        <v>3605052302927</v>
      </c>
      <c r="D1016" s="16">
        <v>19200</v>
      </c>
      <c r="E1016" s="17">
        <v>9600</v>
      </c>
      <c r="F1016" s="18"/>
      <c r="G1016" s="19">
        <v>1</v>
      </c>
      <c r="H1016" s="20">
        <f t="shared" si="106"/>
        <v>1</v>
      </c>
      <c r="I1016" s="21">
        <f>SUMIFS(E:E,C:C,C1016)</f>
        <v>9600</v>
      </c>
      <c r="J1016" s="21">
        <f>SUMIFS(D:D,C:C,C1016)</f>
        <v>19200</v>
      </c>
      <c r="K1016" s="20" t="str">
        <f>IF(H1016=2,"Délais OK &amp; Qté OK",IF(AND(H1016=1,E1016&lt;&gt;""),"Délais OK &amp; Qté NO",IF(AND(H1016=1,E1016="",M1016&gt;=2),"Délais NO &amp; Qté OK",IF(AND(E1016&lt;&gt;"",J1016=D1016),"Livraison sans demande","Délais NO &amp; Qté NO"))))</f>
        <v>Délais OK &amp; Qté NO</v>
      </c>
      <c r="L1016" s="22" t="str">
        <f>IF(AND(K1016="Délais NO &amp; Qté OK",X1016&gt;30,D1016&lt;&gt;""),"Verificar",IF(AND(K1016="Délais NO &amp; Qté OK",X1016&lt;=30,D1016&lt;&gt;""),"Entrée faite "&amp;X1016&amp;" jours "&amp;V1016,IF(AND(X1016&lt;30,K1016="Délais NO &amp; Qté NO",D1016=""),"Demande faite "&amp;X1016&amp;" jours "&amp;W1017,"")))</f>
        <v/>
      </c>
      <c r="M1016" s="22">
        <f t="shared" si="107"/>
        <v>1</v>
      </c>
      <c r="N1016" s="23">
        <v>1</v>
      </c>
      <c r="O1016" s="12" t="str">
        <f>CONCATENATE(C1016,D1016,E1016)</f>
        <v>3605052302927192009600</v>
      </c>
      <c r="P1016" s="42" t="str">
        <f t="shared" si="108"/>
        <v>2302927192009600</v>
      </c>
      <c r="Q1016" s="24" t="str">
        <f>IF(AND(D1016&lt;&gt;0,E1016=0),B1016,"")</f>
        <v/>
      </c>
      <c r="R1016" s="25" t="str">
        <f>IF(AND(D1016=0,E1016&lt;&gt;0),B1016,"")</f>
        <v/>
      </c>
      <c r="S1016" s="26">
        <f t="shared" si="105"/>
        <v>41071</v>
      </c>
      <c r="T1016" s="27">
        <f>SUMIFS(S:S,O:O,O1016,E:E,"")</f>
        <v>0</v>
      </c>
      <c r="U1016" s="27">
        <f>SUMIFS(S:S,O:O,O1016,D:D,"")</f>
        <v>0</v>
      </c>
      <c r="V1016" s="28" t="str">
        <f t="shared" si="109"/>
        <v>Avant</v>
      </c>
      <c r="W1016" s="28" t="str">
        <f t="shared" si="110"/>
        <v>Après</v>
      </c>
      <c r="X1016" s="29">
        <f t="shared" si="111"/>
        <v>0</v>
      </c>
      <c r="Y1016" s="42">
        <f>IFERROR(P1016+D1016*0.03,"")</f>
        <v>2302927192010176</v>
      </c>
    </row>
    <row r="1017" spans="1:25">
      <c r="A1017" s="13" t="s">
        <v>67</v>
      </c>
      <c r="B1017" s="14" t="s">
        <v>30</v>
      </c>
      <c r="C1017" s="15">
        <v>3605052303108</v>
      </c>
      <c r="D1017" s="16">
        <v>38400</v>
      </c>
      <c r="E1017" s="17">
        <v>19200</v>
      </c>
      <c r="F1017" s="18"/>
      <c r="G1017" s="19">
        <v>1</v>
      </c>
      <c r="H1017" s="20">
        <f t="shared" si="106"/>
        <v>1</v>
      </c>
      <c r="I1017" s="21">
        <f>SUMIFS(E:E,C:C,C1017)</f>
        <v>24000</v>
      </c>
      <c r="J1017" s="21">
        <f>SUMIFS(D:D,C:C,C1017)</f>
        <v>48000</v>
      </c>
      <c r="K1017" s="20" t="str">
        <f>IF(H1017=2,"Délais OK &amp; Qté OK",IF(AND(H1017=1,E1017&lt;&gt;""),"Délais OK &amp; Qté NO",IF(AND(H1017=1,E1017="",M1017&gt;=2),"Délais NO &amp; Qté OK",IF(AND(E1017&lt;&gt;"",J1017=D1017),"Livraison sans demande","Délais NO &amp; Qté NO"))))</f>
        <v>Délais OK &amp; Qté NO</v>
      </c>
      <c r="L1017" s="22" t="str">
        <f>IF(AND(K1017="Délais NO &amp; Qté OK",X1017&gt;30,D1017&lt;&gt;""),"Verificar",IF(AND(K1017="Délais NO &amp; Qté OK",X1017&lt;=30,D1017&lt;&gt;""),"Entrée faite "&amp;X1017&amp;" jours "&amp;V1017,IF(AND(X1017&lt;30,K1017="Délais NO &amp; Qté NO",D1017=""),"Demande faite "&amp;X1017&amp;" jours "&amp;W1018,"")))</f>
        <v/>
      </c>
      <c r="M1017" s="22">
        <f t="shared" si="107"/>
        <v>1</v>
      </c>
      <c r="N1017" s="23">
        <v>1</v>
      </c>
      <c r="O1017" s="12" t="str">
        <f>CONCATENATE(C1017,D1017,E1017)</f>
        <v>36050523031083840019200</v>
      </c>
      <c r="P1017" s="42" t="str">
        <f t="shared" si="108"/>
        <v>23031083840019200</v>
      </c>
      <c r="Q1017" s="24" t="str">
        <f>IF(AND(D1017&lt;&gt;0,E1017=0),B1017,"")</f>
        <v/>
      </c>
      <c r="R1017" s="25" t="str">
        <f>IF(AND(D1017=0,E1017&lt;&gt;0),B1017,"")</f>
        <v/>
      </c>
      <c r="S1017" s="26">
        <f t="shared" si="105"/>
        <v>41071</v>
      </c>
      <c r="T1017" s="27">
        <f>SUMIFS(S:S,O:O,O1017,E:E,"")</f>
        <v>0</v>
      </c>
      <c r="U1017" s="27">
        <f>SUMIFS(S:S,O:O,O1017,D:D,"")</f>
        <v>0</v>
      </c>
      <c r="V1017" s="28" t="str">
        <f t="shared" si="109"/>
        <v>Avant</v>
      </c>
      <c r="W1017" s="28" t="str">
        <f t="shared" si="110"/>
        <v>Après</v>
      </c>
      <c r="X1017" s="29">
        <f t="shared" si="111"/>
        <v>0</v>
      </c>
      <c r="Y1017" s="42">
        <f>IFERROR(P1017+D1017*0.03,"")</f>
        <v>2.3031083840020352E+16</v>
      </c>
    </row>
    <row r="1018" spans="1:25">
      <c r="A1018" s="13" t="s">
        <v>67</v>
      </c>
      <c r="B1018" s="14" t="s">
        <v>30</v>
      </c>
      <c r="C1018" s="15">
        <v>3605052303115</v>
      </c>
      <c r="D1018" s="16">
        <v>11200</v>
      </c>
      <c r="E1018" s="17">
        <v>11200</v>
      </c>
      <c r="F1018" s="18">
        <v>1</v>
      </c>
      <c r="G1018" s="19">
        <v>1</v>
      </c>
      <c r="H1018" s="20">
        <f t="shared" si="106"/>
        <v>2</v>
      </c>
      <c r="I1018" s="21">
        <f>SUMIFS(E:E,C:C,C1018)</f>
        <v>11200</v>
      </c>
      <c r="J1018" s="21">
        <f>SUMIFS(D:D,C:C,C1018)</f>
        <v>21600</v>
      </c>
      <c r="K1018" s="20" t="str">
        <f>IF(H1018=2,"Délais OK &amp; Qté OK",IF(AND(H1018=1,E1018&lt;&gt;""),"Délais OK &amp; Qté NO",IF(AND(H1018=1,E1018="",M1018&gt;=2),"Délais NO &amp; Qté OK",IF(AND(E1018&lt;&gt;"",J1018=D1018),"Livraison sans demande","Délais NO &amp; Qté NO"))))</f>
        <v>Délais OK &amp; Qté OK</v>
      </c>
      <c r="L1018" s="22" t="str">
        <f>IF(AND(K1018="Délais NO &amp; Qté OK",X1018&gt;30,D1018&lt;&gt;""),"Verificar",IF(AND(K1018="Délais NO &amp; Qté OK",X1018&lt;=30,D1018&lt;&gt;""),"Entrée faite "&amp;X1018&amp;" jours "&amp;V1018,IF(AND(X1018&lt;30,K1018="Délais NO &amp; Qté NO",D1018=""),"Demande faite "&amp;X1018&amp;" jours "&amp;W1019,"")))</f>
        <v/>
      </c>
      <c r="M1018" s="22">
        <f t="shared" si="107"/>
        <v>1</v>
      </c>
      <c r="N1018" s="23">
        <v>1</v>
      </c>
      <c r="O1018" s="12" t="str">
        <f>CONCATENATE(C1018,D1018,E1018)</f>
        <v>36050523031151120011200</v>
      </c>
      <c r="P1018" s="42" t="str">
        <f t="shared" si="108"/>
        <v>23031151120011200</v>
      </c>
      <c r="Q1018" s="24" t="str">
        <f>IF(AND(D1018&lt;&gt;0,E1018=0),B1018,"")</f>
        <v/>
      </c>
      <c r="R1018" s="25" t="str">
        <f>IF(AND(D1018=0,E1018&lt;&gt;0),B1018,"")</f>
        <v/>
      </c>
      <c r="S1018" s="26">
        <f t="shared" si="105"/>
        <v>41071</v>
      </c>
      <c r="T1018" s="27">
        <f>SUMIFS(S:S,O:O,O1018,E:E,"")</f>
        <v>0</v>
      </c>
      <c r="U1018" s="27">
        <f>SUMIFS(S:S,O:O,O1018,D:D,"")</f>
        <v>0</v>
      </c>
      <c r="V1018" s="28" t="str">
        <f t="shared" si="109"/>
        <v>Avant</v>
      </c>
      <c r="W1018" s="28" t="str">
        <f t="shared" si="110"/>
        <v>Après</v>
      </c>
      <c r="X1018" s="29">
        <f t="shared" si="111"/>
        <v>0</v>
      </c>
      <c r="Y1018" s="42">
        <f>IFERROR(P1018+D1018*0.03,"")</f>
        <v>2.3031151120011536E+16</v>
      </c>
    </row>
    <row r="1019" spans="1:25">
      <c r="A1019" s="13" t="s">
        <v>67</v>
      </c>
      <c r="B1019" s="14" t="s">
        <v>30</v>
      </c>
      <c r="C1019" s="15">
        <v>3605052303122</v>
      </c>
      <c r="D1019" s="16">
        <v>19200</v>
      </c>
      <c r="E1019" s="17">
        <v>9600</v>
      </c>
      <c r="F1019" s="18"/>
      <c r="G1019" s="19">
        <v>1</v>
      </c>
      <c r="H1019" s="20">
        <f t="shared" si="106"/>
        <v>1</v>
      </c>
      <c r="I1019" s="21">
        <f>SUMIFS(E:E,C:C,C1019)</f>
        <v>38400</v>
      </c>
      <c r="J1019" s="21">
        <f>SUMIFS(D:D,C:C,C1019)</f>
        <v>38400</v>
      </c>
      <c r="K1019" s="20" t="str">
        <f>IF(H1019=2,"Délais OK &amp; Qté OK",IF(AND(H1019=1,E1019&lt;&gt;""),"Délais OK &amp; Qté NO",IF(AND(H1019=1,E1019="",M1019&gt;=2),"Délais NO &amp; Qté OK",IF(AND(E1019&lt;&gt;"",J1019=D1019),"Livraison sans demande","Délais NO &amp; Qté NO"))))</f>
        <v>Délais OK &amp; Qté NO</v>
      </c>
      <c r="L1019" s="22" t="str">
        <f>IF(AND(K1019="Délais NO &amp; Qté OK",X1019&gt;30,D1019&lt;&gt;""),"Verificar",IF(AND(K1019="Délais NO &amp; Qté OK",X1019&lt;=30,D1019&lt;&gt;""),"Entrée faite "&amp;X1019&amp;" jours "&amp;V1019,IF(AND(X1019&lt;30,K1019="Délais NO &amp; Qté NO",D1019=""),"Demande faite "&amp;X1019&amp;" jours "&amp;W1020,"")))</f>
        <v/>
      </c>
      <c r="M1019" s="22">
        <f t="shared" si="107"/>
        <v>1</v>
      </c>
      <c r="N1019" s="23">
        <v>1</v>
      </c>
      <c r="O1019" s="12" t="str">
        <f>CONCATENATE(C1019,D1019,E1019)</f>
        <v>3605052303122192009600</v>
      </c>
      <c r="P1019" s="42" t="str">
        <f t="shared" si="108"/>
        <v>2303122192009600</v>
      </c>
      <c r="Q1019" s="24" t="str">
        <f>IF(AND(D1019&lt;&gt;0,E1019=0),B1019,"")</f>
        <v/>
      </c>
      <c r="R1019" s="25" t="str">
        <f>IF(AND(D1019=0,E1019&lt;&gt;0),B1019,"")</f>
        <v/>
      </c>
      <c r="S1019" s="26">
        <f t="shared" si="105"/>
        <v>41071</v>
      </c>
      <c r="T1019" s="27">
        <f>SUMIFS(S:S,O:O,O1019,E:E,"")</f>
        <v>0</v>
      </c>
      <c r="U1019" s="27">
        <f>SUMIFS(S:S,O:O,O1019,D:D,"")</f>
        <v>0</v>
      </c>
      <c r="V1019" s="28" t="str">
        <f t="shared" si="109"/>
        <v>Avant</v>
      </c>
      <c r="W1019" s="28" t="str">
        <f t="shared" si="110"/>
        <v>Après</v>
      </c>
      <c r="X1019" s="29">
        <f t="shared" si="111"/>
        <v>0</v>
      </c>
      <c r="Y1019" s="42">
        <f>IFERROR(P1019+D1019*0.03,"")</f>
        <v>2303122192010176</v>
      </c>
    </row>
    <row r="1020" spans="1:25">
      <c r="A1020" s="13" t="s">
        <v>67</v>
      </c>
      <c r="B1020" s="14" t="s">
        <v>30</v>
      </c>
      <c r="C1020" s="15">
        <v>3605052305324</v>
      </c>
      <c r="D1020" s="16">
        <v>20000</v>
      </c>
      <c r="E1020" s="17">
        <v>10000</v>
      </c>
      <c r="F1020" s="18"/>
      <c r="G1020" s="19">
        <v>1</v>
      </c>
      <c r="H1020" s="20">
        <f t="shared" si="106"/>
        <v>1</v>
      </c>
      <c r="I1020" s="21">
        <f>SUMIFS(E:E,C:C,C1020)</f>
        <v>10000</v>
      </c>
      <c r="J1020" s="21">
        <f>SUMIFS(D:D,C:C,C1020)</f>
        <v>20000</v>
      </c>
      <c r="K1020" s="20" t="str">
        <f>IF(H1020=2,"Délais OK &amp; Qté OK",IF(AND(H1020=1,E1020&lt;&gt;""),"Délais OK &amp; Qté NO",IF(AND(H1020=1,E1020="",M1020&gt;=2),"Délais NO &amp; Qté OK",IF(AND(E1020&lt;&gt;"",J1020=D1020),"Livraison sans demande","Délais NO &amp; Qté NO"))))</f>
        <v>Délais OK &amp; Qté NO</v>
      </c>
      <c r="L1020" s="22" t="str">
        <f>IF(AND(K1020="Délais NO &amp; Qté OK",X1020&gt;30,D1020&lt;&gt;""),"Verificar",IF(AND(K1020="Délais NO &amp; Qté OK",X1020&lt;=30,D1020&lt;&gt;""),"Entrée faite "&amp;X1020&amp;" jours "&amp;V1020,IF(AND(X1020&lt;30,K1020="Délais NO &amp; Qté NO",D1020=""),"Demande faite "&amp;X1020&amp;" jours "&amp;W1021,"")))</f>
        <v/>
      </c>
      <c r="M1020" s="22">
        <f t="shared" si="107"/>
        <v>1</v>
      </c>
      <c r="N1020" s="23">
        <v>1</v>
      </c>
      <c r="O1020" s="12" t="str">
        <f>CONCATENATE(C1020,D1020,E1020)</f>
        <v>36050523053242000010000</v>
      </c>
      <c r="P1020" s="42" t="str">
        <f t="shared" si="108"/>
        <v>23053242000010000</v>
      </c>
      <c r="Q1020" s="24" t="str">
        <f>IF(AND(D1020&lt;&gt;0,E1020=0),B1020,"")</f>
        <v/>
      </c>
      <c r="R1020" s="25" t="str">
        <f>IF(AND(D1020=0,E1020&lt;&gt;0),B1020,"")</f>
        <v/>
      </c>
      <c r="S1020" s="26">
        <f t="shared" si="105"/>
        <v>41071</v>
      </c>
      <c r="T1020" s="27">
        <f>SUMIFS(S:S,O:O,O1020,E:E,"")</f>
        <v>0</v>
      </c>
      <c r="U1020" s="27">
        <f>SUMIFS(S:S,O:O,O1020,D:D,"")</f>
        <v>0</v>
      </c>
      <c r="V1020" s="28" t="str">
        <f t="shared" si="109"/>
        <v>Avant</v>
      </c>
      <c r="W1020" s="28" t="str">
        <f t="shared" si="110"/>
        <v>Après</v>
      </c>
      <c r="X1020" s="29">
        <f t="shared" si="111"/>
        <v>0</v>
      </c>
      <c r="Y1020" s="42">
        <f>IFERROR(P1020+D1020*0.03,"")</f>
        <v>2.30532420000106E+16</v>
      </c>
    </row>
    <row r="1021" spans="1:25">
      <c r="A1021" s="13" t="s">
        <v>67</v>
      </c>
      <c r="B1021" s="14" t="s">
        <v>30</v>
      </c>
      <c r="C1021" s="15">
        <v>3605052306642</v>
      </c>
      <c r="D1021" s="16">
        <v>20000</v>
      </c>
      <c r="E1021" s="17">
        <v>10000</v>
      </c>
      <c r="F1021" s="18"/>
      <c r="G1021" s="19">
        <v>1</v>
      </c>
      <c r="H1021" s="20">
        <f t="shared" si="106"/>
        <v>1</v>
      </c>
      <c r="I1021" s="21">
        <f>SUMIFS(E:E,C:C,C1021)</f>
        <v>10000</v>
      </c>
      <c r="J1021" s="21">
        <f>SUMIFS(D:D,C:C,C1021)</f>
        <v>20000</v>
      </c>
      <c r="K1021" s="20" t="str">
        <f>IF(H1021=2,"Délais OK &amp; Qté OK",IF(AND(H1021=1,E1021&lt;&gt;""),"Délais OK &amp; Qté NO",IF(AND(H1021=1,E1021="",M1021&gt;=2),"Délais NO &amp; Qté OK",IF(AND(E1021&lt;&gt;"",J1021=D1021),"Livraison sans demande","Délais NO &amp; Qté NO"))))</f>
        <v>Délais OK &amp; Qté NO</v>
      </c>
      <c r="L1021" s="22" t="str">
        <f>IF(AND(K1021="Délais NO &amp; Qté OK",X1021&gt;30,D1021&lt;&gt;""),"Verificar",IF(AND(K1021="Délais NO &amp; Qté OK",X1021&lt;=30,D1021&lt;&gt;""),"Entrée faite "&amp;X1021&amp;" jours "&amp;V1021,IF(AND(X1021&lt;30,K1021="Délais NO &amp; Qté NO",D1021=""),"Demande faite "&amp;X1021&amp;" jours "&amp;W1022,"")))</f>
        <v/>
      </c>
      <c r="M1021" s="22">
        <f t="shared" si="107"/>
        <v>1</v>
      </c>
      <c r="N1021" s="23">
        <v>1</v>
      </c>
      <c r="O1021" s="12" t="str">
        <f>CONCATENATE(C1021,D1021,E1021)</f>
        <v>36050523066422000010000</v>
      </c>
      <c r="P1021" s="42" t="str">
        <f t="shared" si="108"/>
        <v>23066422000010000</v>
      </c>
      <c r="Q1021" s="24" t="str">
        <f>IF(AND(D1021&lt;&gt;0,E1021=0),B1021,"")</f>
        <v/>
      </c>
      <c r="R1021" s="25" t="str">
        <f>IF(AND(D1021=0,E1021&lt;&gt;0),B1021,"")</f>
        <v/>
      </c>
      <c r="S1021" s="26">
        <f t="shared" si="105"/>
        <v>41071</v>
      </c>
      <c r="T1021" s="27">
        <f>SUMIFS(S:S,O:O,O1021,E:E,"")</f>
        <v>0</v>
      </c>
      <c r="U1021" s="27">
        <f>SUMIFS(S:S,O:O,O1021,D:D,"")</f>
        <v>0</v>
      </c>
      <c r="V1021" s="28" t="str">
        <f t="shared" si="109"/>
        <v>Avant</v>
      </c>
      <c r="W1021" s="28" t="str">
        <f t="shared" si="110"/>
        <v>Après</v>
      </c>
      <c r="X1021" s="29">
        <f t="shared" si="111"/>
        <v>0</v>
      </c>
      <c r="Y1021" s="42">
        <f>IFERROR(P1021+D1021*0.03,"")</f>
        <v>2.30664220000106E+16</v>
      </c>
    </row>
    <row r="1022" spans="1:25">
      <c r="A1022" s="13" t="s">
        <v>67</v>
      </c>
      <c r="B1022" s="14" t="s">
        <v>30</v>
      </c>
      <c r="C1022" s="15">
        <v>3605052306758</v>
      </c>
      <c r="D1022" s="16">
        <v>20000</v>
      </c>
      <c r="E1022" s="17">
        <v>10000</v>
      </c>
      <c r="F1022" s="18"/>
      <c r="G1022" s="19">
        <v>1</v>
      </c>
      <c r="H1022" s="20">
        <f t="shared" si="106"/>
        <v>1</v>
      </c>
      <c r="I1022" s="21">
        <f>SUMIFS(E:E,C:C,C1022)</f>
        <v>10000</v>
      </c>
      <c r="J1022" s="21">
        <f>SUMIFS(D:D,C:C,C1022)</f>
        <v>20000</v>
      </c>
      <c r="K1022" s="20" t="str">
        <f>IF(H1022=2,"Délais OK &amp; Qté OK",IF(AND(H1022=1,E1022&lt;&gt;""),"Délais OK &amp; Qté NO",IF(AND(H1022=1,E1022="",M1022&gt;=2),"Délais NO &amp; Qté OK",IF(AND(E1022&lt;&gt;"",J1022=D1022),"Livraison sans demande","Délais NO &amp; Qté NO"))))</f>
        <v>Délais OK &amp; Qté NO</v>
      </c>
      <c r="L1022" s="22" t="str">
        <f>IF(AND(K1022="Délais NO &amp; Qté OK",X1022&gt;30,D1022&lt;&gt;""),"Verificar",IF(AND(K1022="Délais NO &amp; Qté OK",X1022&lt;=30,D1022&lt;&gt;""),"Entrée faite "&amp;X1022&amp;" jours "&amp;V1022,IF(AND(X1022&lt;30,K1022="Délais NO &amp; Qté NO",D1022=""),"Demande faite "&amp;X1022&amp;" jours "&amp;W1023,"")))</f>
        <v/>
      </c>
      <c r="M1022" s="22">
        <f t="shared" si="107"/>
        <v>1</v>
      </c>
      <c r="N1022" s="23">
        <v>1</v>
      </c>
      <c r="O1022" s="12" t="str">
        <f>CONCATENATE(C1022,D1022,E1022)</f>
        <v>36050523067582000010000</v>
      </c>
      <c r="P1022" s="42" t="str">
        <f t="shared" si="108"/>
        <v>23067582000010000</v>
      </c>
      <c r="Q1022" s="24" t="str">
        <f>IF(AND(D1022&lt;&gt;0,E1022=0),B1022,"")</f>
        <v/>
      </c>
      <c r="R1022" s="25" t="str">
        <f>IF(AND(D1022=0,E1022&lt;&gt;0),B1022,"")</f>
        <v/>
      </c>
      <c r="S1022" s="26">
        <f t="shared" si="105"/>
        <v>41071</v>
      </c>
      <c r="T1022" s="27">
        <f>SUMIFS(S:S,O:O,O1022,E:E,"")</f>
        <v>0</v>
      </c>
      <c r="U1022" s="27">
        <f>SUMIFS(S:S,O:O,O1022,D:D,"")</f>
        <v>0</v>
      </c>
      <c r="V1022" s="28" t="str">
        <f t="shared" si="109"/>
        <v>Avant</v>
      </c>
      <c r="W1022" s="28" t="str">
        <f t="shared" si="110"/>
        <v>Après</v>
      </c>
      <c r="X1022" s="29">
        <f t="shared" si="111"/>
        <v>0</v>
      </c>
      <c r="Y1022" s="42">
        <f>IFERROR(P1022+D1022*0.03,"")</f>
        <v>2.30675820000106E+16</v>
      </c>
    </row>
    <row r="1023" spans="1:25">
      <c r="A1023" s="13" t="s">
        <v>67</v>
      </c>
      <c r="B1023" s="14" t="s">
        <v>30</v>
      </c>
      <c r="C1023" s="15">
        <v>3605052307373</v>
      </c>
      <c r="D1023" s="16">
        <v>10000</v>
      </c>
      <c r="E1023" s="17"/>
      <c r="F1023" s="18"/>
      <c r="G1023" s="19">
        <v>1</v>
      </c>
      <c r="H1023" s="20">
        <f t="shared" si="106"/>
        <v>1</v>
      </c>
      <c r="I1023" s="21">
        <f>SUMIFS(E:E,C:C,C1023)</f>
        <v>10000</v>
      </c>
      <c r="J1023" s="21">
        <f>SUMIFS(D:D,C:C,C1023)</f>
        <v>20000</v>
      </c>
      <c r="K1023" s="20" t="str">
        <f>IF(H1023=2,"Délais OK &amp; Qté OK",IF(AND(H1023=1,E1023&lt;&gt;""),"Délais OK &amp; Qté NO",IF(AND(H1023=1,E1023="",M1023&gt;=2),"Délais NO &amp; Qté OK",IF(AND(E1023&lt;&gt;"",J1023=D1023),"Livraison sans demande","Délais NO &amp; Qté NO"))))</f>
        <v>Délais NO &amp; Qté NO</v>
      </c>
      <c r="L1023" s="22" t="str">
        <f>IF(AND(K1023="Délais NO &amp; Qté OK",X1023&gt;30,D1023&lt;&gt;""),"Verificar",IF(AND(K1023="Délais NO &amp; Qté OK",X1023&lt;=30,D1023&lt;&gt;""),"Entrée faite "&amp;X1023&amp;" jours "&amp;V1023,IF(AND(X1023&lt;30,K1023="Délais NO &amp; Qté NO",D1023=""),"Demande faite "&amp;X1023&amp;" jours "&amp;W1024,"")))</f>
        <v/>
      </c>
      <c r="M1023" s="22">
        <f t="shared" si="107"/>
        <v>1</v>
      </c>
      <c r="N1023" s="23">
        <v>1</v>
      </c>
      <c r="O1023" s="12" t="str">
        <f>CONCATENATE(C1023,D1023,E1023)</f>
        <v>360505230737310000</v>
      </c>
      <c r="P1023" s="42" t="str">
        <f t="shared" si="108"/>
        <v>230737310000</v>
      </c>
      <c r="Q1023" s="24" t="str">
        <f>IF(AND(D1023&lt;&gt;0,E1023=0),B1023,"")</f>
        <v>11/06/2012</v>
      </c>
      <c r="R1023" s="25" t="str">
        <f>IF(AND(D1023=0,E1023&lt;&gt;0),B1023,"")</f>
        <v/>
      </c>
      <c r="S1023" s="26">
        <f t="shared" si="105"/>
        <v>41071</v>
      </c>
      <c r="T1023" s="27">
        <f>SUMIFS(S:S,O:O,O1023,E:E,"")</f>
        <v>41071</v>
      </c>
      <c r="U1023" s="27">
        <f>SUMIFS(S:S,O:O,O1023,D:D,"")</f>
        <v>0</v>
      </c>
      <c r="V1023" s="28" t="str">
        <f t="shared" si="109"/>
        <v>Avant</v>
      </c>
      <c r="W1023" s="28" t="str">
        <f t="shared" si="110"/>
        <v>Après</v>
      </c>
      <c r="X1023" s="29">
        <f t="shared" si="111"/>
        <v>41071</v>
      </c>
      <c r="Y1023" s="42">
        <f>IFERROR(P1023+D1023*0.03,"")</f>
        <v>230737310300</v>
      </c>
    </row>
    <row r="1024" spans="1:25">
      <c r="A1024" s="13" t="s">
        <v>67</v>
      </c>
      <c r="B1024" s="14" t="s">
        <v>30</v>
      </c>
      <c r="C1024" s="15">
        <v>3605052351086</v>
      </c>
      <c r="D1024" s="16">
        <v>9600</v>
      </c>
      <c r="E1024" s="17">
        <v>11500</v>
      </c>
      <c r="F1024" s="18"/>
      <c r="G1024" s="19">
        <v>1</v>
      </c>
      <c r="H1024" s="20">
        <f t="shared" si="106"/>
        <v>1</v>
      </c>
      <c r="I1024" s="21">
        <f>SUMIFS(E:E,C:C,C1024)</f>
        <v>11500</v>
      </c>
      <c r="J1024" s="21">
        <f>SUMIFS(D:D,C:C,C1024)</f>
        <v>19200</v>
      </c>
      <c r="K1024" s="20" t="str">
        <f>IF(H1024=2,"Délais OK &amp; Qté OK",IF(AND(H1024=1,E1024&lt;&gt;""),"Délais OK &amp; Qté NO",IF(AND(H1024=1,E1024="",M1024&gt;=2),"Délais NO &amp; Qté OK",IF(AND(E1024&lt;&gt;"",J1024=D1024),"Livraison sans demande","Délais NO &amp; Qté NO"))))</f>
        <v>Délais OK &amp; Qté NO</v>
      </c>
      <c r="L1024" s="22" t="str">
        <f>IF(AND(K1024="Délais NO &amp; Qté OK",X1024&gt;30,D1024&lt;&gt;""),"Verificar",IF(AND(K1024="Délais NO &amp; Qté OK",X1024&lt;=30,D1024&lt;&gt;""),"Entrée faite "&amp;X1024&amp;" jours "&amp;V1024,IF(AND(X1024&lt;30,K1024="Délais NO &amp; Qté NO",D1024=""),"Demande faite "&amp;X1024&amp;" jours "&amp;W1025,"")))</f>
        <v/>
      </c>
      <c r="M1024" s="22">
        <f t="shared" si="107"/>
        <v>1</v>
      </c>
      <c r="N1024" s="23">
        <v>1</v>
      </c>
      <c r="O1024" s="12" t="str">
        <f>CONCATENATE(C1024,D1024,E1024)</f>
        <v>3605052351086960011500</v>
      </c>
      <c r="P1024" s="42" t="str">
        <f t="shared" si="108"/>
        <v>2351086960011500</v>
      </c>
      <c r="Q1024" s="24" t="str">
        <f>IF(AND(D1024&lt;&gt;0,E1024=0),B1024,"")</f>
        <v/>
      </c>
      <c r="R1024" s="25" t="str">
        <f>IF(AND(D1024=0,E1024&lt;&gt;0),B1024,"")</f>
        <v/>
      </c>
      <c r="S1024" s="26">
        <f t="shared" si="105"/>
        <v>41071</v>
      </c>
      <c r="T1024" s="27">
        <f>SUMIFS(S:S,O:O,O1024,E:E,"")</f>
        <v>0</v>
      </c>
      <c r="U1024" s="27">
        <f>SUMIFS(S:S,O:O,O1024,D:D,"")</f>
        <v>0</v>
      </c>
      <c r="V1024" s="28" t="str">
        <f t="shared" si="109"/>
        <v>Avant</v>
      </c>
      <c r="W1024" s="28" t="str">
        <f t="shared" si="110"/>
        <v>Après</v>
      </c>
      <c r="X1024" s="29">
        <f t="shared" si="111"/>
        <v>0</v>
      </c>
      <c r="Y1024" s="42">
        <f>IFERROR(P1024+D1024*0.03,"")</f>
        <v>2351086960011788</v>
      </c>
    </row>
    <row r="1025" spans="1:25">
      <c r="A1025" s="13" t="s">
        <v>67</v>
      </c>
      <c r="B1025" s="14" t="s">
        <v>30</v>
      </c>
      <c r="C1025" s="15">
        <v>3605052351772</v>
      </c>
      <c r="D1025" s="16">
        <v>10000</v>
      </c>
      <c r="E1025" s="17"/>
      <c r="F1025" s="18"/>
      <c r="G1025" s="19">
        <v>1</v>
      </c>
      <c r="H1025" s="20">
        <f t="shared" si="106"/>
        <v>1</v>
      </c>
      <c r="I1025" s="21">
        <f>SUMIFS(E:E,C:C,C1025)</f>
        <v>0</v>
      </c>
      <c r="J1025" s="21">
        <f>SUMIFS(D:D,C:C,C1025)</f>
        <v>10000</v>
      </c>
      <c r="K1025" s="20" t="str">
        <f>IF(H1025=2,"Délais OK &amp; Qté OK",IF(AND(H1025=1,E1025&lt;&gt;""),"Délais OK &amp; Qté NO",IF(AND(H1025=1,E1025="",M1025&gt;=2),"Délais NO &amp; Qté OK",IF(AND(E1025&lt;&gt;"",J1025=D1025),"Livraison sans demande","Délais NO &amp; Qté NO"))))</f>
        <v>Délais NO &amp; Qté NO</v>
      </c>
      <c r="L1025" s="22" t="str">
        <f>IF(AND(K1025="Délais NO &amp; Qté OK",X1025&gt;30,D1025&lt;&gt;""),"Verificar",IF(AND(K1025="Délais NO &amp; Qté OK",X1025&lt;=30,D1025&lt;&gt;""),"Entrée faite "&amp;X1025&amp;" jours "&amp;V1025,IF(AND(X1025&lt;30,K1025="Délais NO &amp; Qté NO",D1025=""),"Demande faite "&amp;X1025&amp;" jours "&amp;W1026,"")))</f>
        <v/>
      </c>
      <c r="M1025" s="22">
        <f t="shared" si="107"/>
        <v>1</v>
      </c>
      <c r="N1025" s="23">
        <v>1</v>
      </c>
      <c r="O1025" s="12" t="str">
        <f>CONCATENATE(C1025,D1025,E1025)</f>
        <v>360505235177210000</v>
      </c>
      <c r="P1025" s="42" t="str">
        <f t="shared" si="108"/>
        <v>235177210000</v>
      </c>
      <c r="Q1025" s="24" t="str">
        <f>IF(AND(D1025&lt;&gt;0,E1025=0),B1025,"")</f>
        <v>11/06/2012</v>
      </c>
      <c r="R1025" s="25" t="str">
        <f>IF(AND(D1025=0,E1025&lt;&gt;0),B1025,"")</f>
        <v/>
      </c>
      <c r="S1025" s="26">
        <f t="shared" si="105"/>
        <v>41071</v>
      </c>
      <c r="T1025" s="27">
        <f>SUMIFS(S:S,O:O,O1025,E:E,"")</f>
        <v>41071</v>
      </c>
      <c r="U1025" s="27">
        <f>SUMIFS(S:S,O:O,O1025,D:D,"")</f>
        <v>0</v>
      </c>
      <c r="V1025" s="28" t="str">
        <f t="shared" si="109"/>
        <v>Avant</v>
      </c>
      <c r="W1025" s="28" t="str">
        <f t="shared" si="110"/>
        <v>Après</v>
      </c>
      <c r="X1025" s="29">
        <f t="shared" si="111"/>
        <v>41071</v>
      </c>
      <c r="Y1025" s="42">
        <f>IFERROR(P1025+D1025*0.03,"")</f>
        <v>235177210300</v>
      </c>
    </row>
    <row r="1026" spans="1:25">
      <c r="A1026" s="13" t="s">
        <v>67</v>
      </c>
      <c r="B1026" s="14" t="s">
        <v>30</v>
      </c>
      <c r="C1026" s="15">
        <v>3605052351796</v>
      </c>
      <c r="D1026" s="16">
        <v>10000</v>
      </c>
      <c r="E1026" s="17">
        <v>10000</v>
      </c>
      <c r="F1026" s="18">
        <v>1</v>
      </c>
      <c r="G1026" s="19">
        <v>1</v>
      </c>
      <c r="H1026" s="20">
        <f t="shared" si="106"/>
        <v>2</v>
      </c>
      <c r="I1026" s="21">
        <f>SUMIFS(E:E,C:C,C1026)</f>
        <v>10000</v>
      </c>
      <c r="J1026" s="21">
        <f>SUMIFS(D:D,C:C,C1026)</f>
        <v>20000</v>
      </c>
      <c r="K1026" s="20" t="str">
        <f>IF(H1026=2,"Délais OK &amp; Qté OK",IF(AND(H1026=1,E1026&lt;&gt;""),"Délais OK &amp; Qté NO",IF(AND(H1026=1,E1026="",M1026&gt;=2),"Délais NO &amp; Qté OK",IF(AND(E1026&lt;&gt;"",J1026=D1026),"Livraison sans demande","Délais NO &amp; Qté NO"))))</f>
        <v>Délais OK &amp; Qté OK</v>
      </c>
      <c r="L1026" s="22" t="str">
        <f>IF(AND(K1026="Délais NO &amp; Qté OK",X1026&gt;30,D1026&lt;&gt;""),"Verificar",IF(AND(K1026="Délais NO &amp; Qté OK",X1026&lt;=30,D1026&lt;&gt;""),"Entrée faite "&amp;X1026&amp;" jours "&amp;V1026,IF(AND(X1026&lt;30,K1026="Délais NO &amp; Qté NO",D1026=""),"Demande faite "&amp;X1026&amp;" jours "&amp;W1027,"")))</f>
        <v/>
      </c>
      <c r="M1026" s="22">
        <f t="shared" si="107"/>
        <v>1</v>
      </c>
      <c r="N1026" s="23">
        <v>1</v>
      </c>
      <c r="O1026" s="12" t="str">
        <f>CONCATENATE(C1026,D1026,E1026)</f>
        <v>36050523517961000010000</v>
      </c>
      <c r="P1026" s="42" t="str">
        <f t="shared" si="108"/>
        <v>23517961000010000</v>
      </c>
      <c r="Q1026" s="24" t="str">
        <f>IF(AND(D1026&lt;&gt;0,E1026=0),B1026,"")</f>
        <v/>
      </c>
      <c r="R1026" s="25" t="str">
        <f>IF(AND(D1026=0,E1026&lt;&gt;0),B1026,"")</f>
        <v/>
      </c>
      <c r="S1026" s="26">
        <f t="shared" ref="S1026:S1089" si="112">B1026*1</f>
        <v>41071</v>
      </c>
      <c r="T1026" s="27">
        <f>SUMIFS(S:S,O:O,O1026,E:E,"")</f>
        <v>0</v>
      </c>
      <c r="U1026" s="27">
        <f>SUMIFS(S:S,O:O,O1026,D:D,"")</f>
        <v>0</v>
      </c>
      <c r="V1026" s="28" t="str">
        <f t="shared" si="109"/>
        <v>Avant</v>
      </c>
      <c r="W1026" s="28" t="str">
        <f t="shared" si="110"/>
        <v>Après</v>
      </c>
      <c r="X1026" s="29">
        <f t="shared" si="111"/>
        <v>0</v>
      </c>
      <c r="Y1026" s="42">
        <f>IFERROR(P1026+D1026*0.03,"")</f>
        <v>2.35179610000103E+16</v>
      </c>
    </row>
    <row r="1027" spans="1:25">
      <c r="A1027" s="13" t="s">
        <v>67</v>
      </c>
      <c r="B1027" s="14" t="s">
        <v>30</v>
      </c>
      <c r="C1027" s="15">
        <v>3605052351802</v>
      </c>
      <c r="D1027" s="16">
        <v>10000</v>
      </c>
      <c r="E1027" s="17">
        <v>10000</v>
      </c>
      <c r="F1027" s="18">
        <v>1</v>
      </c>
      <c r="G1027" s="19">
        <v>1</v>
      </c>
      <c r="H1027" s="20">
        <f t="shared" ref="H1027:H1090" si="113">SUM(F1027:G1027)</f>
        <v>2</v>
      </c>
      <c r="I1027" s="21">
        <f>SUMIFS(E:E,C:C,C1027)</f>
        <v>10000</v>
      </c>
      <c r="J1027" s="21">
        <f>SUMIFS(D:D,C:C,C1027)</f>
        <v>10000</v>
      </c>
      <c r="K1027" s="20" t="str">
        <f>IF(H1027=2,"Délais OK &amp; Qté OK",IF(AND(H1027=1,E1027&lt;&gt;""),"Délais OK &amp; Qté NO",IF(AND(H1027=1,E1027="",M1027&gt;=2),"Délais NO &amp; Qté OK",IF(AND(E1027&lt;&gt;"",J1027=D1027),"Livraison sans demande","Délais NO &amp; Qté NO"))))</f>
        <v>Délais OK &amp; Qté OK</v>
      </c>
      <c r="L1027" s="22" t="str">
        <f>IF(AND(K1027="Délais NO &amp; Qté OK",X1027&gt;30,D1027&lt;&gt;""),"Verificar",IF(AND(K1027="Délais NO &amp; Qté OK",X1027&lt;=30,D1027&lt;&gt;""),"Entrée faite "&amp;X1027&amp;" jours "&amp;V1027,IF(AND(X1027&lt;30,K1027="Délais NO &amp; Qté NO",D1027=""),"Demande faite "&amp;X1027&amp;" jours "&amp;W1028,"")))</f>
        <v/>
      </c>
      <c r="M1027" s="22">
        <f t="shared" ref="M1027:M1090" si="114">SUMIFS(N:N,O:O,O1027)</f>
        <v>1</v>
      </c>
      <c r="N1027" s="23">
        <v>1</v>
      </c>
      <c r="O1027" s="12" t="str">
        <f>CONCATENATE(C1027,D1027,E1027)</f>
        <v>36050523518021000010000</v>
      </c>
      <c r="P1027" s="42" t="str">
        <f t="shared" ref="P1027:P1090" si="115">RIGHT(O1027,LEN(O1027)-6)</f>
        <v>23518021000010000</v>
      </c>
      <c r="Q1027" s="24" t="str">
        <f>IF(AND(D1027&lt;&gt;0,E1027=0),B1027,"")</f>
        <v/>
      </c>
      <c r="R1027" s="25" t="str">
        <f>IF(AND(D1027=0,E1027&lt;&gt;0),B1027,"")</f>
        <v/>
      </c>
      <c r="S1027" s="26">
        <f t="shared" si="112"/>
        <v>41071</v>
      </c>
      <c r="T1027" s="27">
        <f>SUMIFS(S:S,O:O,O1027,E:E,"")</f>
        <v>0</v>
      </c>
      <c r="U1027" s="27">
        <f>SUMIFS(S:S,O:O,O1027,D:D,"")</f>
        <v>0</v>
      </c>
      <c r="V1027" s="28" t="str">
        <f t="shared" ref="V1027:V1090" si="116">IF(T1027&lt;U1027,"Après","Avant")</f>
        <v>Avant</v>
      </c>
      <c r="W1027" s="28" t="str">
        <f t="shared" ref="W1027:W1090" si="117">IF(V1027="Après","Avant","Après")</f>
        <v>Après</v>
      </c>
      <c r="X1027" s="29">
        <f t="shared" ref="X1027:X1090" si="118">ABS(T1027-U1027)</f>
        <v>0</v>
      </c>
      <c r="Y1027" s="42">
        <f>IFERROR(P1027+D1027*0.03,"")</f>
        <v>2.35180210000103E+16</v>
      </c>
    </row>
    <row r="1028" spans="1:25">
      <c r="A1028" s="13" t="s">
        <v>67</v>
      </c>
      <c r="B1028" s="14" t="s">
        <v>30</v>
      </c>
      <c r="C1028" s="15">
        <v>3605052361993</v>
      </c>
      <c r="D1028" s="16">
        <v>10000</v>
      </c>
      <c r="E1028" s="17">
        <v>10000</v>
      </c>
      <c r="F1028" s="18">
        <v>1</v>
      </c>
      <c r="G1028" s="19">
        <v>1</v>
      </c>
      <c r="H1028" s="20">
        <f t="shared" si="113"/>
        <v>2</v>
      </c>
      <c r="I1028" s="21">
        <f>SUMIFS(E:E,C:C,C1028)</f>
        <v>10000</v>
      </c>
      <c r="J1028" s="21">
        <f>SUMIFS(D:D,C:C,C1028)</f>
        <v>10000</v>
      </c>
      <c r="K1028" s="20" t="str">
        <f>IF(H1028=2,"Délais OK &amp; Qté OK",IF(AND(H1028=1,E1028&lt;&gt;""),"Délais OK &amp; Qté NO",IF(AND(H1028=1,E1028="",M1028&gt;=2),"Délais NO &amp; Qté OK",IF(AND(E1028&lt;&gt;"",J1028=D1028),"Livraison sans demande","Délais NO &amp; Qté NO"))))</f>
        <v>Délais OK &amp; Qté OK</v>
      </c>
      <c r="L1028" s="22" t="str">
        <f>IF(AND(K1028="Délais NO &amp; Qté OK",X1028&gt;30,D1028&lt;&gt;""),"Verificar",IF(AND(K1028="Délais NO &amp; Qté OK",X1028&lt;=30,D1028&lt;&gt;""),"Entrée faite "&amp;X1028&amp;" jours "&amp;V1028,IF(AND(X1028&lt;30,K1028="Délais NO &amp; Qté NO",D1028=""),"Demande faite "&amp;X1028&amp;" jours "&amp;W1029,"")))</f>
        <v/>
      </c>
      <c r="M1028" s="22">
        <f t="shared" si="114"/>
        <v>1</v>
      </c>
      <c r="N1028" s="23">
        <v>1</v>
      </c>
      <c r="O1028" s="12" t="str">
        <f>CONCATENATE(C1028,D1028,E1028)</f>
        <v>36050523619931000010000</v>
      </c>
      <c r="P1028" s="42" t="str">
        <f t="shared" si="115"/>
        <v>23619931000010000</v>
      </c>
      <c r="Q1028" s="24" t="str">
        <f>IF(AND(D1028&lt;&gt;0,E1028=0),B1028,"")</f>
        <v/>
      </c>
      <c r="R1028" s="25" t="str">
        <f>IF(AND(D1028=0,E1028&lt;&gt;0),B1028,"")</f>
        <v/>
      </c>
      <c r="S1028" s="26">
        <f t="shared" si="112"/>
        <v>41071</v>
      </c>
      <c r="T1028" s="27">
        <f>SUMIFS(S:S,O:O,O1028,E:E,"")</f>
        <v>0</v>
      </c>
      <c r="U1028" s="27">
        <f>SUMIFS(S:S,O:O,O1028,D:D,"")</f>
        <v>0</v>
      </c>
      <c r="V1028" s="28" t="str">
        <f t="shared" si="116"/>
        <v>Avant</v>
      </c>
      <c r="W1028" s="28" t="str">
        <f t="shared" si="117"/>
        <v>Après</v>
      </c>
      <c r="X1028" s="29">
        <f t="shared" si="118"/>
        <v>0</v>
      </c>
      <c r="Y1028" s="42">
        <f>IFERROR(P1028+D1028*0.03,"")</f>
        <v>2.36199310000103E+16</v>
      </c>
    </row>
    <row r="1029" spans="1:25">
      <c r="A1029" s="13" t="s">
        <v>67</v>
      </c>
      <c r="B1029" s="14" t="s">
        <v>30</v>
      </c>
      <c r="C1029" s="15">
        <v>3605052362037</v>
      </c>
      <c r="D1029" s="16">
        <v>20000</v>
      </c>
      <c r="E1029" s="17">
        <v>20000</v>
      </c>
      <c r="F1029" s="18">
        <v>1</v>
      </c>
      <c r="G1029" s="19">
        <v>1</v>
      </c>
      <c r="H1029" s="20">
        <f t="shared" si="113"/>
        <v>2</v>
      </c>
      <c r="I1029" s="21">
        <f>SUMIFS(E:E,C:C,C1029)</f>
        <v>20000</v>
      </c>
      <c r="J1029" s="21">
        <f>SUMIFS(D:D,C:C,C1029)</f>
        <v>20000</v>
      </c>
      <c r="K1029" s="20" t="str">
        <f>IF(H1029=2,"Délais OK &amp; Qté OK",IF(AND(H1029=1,E1029&lt;&gt;""),"Délais OK &amp; Qté NO",IF(AND(H1029=1,E1029="",M1029&gt;=2),"Délais NO &amp; Qté OK",IF(AND(E1029&lt;&gt;"",J1029=D1029),"Livraison sans demande","Délais NO &amp; Qté NO"))))</f>
        <v>Délais OK &amp; Qté OK</v>
      </c>
      <c r="L1029" s="22" t="str">
        <f>IF(AND(K1029="Délais NO &amp; Qté OK",X1029&gt;30,D1029&lt;&gt;""),"Verificar",IF(AND(K1029="Délais NO &amp; Qté OK",X1029&lt;=30,D1029&lt;&gt;""),"Entrée faite "&amp;X1029&amp;" jours "&amp;V1029,IF(AND(X1029&lt;30,K1029="Délais NO &amp; Qté NO",D1029=""),"Demande faite "&amp;X1029&amp;" jours "&amp;W1030,"")))</f>
        <v/>
      </c>
      <c r="M1029" s="22">
        <f t="shared" si="114"/>
        <v>1</v>
      </c>
      <c r="N1029" s="23">
        <v>1</v>
      </c>
      <c r="O1029" s="12" t="str">
        <f>CONCATENATE(C1029,D1029,E1029)</f>
        <v>36050523620372000020000</v>
      </c>
      <c r="P1029" s="42" t="str">
        <f t="shared" si="115"/>
        <v>23620372000020000</v>
      </c>
      <c r="Q1029" s="24" t="str">
        <f>IF(AND(D1029&lt;&gt;0,E1029=0),B1029,"")</f>
        <v/>
      </c>
      <c r="R1029" s="25" t="str">
        <f>IF(AND(D1029=0,E1029&lt;&gt;0),B1029,"")</f>
        <v/>
      </c>
      <c r="S1029" s="26">
        <f t="shared" si="112"/>
        <v>41071</v>
      </c>
      <c r="T1029" s="27">
        <f>SUMIFS(S:S,O:O,O1029,E:E,"")</f>
        <v>0</v>
      </c>
      <c r="U1029" s="27">
        <f>SUMIFS(S:S,O:O,O1029,D:D,"")</f>
        <v>0</v>
      </c>
      <c r="V1029" s="28" t="str">
        <f t="shared" si="116"/>
        <v>Avant</v>
      </c>
      <c r="W1029" s="28" t="str">
        <f t="shared" si="117"/>
        <v>Après</v>
      </c>
      <c r="X1029" s="29">
        <f t="shared" si="118"/>
        <v>0</v>
      </c>
      <c r="Y1029" s="42">
        <f>IFERROR(P1029+D1029*0.03,"")</f>
        <v>2.36203720000206E+16</v>
      </c>
    </row>
    <row r="1030" spans="1:25">
      <c r="A1030" s="13" t="s">
        <v>67</v>
      </c>
      <c r="B1030" s="14" t="s">
        <v>30</v>
      </c>
      <c r="C1030" s="15">
        <v>3605052362068</v>
      </c>
      <c r="D1030" s="16">
        <v>10000</v>
      </c>
      <c r="E1030" s="17">
        <v>10000</v>
      </c>
      <c r="F1030" s="18">
        <v>1</v>
      </c>
      <c r="G1030" s="19">
        <v>1</v>
      </c>
      <c r="H1030" s="20">
        <f t="shared" si="113"/>
        <v>2</v>
      </c>
      <c r="I1030" s="21">
        <f>SUMIFS(E:E,C:C,C1030)</f>
        <v>10000</v>
      </c>
      <c r="J1030" s="21">
        <f>SUMIFS(D:D,C:C,C1030)</f>
        <v>10000</v>
      </c>
      <c r="K1030" s="20" t="str">
        <f>IF(H1030=2,"Délais OK &amp; Qté OK",IF(AND(H1030=1,E1030&lt;&gt;""),"Délais OK &amp; Qté NO",IF(AND(H1030=1,E1030="",M1030&gt;=2),"Délais NO &amp; Qté OK",IF(AND(E1030&lt;&gt;"",J1030=D1030),"Livraison sans demande","Délais NO &amp; Qté NO"))))</f>
        <v>Délais OK &amp; Qté OK</v>
      </c>
      <c r="L1030" s="22" t="str">
        <f>IF(AND(K1030="Délais NO &amp; Qté OK",X1030&gt;30,D1030&lt;&gt;""),"Verificar",IF(AND(K1030="Délais NO &amp; Qté OK",X1030&lt;=30,D1030&lt;&gt;""),"Entrée faite "&amp;X1030&amp;" jours "&amp;V1030,IF(AND(X1030&lt;30,K1030="Délais NO &amp; Qté NO",D1030=""),"Demande faite "&amp;X1030&amp;" jours "&amp;W1031,"")))</f>
        <v/>
      </c>
      <c r="M1030" s="22">
        <f t="shared" si="114"/>
        <v>1</v>
      </c>
      <c r="N1030" s="23">
        <v>1</v>
      </c>
      <c r="O1030" s="12" t="str">
        <f>CONCATENATE(C1030,D1030,E1030)</f>
        <v>36050523620681000010000</v>
      </c>
      <c r="P1030" s="42" t="str">
        <f t="shared" si="115"/>
        <v>23620681000010000</v>
      </c>
      <c r="Q1030" s="24" t="str">
        <f>IF(AND(D1030&lt;&gt;0,E1030=0),B1030,"")</f>
        <v/>
      </c>
      <c r="R1030" s="25" t="str">
        <f>IF(AND(D1030=0,E1030&lt;&gt;0),B1030,"")</f>
        <v/>
      </c>
      <c r="S1030" s="26">
        <f t="shared" si="112"/>
        <v>41071</v>
      </c>
      <c r="T1030" s="27">
        <f>SUMIFS(S:S,O:O,O1030,E:E,"")</f>
        <v>0</v>
      </c>
      <c r="U1030" s="27">
        <f>SUMIFS(S:S,O:O,O1030,D:D,"")</f>
        <v>0</v>
      </c>
      <c r="V1030" s="28" t="str">
        <f t="shared" si="116"/>
        <v>Avant</v>
      </c>
      <c r="W1030" s="28" t="str">
        <f t="shared" si="117"/>
        <v>Après</v>
      </c>
      <c r="X1030" s="29">
        <f t="shared" si="118"/>
        <v>0</v>
      </c>
      <c r="Y1030" s="42">
        <f>IFERROR(P1030+D1030*0.03,"")</f>
        <v>2.36206810000103E+16</v>
      </c>
    </row>
    <row r="1031" spans="1:25">
      <c r="A1031" s="13" t="s">
        <v>67</v>
      </c>
      <c r="B1031" s="14" t="s">
        <v>30</v>
      </c>
      <c r="C1031" s="15">
        <v>3605052362082</v>
      </c>
      <c r="D1031" s="16">
        <v>10000</v>
      </c>
      <c r="E1031" s="17">
        <v>10000</v>
      </c>
      <c r="F1031" s="18">
        <v>1</v>
      </c>
      <c r="G1031" s="19">
        <v>1</v>
      </c>
      <c r="H1031" s="20">
        <f t="shared" si="113"/>
        <v>2</v>
      </c>
      <c r="I1031" s="21">
        <f>SUMIFS(E:E,C:C,C1031)</f>
        <v>10000</v>
      </c>
      <c r="J1031" s="21">
        <f>SUMIFS(D:D,C:C,C1031)</f>
        <v>10000</v>
      </c>
      <c r="K1031" s="20" t="str">
        <f>IF(H1031=2,"Délais OK &amp; Qté OK",IF(AND(H1031=1,E1031&lt;&gt;""),"Délais OK &amp; Qté NO",IF(AND(H1031=1,E1031="",M1031&gt;=2),"Délais NO &amp; Qté OK",IF(AND(E1031&lt;&gt;"",J1031=D1031),"Livraison sans demande","Délais NO &amp; Qté NO"))))</f>
        <v>Délais OK &amp; Qté OK</v>
      </c>
      <c r="L1031" s="22" t="str">
        <f>IF(AND(K1031="Délais NO &amp; Qté OK",X1031&gt;30,D1031&lt;&gt;""),"Verificar",IF(AND(K1031="Délais NO &amp; Qté OK",X1031&lt;=30,D1031&lt;&gt;""),"Entrée faite "&amp;X1031&amp;" jours "&amp;V1031,IF(AND(X1031&lt;30,K1031="Délais NO &amp; Qté NO",D1031=""),"Demande faite "&amp;X1031&amp;" jours "&amp;W1032,"")))</f>
        <v/>
      </c>
      <c r="M1031" s="22">
        <f t="shared" si="114"/>
        <v>1</v>
      </c>
      <c r="N1031" s="23">
        <v>1</v>
      </c>
      <c r="O1031" s="12" t="str">
        <f>CONCATENATE(C1031,D1031,E1031)</f>
        <v>36050523620821000010000</v>
      </c>
      <c r="P1031" s="42" t="str">
        <f t="shared" si="115"/>
        <v>23620821000010000</v>
      </c>
      <c r="Q1031" s="24" t="str">
        <f>IF(AND(D1031&lt;&gt;0,E1031=0),B1031,"")</f>
        <v/>
      </c>
      <c r="R1031" s="25" t="str">
        <f>IF(AND(D1031=0,E1031&lt;&gt;0),B1031,"")</f>
        <v/>
      </c>
      <c r="S1031" s="26">
        <f t="shared" si="112"/>
        <v>41071</v>
      </c>
      <c r="T1031" s="27">
        <f>SUMIFS(S:S,O:O,O1031,E:E,"")</f>
        <v>0</v>
      </c>
      <c r="U1031" s="27">
        <f>SUMIFS(S:S,O:O,O1031,D:D,"")</f>
        <v>0</v>
      </c>
      <c r="V1031" s="28" t="str">
        <f t="shared" si="116"/>
        <v>Avant</v>
      </c>
      <c r="W1031" s="28" t="str">
        <f t="shared" si="117"/>
        <v>Après</v>
      </c>
      <c r="X1031" s="29">
        <f t="shared" si="118"/>
        <v>0</v>
      </c>
      <c r="Y1031" s="42">
        <f>IFERROR(P1031+D1031*0.03,"")</f>
        <v>2.36208210000103E+16</v>
      </c>
    </row>
    <row r="1032" spans="1:25">
      <c r="A1032" s="13" t="s">
        <v>67</v>
      </c>
      <c r="B1032" s="14" t="s">
        <v>30</v>
      </c>
      <c r="C1032" s="15">
        <v>3605052362112</v>
      </c>
      <c r="D1032" s="16">
        <v>10000</v>
      </c>
      <c r="E1032" s="17">
        <v>10000</v>
      </c>
      <c r="F1032" s="18">
        <v>1</v>
      </c>
      <c r="G1032" s="19">
        <v>1</v>
      </c>
      <c r="H1032" s="20">
        <f t="shared" si="113"/>
        <v>2</v>
      </c>
      <c r="I1032" s="21">
        <f>SUMIFS(E:E,C:C,C1032)</f>
        <v>10000</v>
      </c>
      <c r="J1032" s="21">
        <f>SUMIFS(D:D,C:C,C1032)</f>
        <v>10000</v>
      </c>
      <c r="K1032" s="20" t="str">
        <f>IF(H1032=2,"Délais OK &amp; Qté OK",IF(AND(H1032=1,E1032&lt;&gt;""),"Délais OK &amp; Qté NO",IF(AND(H1032=1,E1032="",M1032&gt;=2),"Délais NO &amp; Qté OK",IF(AND(E1032&lt;&gt;"",J1032=D1032),"Livraison sans demande","Délais NO &amp; Qté NO"))))</f>
        <v>Délais OK &amp; Qté OK</v>
      </c>
      <c r="L1032" s="22" t="str">
        <f>IF(AND(K1032="Délais NO &amp; Qté OK",X1032&gt;30,D1032&lt;&gt;""),"Verificar",IF(AND(K1032="Délais NO &amp; Qté OK",X1032&lt;=30,D1032&lt;&gt;""),"Entrée faite "&amp;X1032&amp;" jours "&amp;V1032,IF(AND(X1032&lt;30,K1032="Délais NO &amp; Qté NO",D1032=""),"Demande faite "&amp;X1032&amp;" jours "&amp;W1033,"")))</f>
        <v/>
      </c>
      <c r="M1032" s="22">
        <f t="shared" si="114"/>
        <v>1</v>
      </c>
      <c r="N1032" s="23">
        <v>1</v>
      </c>
      <c r="O1032" s="12" t="str">
        <f>CONCATENATE(C1032,D1032,E1032)</f>
        <v>36050523621121000010000</v>
      </c>
      <c r="P1032" s="42" t="str">
        <f t="shared" si="115"/>
        <v>23621121000010000</v>
      </c>
      <c r="Q1032" s="24" t="str">
        <f>IF(AND(D1032&lt;&gt;0,E1032=0),B1032,"")</f>
        <v/>
      </c>
      <c r="R1032" s="25" t="str">
        <f>IF(AND(D1032=0,E1032&lt;&gt;0),B1032,"")</f>
        <v/>
      </c>
      <c r="S1032" s="26">
        <f t="shared" si="112"/>
        <v>41071</v>
      </c>
      <c r="T1032" s="27">
        <f>SUMIFS(S:S,O:O,O1032,E:E,"")</f>
        <v>0</v>
      </c>
      <c r="U1032" s="27">
        <f>SUMIFS(S:S,O:O,O1032,D:D,"")</f>
        <v>0</v>
      </c>
      <c r="V1032" s="28" t="str">
        <f t="shared" si="116"/>
        <v>Avant</v>
      </c>
      <c r="W1032" s="28" t="str">
        <f t="shared" si="117"/>
        <v>Après</v>
      </c>
      <c r="X1032" s="29">
        <f t="shared" si="118"/>
        <v>0</v>
      </c>
      <c r="Y1032" s="42">
        <f>IFERROR(P1032+D1032*0.03,"")</f>
        <v>2.36211210000103E+16</v>
      </c>
    </row>
    <row r="1033" spans="1:25">
      <c r="A1033" s="13" t="s">
        <v>67</v>
      </c>
      <c r="B1033" s="14" t="s">
        <v>30</v>
      </c>
      <c r="C1033" s="15">
        <v>3605052362198</v>
      </c>
      <c r="D1033" s="16">
        <v>10000</v>
      </c>
      <c r="E1033" s="17">
        <v>10000</v>
      </c>
      <c r="F1033" s="18">
        <v>1</v>
      </c>
      <c r="G1033" s="19">
        <v>1</v>
      </c>
      <c r="H1033" s="20">
        <f t="shared" si="113"/>
        <v>2</v>
      </c>
      <c r="I1033" s="21">
        <f>SUMIFS(E:E,C:C,C1033)</f>
        <v>10000</v>
      </c>
      <c r="J1033" s="21">
        <f>SUMIFS(D:D,C:C,C1033)</f>
        <v>10000</v>
      </c>
      <c r="K1033" s="20" t="str">
        <f>IF(H1033=2,"Délais OK &amp; Qté OK",IF(AND(H1033=1,E1033&lt;&gt;""),"Délais OK &amp; Qté NO",IF(AND(H1033=1,E1033="",M1033&gt;=2),"Délais NO &amp; Qté OK",IF(AND(E1033&lt;&gt;"",J1033=D1033),"Livraison sans demande","Délais NO &amp; Qté NO"))))</f>
        <v>Délais OK &amp; Qté OK</v>
      </c>
      <c r="L1033" s="22" t="str">
        <f>IF(AND(K1033="Délais NO &amp; Qté OK",X1033&gt;30,D1033&lt;&gt;""),"Verificar",IF(AND(K1033="Délais NO &amp; Qté OK",X1033&lt;=30,D1033&lt;&gt;""),"Entrée faite "&amp;X1033&amp;" jours "&amp;V1033,IF(AND(X1033&lt;30,K1033="Délais NO &amp; Qté NO",D1033=""),"Demande faite "&amp;X1033&amp;" jours "&amp;W1034,"")))</f>
        <v/>
      </c>
      <c r="M1033" s="22">
        <f t="shared" si="114"/>
        <v>1</v>
      </c>
      <c r="N1033" s="23">
        <v>1</v>
      </c>
      <c r="O1033" s="12" t="str">
        <f>CONCATENATE(C1033,D1033,E1033)</f>
        <v>36050523621981000010000</v>
      </c>
      <c r="P1033" s="42" t="str">
        <f t="shared" si="115"/>
        <v>23621981000010000</v>
      </c>
      <c r="Q1033" s="24" t="str">
        <f>IF(AND(D1033&lt;&gt;0,E1033=0),B1033,"")</f>
        <v/>
      </c>
      <c r="R1033" s="25" t="str">
        <f>IF(AND(D1033=0,E1033&lt;&gt;0),B1033,"")</f>
        <v/>
      </c>
      <c r="S1033" s="26">
        <f t="shared" si="112"/>
        <v>41071</v>
      </c>
      <c r="T1033" s="27">
        <f>SUMIFS(S:S,O:O,O1033,E:E,"")</f>
        <v>0</v>
      </c>
      <c r="U1033" s="27">
        <f>SUMIFS(S:S,O:O,O1033,D:D,"")</f>
        <v>0</v>
      </c>
      <c r="V1033" s="28" t="str">
        <f t="shared" si="116"/>
        <v>Avant</v>
      </c>
      <c r="W1033" s="28" t="str">
        <f t="shared" si="117"/>
        <v>Après</v>
      </c>
      <c r="X1033" s="29">
        <f t="shared" si="118"/>
        <v>0</v>
      </c>
      <c r="Y1033" s="42">
        <f>IFERROR(P1033+D1033*0.03,"")</f>
        <v>2.36219810000103E+16</v>
      </c>
    </row>
    <row r="1034" spans="1:25">
      <c r="A1034" s="13" t="s">
        <v>67</v>
      </c>
      <c r="B1034" s="14" t="s">
        <v>30</v>
      </c>
      <c r="C1034" s="15">
        <v>3605052362228</v>
      </c>
      <c r="D1034" s="16">
        <v>10000</v>
      </c>
      <c r="E1034" s="17">
        <v>10000</v>
      </c>
      <c r="F1034" s="18">
        <v>1</v>
      </c>
      <c r="G1034" s="19">
        <v>1</v>
      </c>
      <c r="H1034" s="20">
        <f t="shared" si="113"/>
        <v>2</v>
      </c>
      <c r="I1034" s="21">
        <f>SUMIFS(E:E,C:C,C1034)</f>
        <v>30000</v>
      </c>
      <c r="J1034" s="21">
        <f>SUMIFS(D:D,C:C,C1034)</f>
        <v>50000</v>
      </c>
      <c r="K1034" s="20" t="str">
        <f>IF(H1034=2,"Délais OK &amp; Qté OK",IF(AND(H1034=1,E1034&lt;&gt;""),"Délais OK &amp; Qté NO",IF(AND(H1034=1,E1034="",M1034&gt;=2),"Délais NO &amp; Qté OK",IF(AND(E1034&lt;&gt;"",J1034=D1034),"Livraison sans demande","Délais NO &amp; Qté NO"))))</f>
        <v>Délais OK &amp; Qté OK</v>
      </c>
      <c r="L1034" s="22" t="str">
        <f>IF(AND(K1034="Délais NO &amp; Qté OK",X1034&gt;30,D1034&lt;&gt;""),"Verificar",IF(AND(K1034="Délais NO &amp; Qté OK",X1034&lt;=30,D1034&lt;&gt;""),"Entrée faite "&amp;X1034&amp;" jours "&amp;V1034,IF(AND(X1034&lt;30,K1034="Délais NO &amp; Qté NO",D1034=""),"Demande faite "&amp;X1034&amp;" jours "&amp;W1035,"")))</f>
        <v/>
      </c>
      <c r="M1034" s="22">
        <f t="shared" si="114"/>
        <v>1</v>
      </c>
      <c r="N1034" s="23">
        <v>1</v>
      </c>
      <c r="O1034" s="12" t="str">
        <f>CONCATENATE(C1034,D1034,E1034)</f>
        <v>36050523622281000010000</v>
      </c>
      <c r="P1034" s="42" t="str">
        <f t="shared" si="115"/>
        <v>23622281000010000</v>
      </c>
      <c r="Q1034" s="24" t="str">
        <f>IF(AND(D1034&lt;&gt;0,E1034=0),B1034,"")</f>
        <v/>
      </c>
      <c r="R1034" s="25" t="str">
        <f>IF(AND(D1034=0,E1034&lt;&gt;0),B1034,"")</f>
        <v/>
      </c>
      <c r="S1034" s="26">
        <f t="shared" si="112"/>
        <v>41071</v>
      </c>
      <c r="T1034" s="27">
        <f>SUMIFS(S:S,O:O,O1034,E:E,"")</f>
        <v>0</v>
      </c>
      <c r="U1034" s="27">
        <f>SUMIFS(S:S,O:O,O1034,D:D,"")</f>
        <v>0</v>
      </c>
      <c r="V1034" s="28" t="str">
        <f t="shared" si="116"/>
        <v>Avant</v>
      </c>
      <c r="W1034" s="28" t="str">
        <f t="shared" si="117"/>
        <v>Après</v>
      </c>
      <c r="X1034" s="29">
        <f t="shared" si="118"/>
        <v>0</v>
      </c>
      <c r="Y1034" s="42">
        <f>IFERROR(P1034+D1034*0.03,"")</f>
        <v>2.36222810000103E+16</v>
      </c>
    </row>
    <row r="1035" spans="1:25">
      <c r="A1035" s="13" t="s">
        <v>67</v>
      </c>
      <c r="B1035" s="14" t="s">
        <v>30</v>
      </c>
      <c r="C1035" s="15">
        <v>3605052369371</v>
      </c>
      <c r="D1035" s="16">
        <v>10000</v>
      </c>
      <c r="E1035" s="17">
        <v>10000</v>
      </c>
      <c r="F1035" s="18">
        <v>1</v>
      </c>
      <c r="G1035" s="19">
        <v>1</v>
      </c>
      <c r="H1035" s="20">
        <f t="shared" si="113"/>
        <v>2</v>
      </c>
      <c r="I1035" s="21">
        <f>SUMIFS(E:E,C:C,C1035)</f>
        <v>10000</v>
      </c>
      <c r="J1035" s="21">
        <f>SUMIFS(D:D,C:C,C1035)</f>
        <v>10000</v>
      </c>
      <c r="K1035" s="20" t="str">
        <f>IF(H1035=2,"Délais OK &amp; Qté OK",IF(AND(H1035=1,E1035&lt;&gt;""),"Délais OK &amp; Qté NO",IF(AND(H1035=1,E1035="",M1035&gt;=2),"Délais NO &amp; Qté OK",IF(AND(E1035&lt;&gt;"",J1035=D1035),"Livraison sans demande","Délais NO &amp; Qté NO"))))</f>
        <v>Délais OK &amp; Qté OK</v>
      </c>
      <c r="L1035" s="22" t="str">
        <f>IF(AND(K1035="Délais NO &amp; Qté OK",X1035&gt;30,D1035&lt;&gt;""),"Verificar",IF(AND(K1035="Délais NO &amp; Qté OK",X1035&lt;=30,D1035&lt;&gt;""),"Entrée faite "&amp;X1035&amp;" jours "&amp;V1035,IF(AND(X1035&lt;30,K1035="Délais NO &amp; Qté NO",D1035=""),"Demande faite "&amp;X1035&amp;" jours "&amp;W1036,"")))</f>
        <v/>
      </c>
      <c r="M1035" s="22">
        <f t="shared" si="114"/>
        <v>1</v>
      </c>
      <c r="N1035" s="23">
        <v>1</v>
      </c>
      <c r="O1035" s="12" t="str">
        <f>CONCATENATE(C1035,D1035,E1035)</f>
        <v>36050523693711000010000</v>
      </c>
      <c r="P1035" s="42" t="str">
        <f t="shared" si="115"/>
        <v>23693711000010000</v>
      </c>
      <c r="Q1035" s="24" t="str">
        <f>IF(AND(D1035&lt;&gt;0,E1035=0),B1035,"")</f>
        <v/>
      </c>
      <c r="R1035" s="25" t="str">
        <f>IF(AND(D1035=0,E1035&lt;&gt;0),B1035,"")</f>
        <v/>
      </c>
      <c r="S1035" s="26">
        <f t="shared" si="112"/>
        <v>41071</v>
      </c>
      <c r="T1035" s="27">
        <f>SUMIFS(S:S,O:O,O1035,E:E,"")</f>
        <v>0</v>
      </c>
      <c r="U1035" s="27">
        <f>SUMIFS(S:S,O:O,O1035,D:D,"")</f>
        <v>0</v>
      </c>
      <c r="V1035" s="28" t="str">
        <f t="shared" si="116"/>
        <v>Avant</v>
      </c>
      <c r="W1035" s="28" t="str">
        <f t="shared" si="117"/>
        <v>Après</v>
      </c>
      <c r="X1035" s="29">
        <f t="shared" si="118"/>
        <v>0</v>
      </c>
      <c r="Y1035" s="42">
        <f>IFERROR(P1035+D1035*0.03,"")</f>
        <v>2.36937110000103E+16</v>
      </c>
    </row>
    <row r="1036" spans="1:25">
      <c r="A1036" s="13" t="s">
        <v>67</v>
      </c>
      <c r="B1036" s="14" t="s">
        <v>30</v>
      </c>
      <c r="C1036" s="15">
        <v>3605052369449</v>
      </c>
      <c r="D1036" s="16">
        <v>10000</v>
      </c>
      <c r="E1036" s="17">
        <v>10000</v>
      </c>
      <c r="F1036" s="18">
        <v>1</v>
      </c>
      <c r="G1036" s="19">
        <v>1</v>
      </c>
      <c r="H1036" s="20">
        <f t="shared" si="113"/>
        <v>2</v>
      </c>
      <c r="I1036" s="21">
        <f>SUMIFS(E:E,C:C,C1036)</f>
        <v>10000</v>
      </c>
      <c r="J1036" s="21">
        <f>SUMIFS(D:D,C:C,C1036)</f>
        <v>20000</v>
      </c>
      <c r="K1036" s="20" t="str">
        <f>IF(H1036=2,"Délais OK &amp; Qté OK",IF(AND(H1036=1,E1036&lt;&gt;""),"Délais OK &amp; Qté NO",IF(AND(H1036=1,E1036="",M1036&gt;=2),"Délais NO &amp; Qté OK",IF(AND(E1036&lt;&gt;"",J1036=D1036),"Livraison sans demande","Délais NO &amp; Qté NO"))))</f>
        <v>Délais OK &amp; Qté OK</v>
      </c>
      <c r="L1036" s="22" t="str">
        <f>IF(AND(K1036="Délais NO &amp; Qté OK",X1036&gt;30,D1036&lt;&gt;""),"Verificar",IF(AND(K1036="Délais NO &amp; Qté OK",X1036&lt;=30,D1036&lt;&gt;""),"Entrée faite "&amp;X1036&amp;" jours "&amp;V1036,IF(AND(X1036&lt;30,K1036="Délais NO &amp; Qté NO",D1036=""),"Demande faite "&amp;X1036&amp;" jours "&amp;W1037,"")))</f>
        <v/>
      </c>
      <c r="M1036" s="22">
        <f t="shared" si="114"/>
        <v>1</v>
      </c>
      <c r="N1036" s="23">
        <v>1</v>
      </c>
      <c r="O1036" s="12" t="str">
        <f>CONCATENATE(C1036,D1036,E1036)</f>
        <v>36050523694491000010000</v>
      </c>
      <c r="P1036" s="42" t="str">
        <f t="shared" si="115"/>
        <v>23694491000010000</v>
      </c>
      <c r="Q1036" s="24" t="str">
        <f>IF(AND(D1036&lt;&gt;0,E1036=0),B1036,"")</f>
        <v/>
      </c>
      <c r="R1036" s="25" t="str">
        <f>IF(AND(D1036=0,E1036&lt;&gt;0),B1036,"")</f>
        <v/>
      </c>
      <c r="S1036" s="26">
        <f t="shared" si="112"/>
        <v>41071</v>
      </c>
      <c r="T1036" s="27">
        <f>SUMIFS(S:S,O:O,O1036,E:E,"")</f>
        <v>0</v>
      </c>
      <c r="U1036" s="27">
        <f>SUMIFS(S:S,O:O,O1036,D:D,"")</f>
        <v>0</v>
      </c>
      <c r="V1036" s="28" t="str">
        <f t="shared" si="116"/>
        <v>Avant</v>
      </c>
      <c r="W1036" s="28" t="str">
        <f t="shared" si="117"/>
        <v>Après</v>
      </c>
      <c r="X1036" s="29">
        <f t="shared" si="118"/>
        <v>0</v>
      </c>
      <c r="Y1036" s="42">
        <f>IFERROR(P1036+D1036*0.03,"")</f>
        <v>2.36944910000103E+16</v>
      </c>
    </row>
    <row r="1037" spans="1:25">
      <c r="A1037" s="13" t="s">
        <v>67</v>
      </c>
      <c r="B1037" s="14" t="s">
        <v>30</v>
      </c>
      <c r="C1037" s="15">
        <v>3605052370582</v>
      </c>
      <c r="D1037" s="16">
        <v>10000</v>
      </c>
      <c r="E1037" s="17">
        <v>10000</v>
      </c>
      <c r="F1037" s="18">
        <v>1</v>
      </c>
      <c r="G1037" s="19">
        <v>1</v>
      </c>
      <c r="H1037" s="20">
        <f t="shared" si="113"/>
        <v>2</v>
      </c>
      <c r="I1037" s="21">
        <f>SUMIFS(E:E,C:C,C1037)</f>
        <v>10000</v>
      </c>
      <c r="J1037" s="21">
        <f>SUMIFS(D:D,C:C,C1037)</f>
        <v>10000</v>
      </c>
      <c r="K1037" s="20" t="str">
        <f>IF(H1037=2,"Délais OK &amp; Qté OK",IF(AND(H1037=1,E1037&lt;&gt;""),"Délais OK &amp; Qté NO",IF(AND(H1037=1,E1037="",M1037&gt;=2),"Délais NO &amp; Qté OK",IF(AND(E1037&lt;&gt;"",J1037=D1037),"Livraison sans demande","Délais NO &amp; Qté NO"))))</f>
        <v>Délais OK &amp; Qté OK</v>
      </c>
      <c r="L1037" s="22" t="str">
        <f>IF(AND(K1037="Délais NO &amp; Qté OK",X1037&gt;30,D1037&lt;&gt;""),"Verificar",IF(AND(K1037="Délais NO &amp; Qté OK",X1037&lt;=30,D1037&lt;&gt;""),"Entrée faite "&amp;X1037&amp;" jours "&amp;V1037,IF(AND(X1037&lt;30,K1037="Délais NO &amp; Qté NO",D1037=""),"Demande faite "&amp;X1037&amp;" jours "&amp;W1038,"")))</f>
        <v/>
      </c>
      <c r="M1037" s="22">
        <f t="shared" si="114"/>
        <v>1</v>
      </c>
      <c r="N1037" s="23">
        <v>1</v>
      </c>
      <c r="O1037" s="12" t="str">
        <f>CONCATENATE(C1037,D1037,E1037)</f>
        <v>36050523705821000010000</v>
      </c>
      <c r="P1037" s="42" t="str">
        <f t="shared" si="115"/>
        <v>23705821000010000</v>
      </c>
      <c r="Q1037" s="24" t="str">
        <f>IF(AND(D1037&lt;&gt;0,E1037=0),B1037,"")</f>
        <v/>
      </c>
      <c r="R1037" s="25" t="str">
        <f>IF(AND(D1037=0,E1037&lt;&gt;0),B1037,"")</f>
        <v/>
      </c>
      <c r="S1037" s="26">
        <f t="shared" si="112"/>
        <v>41071</v>
      </c>
      <c r="T1037" s="27">
        <f>SUMIFS(S:S,O:O,O1037,E:E,"")</f>
        <v>0</v>
      </c>
      <c r="U1037" s="27">
        <f>SUMIFS(S:S,O:O,O1037,D:D,"")</f>
        <v>0</v>
      </c>
      <c r="V1037" s="28" t="str">
        <f t="shared" si="116"/>
        <v>Avant</v>
      </c>
      <c r="W1037" s="28" t="str">
        <f t="shared" si="117"/>
        <v>Après</v>
      </c>
      <c r="X1037" s="29">
        <f t="shared" si="118"/>
        <v>0</v>
      </c>
      <c r="Y1037" s="42">
        <f>IFERROR(P1037+D1037*0.03,"")</f>
        <v>2.37058210000103E+16</v>
      </c>
    </row>
    <row r="1038" spans="1:25">
      <c r="A1038" s="13" t="s">
        <v>67</v>
      </c>
      <c r="B1038" s="14" t="s">
        <v>30</v>
      </c>
      <c r="C1038" s="15">
        <v>3605052370612</v>
      </c>
      <c r="D1038" s="16">
        <v>10000</v>
      </c>
      <c r="E1038" s="17">
        <v>10000</v>
      </c>
      <c r="F1038" s="18">
        <v>1</v>
      </c>
      <c r="G1038" s="19">
        <v>1</v>
      </c>
      <c r="H1038" s="20">
        <f t="shared" si="113"/>
        <v>2</v>
      </c>
      <c r="I1038" s="21">
        <f>SUMIFS(E:E,C:C,C1038)</f>
        <v>10000</v>
      </c>
      <c r="J1038" s="21">
        <f>SUMIFS(D:D,C:C,C1038)</f>
        <v>10000</v>
      </c>
      <c r="K1038" s="20" t="str">
        <f>IF(H1038=2,"Délais OK &amp; Qté OK",IF(AND(H1038=1,E1038&lt;&gt;""),"Délais OK &amp; Qté NO",IF(AND(H1038=1,E1038="",M1038&gt;=2),"Délais NO &amp; Qté OK",IF(AND(E1038&lt;&gt;"",J1038=D1038),"Livraison sans demande","Délais NO &amp; Qté NO"))))</f>
        <v>Délais OK &amp; Qté OK</v>
      </c>
      <c r="L1038" s="22" t="str">
        <f>IF(AND(K1038="Délais NO &amp; Qté OK",X1038&gt;30,D1038&lt;&gt;""),"Verificar",IF(AND(K1038="Délais NO &amp; Qté OK",X1038&lt;=30,D1038&lt;&gt;""),"Entrée faite "&amp;X1038&amp;" jours "&amp;V1038,IF(AND(X1038&lt;30,K1038="Délais NO &amp; Qté NO",D1038=""),"Demande faite "&amp;X1038&amp;" jours "&amp;W1039,"")))</f>
        <v/>
      </c>
      <c r="M1038" s="22">
        <f t="shared" si="114"/>
        <v>1</v>
      </c>
      <c r="N1038" s="23">
        <v>1</v>
      </c>
      <c r="O1038" s="12" t="str">
        <f>CONCATENATE(C1038,D1038,E1038)</f>
        <v>36050523706121000010000</v>
      </c>
      <c r="P1038" s="42" t="str">
        <f t="shared" si="115"/>
        <v>23706121000010000</v>
      </c>
      <c r="Q1038" s="24" t="str">
        <f>IF(AND(D1038&lt;&gt;0,E1038=0),B1038,"")</f>
        <v/>
      </c>
      <c r="R1038" s="25" t="str">
        <f>IF(AND(D1038=0,E1038&lt;&gt;0),B1038,"")</f>
        <v/>
      </c>
      <c r="S1038" s="26">
        <f t="shared" si="112"/>
        <v>41071</v>
      </c>
      <c r="T1038" s="27">
        <f>SUMIFS(S:S,O:O,O1038,E:E,"")</f>
        <v>0</v>
      </c>
      <c r="U1038" s="27">
        <f>SUMIFS(S:S,O:O,O1038,D:D,"")</f>
        <v>0</v>
      </c>
      <c r="V1038" s="28" t="str">
        <f t="shared" si="116"/>
        <v>Avant</v>
      </c>
      <c r="W1038" s="28" t="str">
        <f t="shared" si="117"/>
        <v>Après</v>
      </c>
      <c r="X1038" s="29">
        <f t="shared" si="118"/>
        <v>0</v>
      </c>
      <c r="Y1038" s="42">
        <f>IFERROR(P1038+D1038*0.03,"")</f>
        <v>2.37061210000103E+16</v>
      </c>
    </row>
    <row r="1039" spans="1:25">
      <c r="A1039" s="13" t="s">
        <v>67</v>
      </c>
      <c r="B1039" s="14" t="s">
        <v>30</v>
      </c>
      <c r="C1039" s="15">
        <v>3605052374405</v>
      </c>
      <c r="D1039" s="16">
        <v>10000</v>
      </c>
      <c r="E1039" s="17">
        <v>10000</v>
      </c>
      <c r="F1039" s="18">
        <v>1</v>
      </c>
      <c r="G1039" s="19">
        <v>1</v>
      </c>
      <c r="H1039" s="20">
        <f t="shared" si="113"/>
        <v>2</v>
      </c>
      <c r="I1039" s="21">
        <f>SUMIFS(E:E,C:C,C1039)</f>
        <v>20000</v>
      </c>
      <c r="J1039" s="21">
        <f>SUMIFS(D:D,C:C,C1039)</f>
        <v>20000</v>
      </c>
      <c r="K1039" s="20" t="str">
        <f>IF(H1039=2,"Délais OK &amp; Qté OK",IF(AND(H1039=1,E1039&lt;&gt;""),"Délais OK &amp; Qté NO",IF(AND(H1039=1,E1039="",M1039&gt;=2),"Délais NO &amp; Qté OK",IF(AND(E1039&lt;&gt;"",J1039=D1039),"Livraison sans demande","Délais NO &amp; Qté NO"))))</f>
        <v>Délais OK &amp; Qté OK</v>
      </c>
      <c r="L1039" s="22" t="str">
        <f>IF(AND(K1039="Délais NO &amp; Qté OK",X1039&gt;30,D1039&lt;&gt;""),"Verificar",IF(AND(K1039="Délais NO &amp; Qté OK",X1039&lt;=30,D1039&lt;&gt;""),"Entrée faite "&amp;X1039&amp;" jours "&amp;V1039,IF(AND(X1039&lt;30,K1039="Délais NO &amp; Qté NO",D1039=""),"Demande faite "&amp;X1039&amp;" jours "&amp;W1040,"")))</f>
        <v/>
      </c>
      <c r="M1039" s="22">
        <f t="shared" si="114"/>
        <v>2</v>
      </c>
      <c r="N1039" s="23">
        <v>1</v>
      </c>
      <c r="O1039" s="12" t="str">
        <f>CONCATENATE(C1039,D1039,E1039)</f>
        <v>36050523744051000010000</v>
      </c>
      <c r="P1039" s="42" t="str">
        <f t="shared" si="115"/>
        <v>23744051000010000</v>
      </c>
      <c r="Q1039" s="24" t="str">
        <f>IF(AND(D1039&lt;&gt;0,E1039=0),B1039,"")</f>
        <v/>
      </c>
      <c r="R1039" s="25" t="str">
        <f>IF(AND(D1039=0,E1039&lt;&gt;0),B1039,"")</f>
        <v/>
      </c>
      <c r="S1039" s="26">
        <f t="shared" si="112"/>
        <v>41071</v>
      </c>
      <c r="T1039" s="27">
        <f>SUMIFS(S:S,O:O,O1039,E:E,"")</f>
        <v>0</v>
      </c>
      <c r="U1039" s="27">
        <f>SUMIFS(S:S,O:O,O1039,D:D,"")</f>
        <v>0</v>
      </c>
      <c r="V1039" s="28" t="str">
        <f t="shared" si="116"/>
        <v>Avant</v>
      </c>
      <c r="W1039" s="28" t="str">
        <f t="shared" si="117"/>
        <v>Après</v>
      </c>
      <c r="X1039" s="29">
        <f t="shared" si="118"/>
        <v>0</v>
      </c>
      <c r="Y1039" s="42">
        <f>IFERROR(P1039+D1039*0.03,"")</f>
        <v>2.37440510000103E+16</v>
      </c>
    </row>
    <row r="1040" spans="1:25">
      <c r="A1040" s="13" t="s">
        <v>67</v>
      </c>
      <c r="B1040" s="14" t="s">
        <v>30</v>
      </c>
      <c r="C1040" s="15">
        <v>3605052374474</v>
      </c>
      <c r="D1040" s="16">
        <v>10000</v>
      </c>
      <c r="E1040" s="17">
        <v>10000</v>
      </c>
      <c r="F1040" s="18">
        <v>1</v>
      </c>
      <c r="G1040" s="19">
        <v>1</v>
      </c>
      <c r="H1040" s="20">
        <f t="shared" si="113"/>
        <v>2</v>
      </c>
      <c r="I1040" s="21">
        <f>SUMIFS(E:E,C:C,C1040)</f>
        <v>10000</v>
      </c>
      <c r="J1040" s="21">
        <f>SUMIFS(D:D,C:C,C1040)</f>
        <v>10000</v>
      </c>
      <c r="K1040" s="20" t="str">
        <f>IF(H1040=2,"Délais OK &amp; Qté OK",IF(AND(H1040=1,E1040&lt;&gt;""),"Délais OK &amp; Qté NO",IF(AND(H1040=1,E1040="",M1040&gt;=2),"Délais NO &amp; Qté OK",IF(AND(E1040&lt;&gt;"",J1040=D1040),"Livraison sans demande","Délais NO &amp; Qté NO"))))</f>
        <v>Délais OK &amp; Qté OK</v>
      </c>
      <c r="L1040" s="22" t="str">
        <f>IF(AND(K1040="Délais NO &amp; Qté OK",X1040&gt;30,D1040&lt;&gt;""),"Verificar",IF(AND(K1040="Délais NO &amp; Qté OK",X1040&lt;=30,D1040&lt;&gt;""),"Entrée faite "&amp;X1040&amp;" jours "&amp;V1040,IF(AND(X1040&lt;30,K1040="Délais NO &amp; Qté NO",D1040=""),"Demande faite "&amp;X1040&amp;" jours "&amp;W1041,"")))</f>
        <v/>
      </c>
      <c r="M1040" s="22">
        <f t="shared" si="114"/>
        <v>1</v>
      </c>
      <c r="N1040" s="23">
        <v>1</v>
      </c>
      <c r="O1040" s="12" t="str">
        <f>CONCATENATE(C1040,D1040,E1040)</f>
        <v>36050523744741000010000</v>
      </c>
      <c r="P1040" s="42" t="str">
        <f t="shared" si="115"/>
        <v>23744741000010000</v>
      </c>
      <c r="Q1040" s="24" t="str">
        <f>IF(AND(D1040&lt;&gt;0,E1040=0),B1040,"")</f>
        <v/>
      </c>
      <c r="R1040" s="25" t="str">
        <f>IF(AND(D1040=0,E1040&lt;&gt;0),B1040,"")</f>
        <v/>
      </c>
      <c r="S1040" s="26">
        <f t="shared" si="112"/>
        <v>41071</v>
      </c>
      <c r="T1040" s="27">
        <f>SUMIFS(S:S,O:O,O1040,E:E,"")</f>
        <v>0</v>
      </c>
      <c r="U1040" s="27">
        <f>SUMIFS(S:S,O:O,O1040,D:D,"")</f>
        <v>0</v>
      </c>
      <c r="V1040" s="28" t="str">
        <f t="shared" si="116"/>
        <v>Avant</v>
      </c>
      <c r="W1040" s="28" t="str">
        <f t="shared" si="117"/>
        <v>Après</v>
      </c>
      <c r="X1040" s="29">
        <f t="shared" si="118"/>
        <v>0</v>
      </c>
      <c r="Y1040" s="42">
        <f>IFERROR(P1040+D1040*0.03,"")</f>
        <v>2.37447410000103E+16</v>
      </c>
    </row>
    <row r="1041" spans="1:25">
      <c r="A1041" s="13" t="s">
        <v>67</v>
      </c>
      <c r="B1041" s="14" t="s">
        <v>30</v>
      </c>
      <c r="C1041" s="15">
        <v>3605052374481</v>
      </c>
      <c r="D1041" s="16">
        <v>10000</v>
      </c>
      <c r="E1041" s="17">
        <v>10000</v>
      </c>
      <c r="F1041" s="18">
        <v>1</v>
      </c>
      <c r="G1041" s="19">
        <v>1</v>
      </c>
      <c r="H1041" s="20">
        <f t="shared" si="113"/>
        <v>2</v>
      </c>
      <c r="I1041" s="21">
        <f>SUMIFS(E:E,C:C,C1041)</f>
        <v>10000</v>
      </c>
      <c r="J1041" s="21">
        <f>SUMIFS(D:D,C:C,C1041)</f>
        <v>10000</v>
      </c>
      <c r="K1041" s="20" t="str">
        <f>IF(H1041=2,"Délais OK &amp; Qté OK",IF(AND(H1041=1,E1041&lt;&gt;""),"Délais OK &amp; Qté NO",IF(AND(H1041=1,E1041="",M1041&gt;=2),"Délais NO &amp; Qté OK",IF(AND(E1041&lt;&gt;"",J1041=D1041),"Livraison sans demande","Délais NO &amp; Qté NO"))))</f>
        <v>Délais OK &amp; Qté OK</v>
      </c>
      <c r="L1041" s="22" t="str">
        <f>IF(AND(K1041="Délais NO &amp; Qté OK",X1041&gt;30,D1041&lt;&gt;""),"Verificar",IF(AND(K1041="Délais NO &amp; Qté OK",X1041&lt;=30,D1041&lt;&gt;""),"Entrée faite "&amp;X1041&amp;" jours "&amp;V1041,IF(AND(X1041&lt;30,K1041="Délais NO &amp; Qté NO",D1041=""),"Demande faite "&amp;X1041&amp;" jours "&amp;W1042,"")))</f>
        <v/>
      </c>
      <c r="M1041" s="22">
        <f t="shared" si="114"/>
        <v>1</v>
      </c>
      <c r="N1041" s="23">
        <v>1</v>
      </c>
      <c r="O1041" s="12" t="str">
        <f>CONCATENATE(C1041,D1041,E1041)</f>
        <v>36050523744811000010000</v>
      </c>
      <c r="P1041" s="42" t="str">
        <f t="shared" si="115"/>
        <v>23744811000010000</v>
      </c>
      <c r="Q1041" s="24" t="str">
        <f>IF(AND(D1041&lt;&gt;0,E1041=0),B1041,"")</f>
        <v/>
      </c>
      <c r="R1041" s="25" t="str">
        <f>IF(AND(D1041=0,E1041&lt;&gt;0),B1041,"")</f>
        <v/>
      </c>
      <c r="S1041" s="26">
        <f t="shared" si="112"/>
        <v>41071</v>
      </c>
      <c r="T1041" s="27">
        <f>SUMIFS(S:S,O:O,O1041,E:E,"")</f>
        <v>0</v>
      </c>
      <c r="U1041" s="27">
        <f>SUMIFS(S:S,O:O,O1041,D:D,"")</f>
        <v>0</v>
      </c>
      <c r="V1041" s="28" t="str">
        <f t="shared" si="116"/>
        <v>Avant</v>
      </c>
      <c r="W1041" s="28" t="str">
        <f t="shared" si="117"/>
        <v>Après</v>
      </c>
      <c r="X1041" s="29">
        <f t="shared" si="118"/>
        <v>0</v>
      </c>
      <c r="Y1041" s="42">
        <f>IFERROR(P1041+D1041*0.03,"")</f>
        <v>2.37448110000103E+16</v>
      </c>
    </row>
    <row r="1042" spans="1:25">
      <c r="A1042" s="13" t="s">
        <v>67</v>
      </c>
      <c r="B1042" s="14" t="s">
        <v>30</v>
      </c>
      <c r="C1042" s="15">
        <v>3605052374498</v>
      </c>
      <c r="D1042" s="16">
        <v>10000</v>
      </c>
      <c r="E1042" s="17">
        <v>10000</v>
      </c>
      <c r="F1042" s="18">
        <v>1</v>
      </c>
      <c r="G1042" s="19">
        <v>1</v>
      </c>
      <c r="H1042" s="20">
        <f t="shared" si="113"/>
        <v>2</v>
      </c>
      <c r="I1042" s="21">
        <f>SUMIFS(E:E,C:C,C1042)</f>
        <v>10000</v>
      </c>
      <c r="J1042" s="21">
        <f>SUMIFS(D:D,C:C,C1042)</f>
        <v>10000</v>
      </c>
      <c r="K1042" s="20" t="str">
        <f>IF(H1042=2,"Délais OK &amp; Qté OK",IF(AND(H1042=1,E1042&lt;&gt;""),"Délais OK &amp; Qté NO",IF(AND(H1042=1,E1042="",M1042&gt;=2),"Délais NO &amp; Qté OK",IF(AND(E1042&lt;&gt;"",J1042=D1042),"Livraison sans demande","Délais NO &amp; Qté NO"))))</f>
        <v>Délais OK &amp; Qté OK</v>
      </c>
      <c r="L1042" s="22" t="str">
        <f>IF(AND(K1042="Délais NO &amp; Qté OK",X1042&gt;30,D1042&lt;&gt;""),"Verificar",IF(AND(K1042="Délais NO &amp; Qté OK",X1042&lt;=30,D1042&lt;&gt;""),"Entrée faite "&amp;X1042&amp;" jours "&amp;V1042,IF(AND(X1042&lt;30,K1042="Délais NO &amp; Qté NO",D1042=""),"Demande faite "&amp;X1042&amp;" jours "&amp;W1043,"")))</f>
        <v/>
      </c>
      <c r="M1042" s="22">
        <f t="shared" si="114"/>
        <v>1</v>
      </c>
      <c r="N1042" s="23">
        <v>1</v>
      </c>
      <c r="O1042" s="12" t="str">
        <f>CONCATENATE(C1042,D1042,E1042)</f>
        <v>36050523744981000010000</v>
      </c>
      <c r="P1042" s="42" t="str">
        <f t="shared" si="115"/>
        <v>23744981000010000</v>
      </c>
      <c r="Q1042" s="24" t="str">
        <f>IF(AND(D1042&lt;&gt;0,E1042=0),B1042,"")</f>
        <v/>
      </c>
      <c r="R1042" s="25" t="str">
        <f>IF(AND(D1042=0,E1042&lt;&gt;0),B1042,"")</f>
        <v/>
      </c>
      <c r="S1042" s="26">
        <f t="shared" si="112"/>
        <v>41071</v>
      </c>
      <c r="T1042" s="27">
        <f>SUMIFS(S:S,O:O,O1042,E:E,"")</f>
        <v>0</v>
      </c>
      <c r="U1042" s="27">
        <f>SUMIFS(S:S,O:O,O1042,D:D,"")</f>
        <v>0</v>
      </c>
      <c r="V1042" s="28" t="str">
        <f t="shared" si="116"/>
        <v>Avant</v>
      </c>
      <c r="W1042" s="28" t="str">
        <f t="shared" si="117"/>
        <v>Après</v>
      </c>
      <c r="X1042" s="29">
        <f t="shared" si="118"/>
        <v>0</v>
      </c>
      <c r="Y1042" s="42">
        <f>IFERROR(P1042+D1042*0.03,"")</f>
        <v>2.37449810000103E+16</v>
      </c>
    </row>
    <row r="1043" spans="1:25">
      <c r="A1043" s="13" t="s">
        <v>67</v>
      </c>
      <c r="B1043" s="14" t="s">
        <v>30</v>
      </c>
      <c r="C1043" s="15">
        <v>3605052376843</v>
      </c>
      <c r="D1043" s="16">
        <v>10000</v>
      </c>
      <c r="E1043" s="17"/>
      <c r="F1043" s="18"/>
      <c r="G1043" s="19">
        <v>1</v>
      </c>
      <c r="H1043" s="20">
        <f t="shared" si="113"/>
        <v>1</v>
      </c>
      <c r="I1043" s="21">
        <f>SUMIFS(E:E,C:C,C1043)</f>
        <v>10000</v>
      </c>
      <c r="J1043" s="21">
        <f>SUMIFS(D:D,C:C,C1043)</f>
        <v>20000</v>
      </c>
      <c r="K1043" s="20" t="str">
        <f>IF(H1043=2,"Délais OK &amp; Qté OK",IF(AND(H1043=1,E1043&lt;&gt;""),"Délais OK &amp; Qté NO",IF(AND(H1043=1,E1043="",M1043&gt;=2),"Délais NO &amp; Qté OK",IF(AND(E1043&lt;&gt;"",J1043=D1043),"Livraison sans demande","Délais NO &amp; Qté NO"))))</f>
        <v>Délais NO &amp; Qté NO</v>
      </c>
      <c r="L1043" s="22" t="str">
        <f>IF(AND(K1043="Délais NO &amp; Qté OK",X1043&gt;30,D1043&lt;&gt;""),"Verificar",IF(AND(K1043="Délais NO &amp; Qté OK",X1043&lt;=30,D1043&lt;&gt;""),"Entrée faite "&amp;X1043&amp;" jours "&amp;V1043,IF(AND(X1043&lt;30,K1043="Délais NO &amp; Qté NO",D1043=""),"Demande faite "&amp;X1043&amp;" jours "&amp;W1044,"")))</f>
        <v/>
      </c>
      <c r="M1043" s="22">
        <f t="shared" si="114"/>
        <v>1</v>
      </c>
      <c r="N1043" s="23">
        <v>1</v>
      </c>
      <c r="O1043" s="12" t="str">
        <f>CONCATENATE(C1043,D1043,E1043)</f>
        <v>360505237684310000</v>
      </c>
      <c r="P1043" s="42" t="str">
        <f t="shared" si="115"/>
        <v>237684310000</v>
      </c>
      <c r="Q1043" s="24" t="str">
        <f>IF(AND(D1043&lt;&gt;0,E1043=0),B1043,"")</f>
        <v>11/06/2012</v>
      </c>
      <c r="R1043" s="25" t="str">
        <f>IF(AND(D1043=0,E1043&lt;&gt;0),B1043,"")</f>
        <v/>
      </c>
      <c r="S1043" s="26">
        <f t="shared" si="112"/>
        <v>41071</v>
      </c>
      <c r="T1043" s="27">
        <f>SUMIFS(S:S,O:O,O1043,E:E,"")</f>
        <v>41071</v>
      </c>
      <c r="U1043" s="27">
        <f>SUMIFS(S:S,O:O,O1043,D:D,"")</f>
        <v>0</v>
      </c>
      <c r="V1043" s="28" t="str">
        <f t="shared" si="116"/>
        <v>Avant</v>
      </c>
      <c r="W1043" s="28" t="str">
        <f t="shared" si="117"/>
        <v>Après</v>
      </c>
      <c r="X1043" s="29">
        <f t="shared" si="118"/>
        <v>41071</v>
      </c>
      <c r="Y1043" s="42">
        <f>IFERROR(P1043+D1043*0.03,"")</f>
        <v>237684310300</v>
      </c>
    </row>
    <row r="1044" spans="1:25">
      <c r="A1044" s="13" t="s">
        <v>67</v>
      </c>
      <c r="B1044" s="14" t="s">
        <v>30</v>
      </c>
      <c r="C1044" s="15">
        <v>3605052376850</v>
      </c>
      <c r="D1044" s="16">
        <v>10000</v>
      </c>
      <c r="E1044" s="17"/>
      <c r="F1044" s="18"/>
      <c r="G1044" s="19">
        <v>1</v>
      </c>
      <c r="H1044" s="20">
        <f t="shared" si="113"/>
        <v>1</v>
      </c>
      <c r="I1044" s="21">
        <f>SUMIFS(E:E,C:C,C1044)</f>
        <v>10000</v>
      </c>
      <c r="J1044" s="21">
        <f>SUMIFS(D:D,C:C,C1044)</f>
        <v>20000</v>
      </c>
      <c r="K1044" s="20" t="str">
        <f>IF(H1044=2,"Délais OK &amp; Qté OK",IF(AND(H1044=1,E1044&lt;&gt;""),"Délais OK &amp; Qté NO",IF(AND(H1044=1,E1044="",M1044&gt;=2),"Délais NO &amp; Qté OK",IF(AND(E1044&lt;&gt;"",J1044=D1044),"Livraison sans demande","Délais NO &amp; Qté NO"))))</f>
        <v>Délais NO &amp; Qté NO</v>
      </c>
      <c r="L1044" s="22" t="str">
        <f>IF(AND(K1044="Délais NO &amp; Qté OK",X1044&gt;30,D1044&lt;&gt;""),"Verificar",IF(AND(K1044="Délais NO &amp; Qté OK",X1044&lt;=30,D1044&lt;&gt;""),"Entrée faite "&amp;X1044&amp;" jours "&amp;V1044,IF(AND(X1044&lt;30,K1044="Délais NO &amp; Qté NO",D1044=""),"Demande faite "&amp;X1044&amp;" jours "&amp;W1045,"")))</f>
        <v/>
      </c>
      <c r="M1044" s="22">
        <f t="shared" si="114"/>
        <v>1</v>
      </c>
      <c r="N1044" s="23">
        <v>1</v>
      </c>
      <c r="O1044" s="12" t="str">
        <f>CONCATENATE(C1044,D1044,E1044)</f>
        <v>360505237685010000</v>
      </c>
      <c r="P1044" s="42" t="str">
        <f t="shared" si="115"/>
        <v>237685010000</v>
      </c>
      <c r="Q1044" s="24" t="str">
        <f>IF(AND(D1044&lt;&gt;0,E1044=0),B1044,"")</f>
        <v>11/06/2012</v>
      </c>
      <c r="R1044" s="25" t="str">
        <f>IF(AND(D1044=0,E1044&lt;&gt;0),B1044,"")</f>
        <v/>
      </c>
      <c r="S1044" s="26">
        <f t="shared" si="112"/>
        <v>41071</v>
      </c>
      <c r="T1044" s="27">
        <f>SUMIFS(S:S,O:O,O1044,E:E,"")</f>
        <v>41071</v>
      </c>
      <c r="U1044" s="27">
        <f>SUMIFS(S:S,O:O,O1044,D:D,"")</f>
        <v>0</v>
      </c>
      <c r="V1044" s="28" t="str">
        <f t="shared" si="116"/>
        <v>Avant</v>
      </c>
      <c r="W1044" s="28" t="str">
        <f t="shared" si="117"/>
        <v>Après</v>
      </c>
      <c r="X1044" s="29">
        <f t="shared" si="118"/>
        <v>41071</v>
      </c>
      <c r="Y1044" s="42">
        <f>IFERROR(P1044+D1044*0.03,"")</f>
        <v>237685010300</v>
      </c>
    </row>
    <row r="1045" spans="1:25">
      <c r="A1045" s="13" t="s">
        <v>67</v>
      </c>
      <c r="B1045" s="14" t="s">
        <v>30</v>
      </c>
      <c r="C1045" s="15">
        <v>3605052376898</v>
      </c>
      <c r="D1045" s="16">
        <v>10000</v>
      </c>
      <c r="E1045" s="17">
        <v>10000</v>
      </c>
      <c r="F1045" s="18">
        <v>1</v>
      </c>
      <c r="G1045" s="19">
        <v>1</v>
      </c>
      <c r="H1045" s="20">
        <f t="shared" si="113"/>
        <v>2</v>
      </c>
      <c r="I1045" s="21">
        <f>SUMIFS(E:E,C:C,C1045)</f>
        <v>10000</v>
      </c>
      <c r="J1045" s="21">
        <f>SUMIFS(D:D,C:C,C1045)</f>
        <v>10000</v>
      </c>
      <c r="K1045" s="20" t="str">
        <f>IF(H1045=2,"Délais OK &amp; Qté OK",IF(AND(H1045=1,E1045&lt;&gt;""),"Délais OK &amp; Qté NO",IF(AND(H1045=1,E1045="",M1045&gt;=2),"Délais NO &amp; Qté OK",IF(AND(E1045&lt;&gt;"",J1045=D1045),"Livraison sans demande","Délais NO &amp; Qté NO"))))</f>
        <v>Délais OK &amp; Qté OK</v>
      </c>
      <c r="L1045" s="22" t="str">
        <f>IF(AND(K1045="Délais NO &amp; Qté OK",X1045&gt;30,D1045&lt;&gt;""),"Verificar",IF(AND(K1045="Délais NO &amp; Qté OK",X1045&lt;=30,D1045&lt;&gt;""),"Entrée faite "&amp;X1045&amp;" jours "&amp;V1045,IF(AND(X1045&lt;30,K1045="Délais NO &amp; Qté NO",D1045=""),"Demande faite "&amp;X1045&amp;" jours "&amp;W1046,"")))</f>
        <v/>
      </c>
      <c r="M1045" s="22">
        <f t="shared" si="114"/>
        <v>1</v>
      </c>
      <c r="N1045" s="23">
        <v>1</v>
      </c>
      <c r="O1045" s="12" t="str">
        <f>CONCATENATE(C1045,D1045,E1045)</f>
        <v>36050523768981000010000</v>
      </c>
      <c r="P1045" s="42" t="str">
        <f t="shared" si="115"/>
        <v>23768981000010000</v>
      </c>
      <c r="Q1045" s="24" t="str">
        <f>IF(AND(D1045&lt;&gt;0,E1045=0),B1045,"")</f>
        <v/>
      </c>
      <c r="R1045" s="25" t="str">
        <f>IF(AND(D1045=0,E1045&lt;&gt;0),B1045,"")</f>
        <v/>
      </c>
      <c r="S1045" s="26">
        <f t="shared" si="112"/>
        <v>41071</v>
      </c>
      <c r="T1045" s="27">
        <f>SUMIFS(S:S,O:O,O1045,E:E,"")</f>
        <v>0</v>
      </c>
      <c r="U1045" s="27">
        <f>SUMIFS(S:S,O:O,O1045,D:D,"")</f>
        <v>0</v>
      </c>
      <c r="V1045" s="28" t="str">
        <f t="shared" si="116"/>
        <v>Avant</v>
      </c>
      <c r="W1045" s="28" t="str">
        <f t="shared" si="117"/>
        <v>Après</v>
      </c>
      <c r="X1045" s="29">
        <f t="shared" si="118"/>
        <v>0</v>
      </c>
      <c r="Y1045" s="42">
        <f>IFERROR(P1045+D1045*0.03,"")</f>
        <v>2.37689810000103E+16</v>
      </c>
    </row>
    <row r="1046" spans="1:25">
      <c r="A1046" s="13" t="s">
        <v>67</v>
      </c>
      <c r="B1046" s="14" t="s">
        <v>30</v>
      </c>
      <c r="C1046" s="15">
        <v>3605052376935</v>
      </c>
      <c r="D1046" s="16">
        <v>10000</v>
      </c>
      <c r="E1046" s="17">
        <v>10000</v>
      </c>
      <c r="F1046" s="18">
        <v>1</v>
      </c>
      <c r="G1046" s="19">
        <v>1</v>
      </c>
      <c r="H1046" s="20">
        <f t="shared" si="113"/>
        <v>2</v>
      </c>
      <c r="I1046" s="21">
        <f>SUMIFS(E:E,C:C,C1046)</f>
        <v>10000</v>
      </c>
      <c r="J1046" s="21">
        <f>SUMIFS(D:D,C:C,C1046)</f>
        <v>10000</v>
      </c>
      <c r="K1046" s="20" t="str">
        <f>IF(H1046=2,"Délais OK &amp; Qté OK",IF(AND(H1046=1,E1046&lt;&gt;""),"Délais OK &amp; Qté NO",IF(AND(H1046=1,E1046="",M1046&gt;=2),"Délais NO &amp; Qté OK",IF(AND(E1046&lt;&gt;"",J1046=D1046),"Livraison sans demande","Délais NO &amp; Qté NO"))))</f>
        <v>Délais OK &amp; Qté OK</v>
      </c>
      <c r="L1046" s="22" t="str">
        <f>IF(AND(K1046="Délais NO &amp; Qté OK",X1046&gt;30,D1046&lt;&gt;""),"Verificar",IF(AND(K1046="Délais NO &amp; Qté OK",X1046&lt;=30,D1046&lt;&gt;""),"Entrée faite "&amp;X1046&amp;" jours "&amp;V1046,IF(AND(X1046&lt;30,K1046="Délais NO &amp; Qté NO",D1046=""),"Demande faite "&amp;X1046&amp;" jours "&amp;W1047,"")))</f>
        <v/>
      </c>
      <c r="M1046" s="22">
        <f t="shared" si="114"/>
        <v>1</v>
      </c>
      <c r="N1046" s="23">
        <v>1</v>
      </c>
      <c r="O1046" s="12" t="str">
        <f>CONCATENATE(C1046,D1046,E1046)</f>
        <v>36050523769351000010000</v>
      </c>
      <c r="P1046" s="42" t="str">
        <f t="shared" si="115"/>
        <v>23769351000010000</v>
      </c>
      <c r="Q1046" s="24" t="str">
        <f>IF(AND(D1046&lt;&gt;0,E1046=0),B1046,"")</f>
        <v/>
      </c>
      <c r="R1046" s="25" t="str">
        <f>IF(AND(D1046=0,E1046&lt;&gt;0),B1046,"")</f>
        <v/>
      </c>
      <c r="S1046" s="26">
        <f t="shared" si="112"/>
        <v>41071</v>
      </c>
      <c r="T1046" s="27">
        <f>SUMIFS(S:S,O:O,O1046,E:E,"")</f>
        <v>0</v>
      </c>
      <c r="U1046" s="27">
        <f>SUMIFS(S:S,O:O,O1046,D:D,"")</f>
        <v>0</v>
      </c>
      <c r="V1046" s="28" t="str">
        <f t="shared" si="116"/>
        <v>Avant</v>
      </c>
      <c r="W1046" s="28" t="str">
        <f t="shared" si="117"/>
        <v>Après</v>
      </c>
      <c r="X1046" s="29">
        <f t="shared" si="118"/>
        <v>0</v>
      </c>
      <c r="Y1046" s="42">
        <f>IFERROR(P1046+D1046*0.03,"")</f>
        <v>2.37693510000103E+16</v>
      </c>
    </row>
    <row r="1047" spans="1:25">
      <c r="A1047" s="13" t="s">
        <v>67</v>
      </c>
      <c r="B1047" s="14" t="s">
        <v>30</v>
      </c>
      <c r="C1047" s="15">
        <v>3605052376973</v>
      </c>
      <c r="D1047" s="16">
        <v>10000</v>
      </c>
      <c r="E1047" s="17">
        <v>10000</v>
      </c>
      <c r="F1047" s="18">
        <v>1</v>
      </c>
      <c r="G1047" s="19">
        <v>1</v>
      </c>
      <c r="H1047" s="20">
        <f t="shared" si="113"/>
        <v>2</v>
      </c>
      <c r="I1047" s="21">
        <f>SUMIFS(E:E,C:C,C1047)</f>
        <v>10000</v>
      </c>
      <c r="J1047" s="21">
        <f>SUMIFS(D:D,C:C,C1047)</f>
        <v>20000</v>
      </c>
      <c r="K1047" s="20" t="str">
        <f>IF(H1047=2,"Délais OK &amp; Qté OK",IF(AND(H1047=1,E1047&lt;&gt;""),"Délais OK &amp; Qté NO",IF(AND(H1047=1,E1047="",M1047&gt;=2),"Délais NO &amp; Qté OK",IF(AND(E1047&lt;&gt;"",J1047=D1047),"Livraison sans demande","Délais NO &amp; Qté NO"))))</f>
        <v>Délais OK &amp; Qté OK</v>
      </c>
      <c r="L1047" s="22" t="str">
        <f>IF(AND(K1047="Délais NO &amp; Qté OK",X1047&gt;30,D1047&lt;&gt;""),"Verificar",IF(AND(K1047="Délais NO &amp; Qté OK",X1047&lt;=30,D1047&lt;&gt;""),"Entrée faite "&amp;X1047&amp;" jours "&amp;V1047,IF(AND(X1047&lt;30,K1047="Délais NO &amp; Qté NO",D1047=""),"Demande faite "&amp;X1047&amp;" jours "&amp;W1048,"")))</f>
        <v/>
      </c>
      <c r="M1047" s="22">
        <f t="shared" si="114"/>
        <v>1</v>
      </c>
      <c r="N1047" s="23">
        <v>1</v>
      </c>
      <c r="O1047" s="12" t="str">
        <f>CONCATENATE(C1047,D1047,E1047)</f>
        <v>36050523769731000010000</v>
      </c>
      <c r="P1047" s="42" t="str">
        <f t="shared" si="115"/>
        <v>23769731000010000</v>
      </c>
      <c r="Q1047" s="24" t="str">
        <f>IF(AND(D1047&lt;&gt;0,E1047=0),B1047,"")</f>
        <v/>
      </c>
      <c r="R1047" s="25" t="str">
        <f>IF(AND(D1047=0,E1047&lt;&gt;0),B1047,"")</f>
        <v/>
      </c>
      <c r="S1047" s="26">
        <f t="shared" si="112"/>
        <v>41071</v>
      </c>
      <c r="T1047" s="27">
        <f>SUMIFS(S:S,O:O,O1047,E:E,"")</f>
        <v>0</v>
      </c>
      <c r="U1047" s="27">
        <f>SUMIFS(S:S,O:O,O1047,D:D,"")</f>
        <v>0</v>
      </c>
      <c r="V1047" s="28" t="str">
        <f t="shared" si="116"/>
        <v>Avant</v>
      </c>
      <c r="W1047" s="28" t="str">
        <f t="shared" si="117"/>
        <v>Après</v>
      </c>
      <c r="X1047" s="29">
        <f t="shared" si="118"/>
        <v>0</v>
      </c>
      <c r="Y1047" s="42">
        <f>IFERROR(P1047+D1047*0.03,"")</f>
        <v>2.37697310000103E+16</v>
      </c>
    </row>
    <row r="1048" spans="1:25">
      <c r="A1048" s="13" t="s">
        <v>67</v>
      </c>
      <c r="B1048" s="14" t="s">
        <v>30</v>
      </c>
      <c r="C1048" s="15">
        <v>3605052376980</v>
      </c>
      <c r="D1048" s="16">
        <v>60000</v>
      </c>
      <c r="E1048" s="17">
        <v>30000</v>
      </c>
      <c r="F1048" s="18"/>
      <c r="G1048" s="19">
        <v>1</v>
      </c>
      <c r="H1048" s="20">
        <f t="shared" si="113"/>
        <v>1</v>
      </c>
      <c r="I1048" s="21">
        <f>SUMIFS(E:E,C:C,C1048)</f>
        <v>30000</v>
      </c>
      <c r="J1048" s="21">
        <f>SUMIFS(D:D,C:C,C1048)</f>
        <v>60000</v>
      </c>
      <c r="K1048" s="20" t="str">
        <f>IF(H1048=2,"Délais OK &amp; Qté OK",IF(AND(H1048=1,E1048&lt;&gt;""),"Délais OK &amp; Qté NO",IF(AND(H1048=1,E1048="",M1048&gt;=2),"Délais NO &amp; Qté OK",IF(AND(E1048&lt;&gt;"",J1048=D1048),"Livraison sans demande","Délais NO &amp; Qté NO"))))</f>
        <v>Délais OK &amp; Qté NO</v>
      </c>
      <c r="L1048" s="22" t="str">
        <f>IF(AND(K1048="Délais NO &amp; Qté OK",X1048&gt;30,D1048&lt;&gt;""),"Verificar",IF(AND(K1048="Délais NO &amp; Qté OK",X1048&lt;=30,D1048&lt;&gt;""),"Entrée faite "&amp;X1048&amp;" jours "&amp;V1048,IF(AND(X1048&lt;30,K1048="Délais NO &amp; Qté NO",D1048=""),"Demande faite "&amp;X1048&amp;" jours "&amp;W1049,"")))</f>
        <v/>
      </c>
      <c r="M1048" s="22">
        <f t="shared" si="114"/>
        <v>1</v>
      </c>
      <c r="N1048" s="23">
        <v>1</v>
      </c>
      <c r="O1048" s="12" t="str">
        <f>CONCATENATE(C1048,D1048,E1048)</f>
        <v>36050523769806000030000</v>
      </c>
      <c r="P1048" s="42" t="str">
        <f t="shared" si="115"/>
        <v>23769806000030000</v>
      </c>
      <c r="Q1048" s="24" t="str">
        <f>IF(AND(D1048&lt;&gt;0,E1048=0),B1048,"")</f>
        <v/>
      </c>
      <c r="R1048" s="25" t="str">
        <f>IF(AND(D1048=0,E1048&lt;&gt;0),B1048,"")</f>
        <v/>
      </c>
      <c r="S1048" s="26">
        <f t="shared" si="112"/>
        <v>41071</v>
      </c>
      <c r="T1048" s="27">
        <f>SUMIFS(S:S,O:O,O1048,E:E,"")</f>
        <v>0</v>
      </c>
      <c r="U1048" s="27">
        <f>SUMIFS(S:S,O:O,O1048,D:D,"")</f>
        <v>0</v>
      </c>
      <c r="V1048" s="28" t="str">
        <f t="shared" si="116"/>
        <v>Avant</v>
      </c>
      <c r="W1048" s="28" t="str">
        <f t="shared" si="117"/>
        <v>Après</v>
      </c>
      <c r="X1048" s="29">
        <f t="shared" si="118"/>
        <v>0</v>
      </c>
      <c r="Y1048" s="42">
        <f>IFERROR(P1048+D1048*0.03,"")</f>
        <v>2.37698060000318E+16</v>
      </c>
    </row>
    <row r="1049" spans="1:25">
      <c r="A1049" s="13" t="s">
        <v>67</v>
      </c>
      <c r="B1049" s="14" t="s">
        <v>30</v>
      </c>
      <c r="C1049" s="15">
        <v>3605052376997</v>
      </c>
      <c r="D1049" s="16">
        <v>20000</v>
      </c>
      <c r="E1049" s="17">
        <v>10000</v>
      </c>
      <c r="F1049" s="18"/>
      <c r="G1049" s="19">
        <v>1</v>
      </c>
      <c r="H1049" s="20">
        <f t="shared" si="113"/>
        <v>1</v>
      </c>
      <c r="I1049" s="21">
        <f>SUMIFS(E:E,C:C,C1049)</f>
        <v>20000</v>
      </c>
      <c r="J1049" s="21">
        <f>SUMIFS(D:D,C:C,C1049)</f>
        <v>40000</v>
      </c>
      <c r="K1049" s="20" t="str">
        <f>IF(H1049=2,"Délais OK &amp; Qté OK",IF(AND(H1049=1,E1049&lt;&gt;""),"Délais OK &amp; Qté NO",IF(AND(H1049=1,E1049="",M1049&gt;=2),"Délais NO &amp; Qté OK",IF(AND(E1049&lt;&gt;"",J1049=D1049),"Livraison sans demande","Délais NO &amp; Qté NO"))))</f>
        <v>Délais OK &amp; Qté NO</v>
      </c>
      <c r="L1049" s="22" t="str">
        <f>IF(AND(K1049="Délais NO &amp; Qté OK",X1049&gt;30,D1049&lt;&gt;""),"Verificar",IF(AND(K1049="Délais NO &amp; Qté OK",X1049&lt;=30,D1049&lt;&gt;""),"Entrée faite "&amp;X1049&amp;" jours "&amp;V1049,IF(AND(X1049&lt;30,K1049="Délais NO &amp; Qté NO",D1049=""),"Demande faite "&amp;X1049&amp;" jours "&amp;W1050,"")))</f>
        <v/>
      </c>
      <c r="M1049" s="22">
        <f t="shared" si="114"/>
        <v>2</v>
      </c>
      <c r="N1049" s="23">
        <v>1</v>
      </c>
      <c r="O1049" s="12" t="str">
        <f>CONCATENATE(C1049,D1049,E1049)</f>
        <v>36050523769972000010000</v>
      </c>
      <c r="P1049" s="42" t="str">
        <f t="shared" si="115"/>
        <v>23769972000010000</v>
      </c>
      <c r="Q1049" s="24" t="str">
        <f>IF(AND(D1049&lt;&gt;0,E1049=0),B1049,"")</f>
        <v/>
      </c>
      <c r="R1049" s="25" t="str">
        <f>IF(AND(D1049=0,E1049&lt;&gt;0),B1049,"")</f>
        <v/>
      </c>
      <c r="S1049" s="26">
        <f t="shared" si="112"/>
        <v>41071</v>
      </c>
      <c r="T1049" s="27">
        <f>SUMIFS(S:S,O:O,O1049,E:E,"")</f>
        <v>0</v>
      </c>
      <c r="U1049" s="27">
        <f>SUMIFS(S:S,O:O,O1049,D:D,"")</f>
        <v>0</v>
      </c>
      <c r="V1049" s="28" t="str">
        <f t="shared" si="116"/>
        <v>Avant</v>
      </c>
      <c r="W1049" s="28" t="str">
        <f t="shared" si="117"/>
        <v>Après</v>
      </c>
      <c r="X1049" s="29">
        <f t="shared" si="118"/>
        <v>0</v>
      </c>
      <c r="Y1049" s="42">
        <f>IFERROR(P1049+D1049*0.03,"")</f>
        <v>2.37699720000106E+16</v>
      </c>
    </row>
    <row r="1050" spans="1:25">
      <c r="A1050" s="13" t="s">
        <v>67</v>
      </c>
      <c r="B1050" s="14" t="s">
        <v>30</v>
      </c>
      <c r="C1050" s="15">
        <v>3605052377031</v>
      </c>
      <c r="D1050" s="16">
        <v>10000</v>
      </c>
      <c r="E1050" s="17"/>
      <c r="F1050" s="18"/>
      <c r="G1050" s="19">
        <v>1</v>
      </c>
      <c r="H1050" s="20">
        <f t="shared" si="113"/>
        <v>1</v>
      </c>
      <c r="I1050" s="21">
        <f>SUMIFS(E:E,C:C,C1050)</f>
        <v>10000</v>
      </c>
      <c r="J1050" s="21">
        <f>SUMIFS(D:D,C:C,C1050)</f>
        <v>20000</v>
      </c>
      <c r="K1050" s="20" t="str">
        <f>IF(H1050=2,"Délais OK &amp; Qté OK",IF(AND(H1050=1,E1050&lt;&gt;""),"Délais OK &amp; Qté NO",IF(AND(H1050=1,E1050="",M1050&gt;=2),"Délais NO &amp; Qté OK",IF(AND(E1050&lt;&gt;"",J1050=D1050),"Livraison sans demande","Délais NO &amp; Qté NO"))))</f>
        <v>Délais NO &amp; Qté NO</v>
      </c>
      <c r="L1050" s="22" t="str">
        <f>IF(AND(K1050="Délais NO &amp; Qté OK",X1050&gt;30,D1050&lt;&gt;""),"Verificar",IF(AND(K1050="Délais NO &amp; Qté OK",X1050&lt;=30,D1050&lt;&gt;""),"Entrée faite "&amp;X1050&amp;" jours "&amp;V1050,IF(AND(X1050&lt;30,K1050="Délais NO &amp; Qté NO",D1050=""),"Demande faite "&amp;X1050&amp;" jours "&amp;W1051,"")))</f>
        <v/>
      </c>
      <c r="M1050" s="22">
        <f t="shared" si="114"/>
        <v>1</v>
      </c>
      <c r="N1050" s="23">
        <v>1</v>
      </c>
      <c r="O1050" s="12" t="str">
        <f>CONCATENATE(C1050,D1050,E1050)</f>
        <v>360505237703110000</v>
      </c>
      <c r="P1050" s="42" t="str">
        <f t="shared" si="115"/>
        <v>237703110000</v>
      </c>
      <c r="Q1050" s="24" t="str">
        <f>IF(AND(D1050&lt;&gt;0,E1050=0),B1050,"")</f>
        <v>11/06/2012</v>
      </c>
      <c r="R1050" s="25" t="str">
        <f>IF(AND(D1050=0,E1050&lt;&gt;0),B1050,"")</f>
        <v/>
      </c>
      <c r="S1050" s="26">
        <f t="shared" si="112"/>
        <v>41071</v>
      </c>
      <c r="T1050" s="27">
        <f>SUMIFS(S:S,O:O,O1050,E:E,"")</f>
        <v>41071</v>
      </c>
      <c r="U1050" s="27">
        <f>SUMIFS(S:S,O:O,O1050,D:D,"")</f>
        <v>0</v>
      </c>
      <c r="V1050" s="28" t="str">
        <f t="shared" si="116"/>
        <v>Avant</v>
      </c>
      <c r="W1050" s="28" t="str">
        <f t="shared" si="117"/>
        <v>Après</v>
      </c>
      <c r="X1050" s="29">
        <f t="shared" si="118"/>
        <v>41071</v>
      </c>
      <c r="Y1050" s="42">
        <f>IFERROR(P1050+D1050*0.03,"")</f>
        <v>237703110300</v>
      </c>
    </row>
    <row r="1051" spans="1:25">
      <c r="A1051" s="13" t="s">
        <v>67</v>
      </c>
      <c r="B1051" s="14" t="s">
        <v>30</v>
      </c>
      <c r="C1051" s="15">
        <v>3605052377451</v>
      </c>
      <c r="D1051" s="16">
        <v>10000</v>
      </c>
      <c r="E1051" s="17"/>
      <c r="F1051" s="18"/>
      <c r="G1051" s="19">
        <v>1</v>
      </c>
      <c r="H1051" s="20">
        <f t="shared" si="113"/>
        <v>1</v>
      </c>
      <c r="I1051" s="21">
        <f>SUMIFS(E:E,C:C,C1051)</f>
        <v>10000</v>
      </c>
      <c r="J1051" s="21">
        <f>SUMIFS(D:D,C:C,C1051)</f>
        <v>20000</v>
      </c>
      <c r="K1051" s="20" t="str">
        <f>IF(H1051=2,"Délais OK &amp; Qté OK",IF(AND(H1051=1,E1051&lt;&gt;""),"Délais OK &amp; Qté NO",IF(AND(H1051=1,E1051="",M1051&gt;=2),"Délais NO &amp; Qté OK",IF(AND(E1051&lt;&gt;"",J1051=D1051),"Livraison sans demande","Délais NO &amp; Qté NO"))))</f>
        <v>Délais NO &amp; Qté NO</v>
      </c>
      <c r="L1051" s="22" t="str">
        <f>IF(AND(K1051="Délais NO &amp; Qté OK",X1051&gt;30,D1051&lt;&gt;""),"Verificar",IF(AND(K1051="Délais NO &amp; Qté OK",X1051&lt;=30,D1051&lt;&gt;""),"Entrée faite "&amp;X1051&amp;" jours "&amp;V1051,IF(AND(X1051&lt;30,K1051="Délais NO &amp; Qté NO",D1051=""),"Demande faite "&amp;X1051&amp;" jours "&amp;W1052,"")))</f>
        <v/>
      </c>
      <c r="M1051" s="22">
        <f t="shared" si="114"/>
        <v>1</v>
      </c>
      <c r="N1051" s="23">
        <v>1</v>
      </c>
      <c r="O1051" s="12" t="str">
        <f>CONCATENATE(C1051,D1051,E1051)</f>
        <v>360505237745110000</v>
      </c>
      <c r="P1051" s="42" t="str">
        <f t="shared" si="115"/>
        <v>237745110000</v>
      </c>
      <c r="Q1051" s="24" t="str">
        <f>IF(AND(D1051&lt;&gt;0,E1051=0),B1051,"")</f>
        <v>11/06/2012</v>
      </c>
      <c r="R1051" s="25" t="str">
        <f>IF(AND(D1051=0,E1051&lt;&gt;0),B1051,"")</f>
        <v/>
      </c>
      <c r="S1051" s="26">
        <f t="shared" si="112"/>
        <v>41071</v>
      </c>
      <c r="T1051" s="27">
        <f>SUMIFS(S:S,O:O,O1051,E:E,"")</f>
        <v>41071</v>
      </c>
      <c r="U1051" s="27">
        <f>SUMIFS(S:S,O:O,O1051,D:D,"")</f>
        <v>0</v>
      </c>
      <c r="V1051" s="28" t="str">
        <f t="shared" si="116"/>
        <v>Avant</v>
      </c>
      <c r="W1051" s="28" t="str">
        <f t="shared" si="117"/>
        <v>Après</v>
      </c>
      <c r="X1051" s="29">
        <f t="shared" si="118"/>
        <v>41071</v>
      </c>
      <c r="Y1051" s="42">
        <f>IFERROR(P1051+D1051*0.03,"")</f>
        <v>237745110300</v>
      </c>
    </row>
    <row r="1052" spans="1:25">
      <c r="A1052" s="13" t="s">
        <v>67</v>
      </c>
      <c r="B1052" s="14" t="s">
        <v>30</v>
      </c>
      <c r="C1052" s="15">
        <v>3605052377741</v>
      </c>
      <c r="D1052" s="16">
        <v>10000</v>
      </c>
      <c r="E1052" s="17">
        <v>10000</v>
      </c>
      <c r="F1052" s="18">
        <v>1</v>
      </c>
      <c r="G1052" s="19">
        <v>1</v>
      </c>
      <c r="H1052" s="20">
        <f t="shared" si="113"/>
        <v>2</v>
      </c>
      <c r="I1052" s="21">
        <f>SUMIFS(E:E,C:C,C1052)</f>
        <v>10000</v>
      </c>
      <c r="J1052" s="21">
        <f>SUMIFS(D:D,C:C,C1052)</f>
        <v>20000</v>
      </c>
      <c r="K1052" s="20" t="str">
        <f>IF(H1052=2,"Délais OK &amp; Qté OK",IF(AND(H1052=1,E1052&lt;&gt;""),"Délais OK &amp; Qté NO",IF(AND(H1052=1,E1052="",M1052&gt;=2),"Délais NO &amp; Qté OK",IF(AND(E1052&lt;&gt;"",J1052=D1052),"Livraison sans demande","Délais NO &amp; Qté NO"))))</f>
        <v>Délais OK &amp; Qté OK</v>
      </c>
      <c r="L1052" s="22" t="str">
        <f>IF(AND(K1052="Délais NO &amp; Qté OK",X1052&gt;30,D1052&lt;&gt;""),"Verificar",IF(AND(K1052="Délais NO &amp; Qté OK",X1052&lt;=30,D1052&lt;&gt;""),"Entrée faite "&amp;X1052&amp;" jours "&amp;V1052,IF(AND(X1052&lt;30,K1052="Délais NO &amp; Qté NO",D1052=""),"Demande faite "&amp;X1052&amp;" jours "&amp;W1053,"")))</f>
        <v/>
      </c>
      <c r="M1052" s="22">
        <f t="shared" si="114"/>
        <v>1</v>
      </c>
      <c r="N1052" s="23">
        <v>1</v>
      </c>
      <c r="O1052" s="12" t="str">
        <f>CONCATENATE(C1052,D1052,E1052)</f>
        <v>36050523777411000010000</v>
      </c>
      <c r="P1052" s="42" t="str">
        <f t="shared" si="115"/>
        <v>23777411000010000</v>
      </c>
      <c r="Q1052" s="24" t="str">
        <f>IF(AND(D1052&lt;&gt;0,E1052=0),B1052,"")</f>
        <v/>
      </c>
      <c r="R1052" s="25" t="str">
        <f>IF(AND(D1052=0,E1052&lt;&gt;0),B1052,"")</f>
        <v/>
      </c>
      <c r="S1052" s="26">
        <f t="shared" si="112"/>
        <v>41071</v>
      </c>
      <c r="T1052" s="27">
        <f>SUMIFS(S:S,O:O,O1052,E:E,"")</f>
        <v>0</v>
      </c>
      <c r="U1052" s="27">
        <f>SUMIFS(S:S,O:O,O1052,D:D,"")</f>
        <v>0</v>
      </c>
      <c r="V1052" s="28" t="str">
        <f t="shared" si="116"/>
        <v>Avant</v>
      </c>
      <c r="W1052" s="28" t="str">
        <f t="shared" si="117"/>
        <v>Après</v>
      </c>
      <c r="X1052" s="29">
        <f t="shared" si="118"/>
        <v>0</v>
      </c>
      <c r="Y1052" s="42">
        <f>IFERROR(P1052+D1052*0.03,"")</f>
        <v>2.37774110000103E+16</v>
      </c>
    </row>
    <row r="1053" spans="1:25">
      <c r="A1053" s="13" t="s">
        <v>67</v>
      </c>
      <c r="B1053" s="14" t="s">
        <v>30</v>
      </c>
      <c r="C1053" s="15">
        <v>3605052377888</v>
      </c>
      <c r="D1053" s="16">
        <v>10000</v>
      </c>
      <c r="E1053" s="17">
        <v>10000</v>
      </c>
      <c r="F1053" s="18">
        <v>1</v>
      </c>
      <c r="G1053" s="19">
        <v>1</v>
      </c>
      <c r="H1053" s="20">
        <f t="shared" si="113"/>
        <v>2</v>
      </c>
      <c r="I1053" s="21">
        <f>SUMIFS(E:E,C:C,C1053)</f>
        <v>10000</v>
      </c>
      <c r="J1053" s="21">
        <f>SUMIFS(D:D,C:C,C1053)</f>
        <v>10000</v>
      </c>
      <c r="K1053" s="20" t="str">
        <f>IF(H1053=2,"Délais OK &amp; Qté OK",IF(AND(H1053=1,E1053&lt;&gt;""),"Délais OK &amp; Qté NO",IF(AND(H1053=1,E1053="",M1053&gt;=2),"Délais NO &amp; Qté OK",IF(AND(E1053&lt;&gt;"",J1053=D1053),"Livraison sans demande","Délais NO &amp; Qté NO"))))</f>
        <v>Délais OK &amp; Qté OK</v>
      </c>
      <c r="L1053" s="22" t="str">
        <f>IF(AND(K1053="Délais NO &amp; Qté OK",X1053&gt;30,D1053&lt;&gt;""),"Verificar",IF(AND(K1053="Délais NO &amp; Qté OK",X1053&lt;=30,D1053&lt;&gt;""),"Entrée faite "&amp;X1053&amp;" jours "&amp;V1053,IF(AND(X1053&lt;30,K1053="Délais NO &amp; Qté NO",D1053=""),"Demande faite "&amp;X1053&amp;" jours "&amp;W1054,"")))</f>
        <v/>
      </c>
      <c r="M1053" s="22">
        <f t="shared" si="114"/>
        <v>1</v>
      </c>
      <c r="N1053" s="23">
        <v>1</v>
      </c>
      <c r="O1053" s="12" t="str">
        <f>CONCATENATE(C1053,D1053,E1053)</f>
        <v>36050523778881000010000</v>
      </c>
      <c r="P1053" s="42" t="str">
        <f t="shared" si="115"/>
        <v>23778881000010000</v>
      </c>
      <c r="Q1053" s="24" t="str">
        <f>IF(AND(D1053&lt;&gt;0,E1053=0),B1053,"")</f>
        <v/>
      </c>
      <c r="R1053" s="25" t="str">
        <f>IF(AND(D1053=0,E1053&lt;&gt;0),B1053,"")</f>
        <v/>
      </c>
      <c r="S1053" s="26">
        <f t="shared" si="112"/>
        <v>41071</v>
      </c>
      <c r="T1053" s="27">
        <f>SUMIFS(S:S,O:O,O1053,E:E,"")</f>
        <v>0</v>
      </c>
      <c r="U1053" s="27">
        <f>SUMIFS(S:S,O:O,O1053,D:D,"")</f>
        <v>0</v>
      </c>
      <c r="V1053" s="28" t="str">
        <f t="shared" si="116"/>
        <v>Avant</v>
      </c>
      <c r="W1053" s="28" t="str">
        <f t="shared" si="117"/>
        <v>Après</v>
      </c>
      <c r="X1053" s="29">
        <f t="shared" si="118"/>
        <v>0</v>
      </c>
      <c r="Y1053" s="42">
        <f>IFERROR(P1053+D1053*0.03,"")</f>
        <v>2.37788810000103E+16</v>
      </c>
    </row>
    <row r="1054" spans="1:25">
      <c r="A1054" s="13" t="s">
        <v>67</v>
      </c>
      <c r="B1054" s="14" t="s">
        <v>30</v>
      </c>
      <c r="C1054" s="15">
        <v>3605052381373</v>
      </c>
      <c r="D1054" s="16">
        <v>10000</v>
      </c>
      <c r="E1054" s="17">
        <v>10000</v>
      </c>
      <c r="F1054" s="18">
        <v>1</v>
      </c>
      <c r="G1054" s="19">
        <v>1</v>
      </c>
      <c r="H1054" s="20">
        <f t="shared" si="113"/>
        <v>2</v>
      </c>
      <c r="I1054" s="21">
        <f>SUMIFS(E:E,C:C,C1054)</f>
        <v>10000</v>
      </c>
      <c r="J1054" s="21">
        <f>SUMIFS(D:D,C:C,C1054)</f>
        <v>10000</v>
      </c>
      <c r="K1054" s="20" t="str">
        <f>IF(H1054=2,"Délais OK &amp; Qté OK",IF(AND(H1054=1,E1054&lt;&gt;""),"Délais OK &amp; Qté NO",IF(AND(H1054=1,E1054="",M1054&gt;=2),"Délais NO &amp; Qté OK",IF(AND(E1054&lt;&gt;"",J1054=D1054),"Livraison sans demande","Délais NO &amp; Qté NO"))))</f>
        <v>Délais OK &amp; Qté OK</v>
      </c>
      <c r="L1054" s="22" t="str">
        <f>IF(AND(K1054="Délais NO &amp; Qté OK",X1054&gt;30,D1054&lt;&gt;""),"Verificar",IF(AND(K1054="Délais NO &amp; Qté OK",X1054&lt;=30,D1054&lt;&gt;""),"Entrée faite "&amp;X1054&amp;" jours "&amp;V1054,IF(AND(X1054&lt;30,K1054="Délais NO &amp; Qté NO",D1054=""),"Demande faite "&amp;X1054&amp;" jours "&amp;W1055,"")))</f>
        <v/>
      </c>
      <c r="M1054" s="22">
        <f t="shared" si="114"/>
        <v>1</v>
      </c>
      <c r="N1054" s="23">
        <v>1</v>
      </c>
      <c r="O1054" s="12" t="str">
        <f>CONCATENATE(C1054,D1054,E1054)</f>
        <v>36050523813731000010000</v>
      </c>
      <c r="P1054" s="42" t="str">
        <f t="shared" si="115"/>
        <v>23813731000010000</v>
      </c>
      <c r="Q1054" s="24" t="str">
        <f>IF(AND(D1054&lt;&gt;0,E1054=0),B1054,"")</f>
        <v/>
      </c>
      <c r="R1054" s="25" t="str">
        <f>IF(AND(D1054=0,E1054&lt;&gt;0),B1054,"")</f>
        <v/>
      </c>
      <c r="S1054" s="26">
        <f t="shared" si="112"/>
        <v>41071</v>
      </c>
      <c r="T1054" s="27">
        <f>SUMIFS(S:S,O:O,O1054,E:E,"")</f>
        <v>0</v>
      </c>
      <c r="U1054" s="27">
        <f>SUMIFS(S:S,O:O,O1054,D:D,"")</f>
        <v>0</v>
      </c>
      <c r="V1054" s="28" t="str">
        <f t="shared" si="116"/>
        <v>Avant</v>
      </c>
      <c r="W1054" s="28" t="str">
        <f t="shared" si="117"/>
        <v>Après</v>
      </c>
      <c r="X1054" s="29">
        <f t="shared" si="118"/>
        <v>0</v>
      </c>
      <c r="Y1054" s="42">
        <f>IFERROR(P1054+D1054*0.03,"")</f>
        <v>2.38137310000103E+16</v>
      </c>
    </row>
    <row r="1055" spans="1:25">
      <c r="A1055" s="13" t="s">
        <v>67</v>
      </c>
      <c r="B1055" s="14" t="s">
        <v>30</v>
      </c>
      <c r="C1055" s="15">
        <v>3605052381380</v>
      </c>
      <c r="D1055" s="16">
        <v>10000</v>
      </c>
      <c r="E1055" s="17">
        <v>10000</v>
      </c>
      <c r="F1055" s="18">
        <v>1</v>
      </c>
      <c r="G1055" s="19">
        <v>1</v>
      </c>
      <c r="H1055" s="20">
        <f t="shared" si="113"/>
        <v>2</v>
      </c>
      <c r="I1055" s="21">
        <f>SUMIFS(E:E,C:C,C1055)</f>
        <v>10000</v>
      </c>
      <c r="J1055" s="21">
        <f>SUMIFS(D:D,C:C,C1055)</f>
        <v>10000</v>
      </c>
      <c r="K1055" s="20" t="str">
        <f>IF(H1055=2,"Délais OK &amp; Qté OK",IF(AND(H1055=1,E1055&lt;&gt;""),"Délais OK &amp; Qté NO",IF(AND(H1055=1,E1055="",M1055&gt;=2),"Délais NO &amp; Qté OK",IF(AND(E1055&lt;&gt;"",J1055=D1055),"Livraison sans demande","Délais NO &amp; Qté NO"))))</f>
        <v>Délais OK &amp; Qté OK</v>
      </c>
      <c r="L1055" s="22" t="str">
        <f>IF(AND(K1055="Délais NO &amp; Qté OK",X1055&gt;30,D1055&lt;&gt;""),"Verificar",IF(AND(K1055="Délais NO &amp; Qté OK",X1055&lt;=30,D1055&lt;&gt;""),"Entrée faite "&amp;X1055&amp;" jours "&amp;V1055,IF(AND(X1055&lt;30,K1055="Délais NO &amp; Qté NO",D1055=""),"Demande faite "&amp;X1055&amp;" jours "&amp;W1056,"")))</f>
        <v/>
      </c>
      <c r="M1055" s="22">
        <f t="shared" si="114"/>
        <v>1</v>
      </c>
      <c r="N1055" s="23">
        <v>1</v>
      </c>
      <c r="O1055" s="12" t="str">
        <f>CONCATENATE(C1055,D1055,E1055)</f>
        <v>36050523813801000010000</v>
      </c>
      <c r="P1055" s="42" t="str">
        <f t="shared" si="115"/>
        <v>23813801000010000</v>
      </c>
      <c r="Q1055" s="24" t="str">
        <f>IF(AND(D1055&lt;&gt;0,E1055=0),B1055,"")</f>
        <v/>
      </c>
      <c r="R1055" s="25" t="str">
        <f>IF(AND(D1055=0,E1055&lt;&gt;0),B1055,"")</f>
        <v/>
      </c>
      <c r="S1055" s="26">
        <f t="shared" si="112"/>
        <v>41071</v>
      </c>
      <c r="T1055" s="27">
        <f>SUMIFS(S:S,O:O,O1055,E:E,"")</f>
        <v>0</v>
      </c>
      <c r="U1055" s="27">
        <f>SUMIFS(S:S,O:O,O1055,D:D,"")</f>
        <v>0</v>
      </c>
      <c r="V1055" s="28" t="str">
        <f t="shared" si="116"/>
        <v>Avant</v>
      </c>
      <c r="W1055" s="28" t="str">
        <f t="shared" si="117"/>
        <v>Après</v>
      </c>
      <c r="X1055" s="29">
        <f t="shared" si="118"/>
        <v>0</v>
      </c>
      <c r="Y1055" s="42">
        <f>IFERROR(P1055+D1055*0.03,"")</f>
        <v>2.38138010000103E+16</v>
      </c>
    </row>
    <row r="1056" spans="1:25">
      <c r="A1056" s="13" t="s">
        <v>67</v>
      </c>
      <c r="B1056" s="14" t="s">
        <v>30</v>
      </c>
      <c r="C1056" s="15">
        <v>3605052383735</v>
      </c>
      <c r="D1056" s="16">
        <v>10000</v>
      </c>
      <c r="E1056" s="17">
        <v>10000</v>
      </c>
      <c r="F1056" s="18">
        <v>1</v>
      </c>
      <c r="G1056" s="19">
        <v>1</v>
      </c>
      <c r="H1056" s="20">
        <f t="shared" si="113"/>
        <v>2</v>
      </c>
      <c r="I1056" s="21">
        <f>SUMIFS(E:E,C:C,C1056)</f>
        <v>10000</v>
      </c>
      <c r="J1056" s="21">
        <f>SUMIFS(D:D,C:C,C1056)</f>
        <v>10000</v>
      </c>
      <c r="K1056" s="20" t="str">
        <f>IF(H1056=2,"Délais OK &amp; Qté OK",IF(AND(H1056=1,E1056&lt;&gt;""),"Délais OK &amp; Qté NO",IF(AND(H1056=1,E1056="",M1056&gt;=2),"Délais NO &amp; Qté OK",IF(AND(E1056&lt;&gt;"",J1056=D1056),"Livraison sans demande","Délais NO &amp; Qté NO"))))</f>
        <v>Délais OK &amp; Qté OK</v>
      </c>
      <c r="L1056" s="22" t="str">
        <f>IF(AND(K1056="Délais NO &amp; Qté OK",X1056&gt;30,D1056&lt;&gt;""),"Verificar",IF(AND(K1056="Délais NO &amp; Qté OK",X1056&lt;=30,D1056&lt;&gt;""),"Entrée faite "&amp;X1056&amp;" jours "&amp;V1056,IF(AND(X1056&lt;30,K1056="Délais NO &amp; Qté NO",D1056=""),"Demande faite "&amp;X1056&amp;" jours "&amp;W1057,"")))</f>
        <v/>
      </c>
      <c r="M1056" s="22">
        <f t="shared" si="114"/>
        <v>1</v>
      </c>
      <c r="N1056" s="23">
        <v>1</v>
      </c>
      <c r="O1056" s="12" t="str">
        <f>CONCATENATE(C1056,D1056,E1056)</f>
        <v>36050523837351000010000</v>
      </c>
      <c r="P1056" s="42" t="str">
        <f t="shared" si="115"/>
        <v>23837351000010000</v>
      </c>
      <c r="Q1056" s="24" t="str">
        <f>IF(AND(D1056&lt;&gt;0,E1056=0),B1056,"")</f>
        <v/>
      </c>
      <c r="R1056" s="25" t="str">
        <f>IF(AND(D1056=0,E1056&lt;&gt;0),B1056,"")</f>
        <v/>
      </c>
      <c r="S1056" s="26">
        <f t="shared" si="112"/>
        <v>41071</v>
      </c>
      <c r="T1056" s="27">
        <f>SUMIFS(S:S,O:O,O1056,E:E,"")</f>
        <v>0</v>
      </c>
      <c r="U1056" s="27">
        <f>SUMIFS(S:S,O:O,O1056,D:D,"")</f>
        <v>0</v>
      </c>
      <c r="V1056" s="28" t="str">
        <f t="shared" si="116"/>
        <v>Avant</v>
      </c>
      <c r="W1056" s="28" t="str">
        <f t="shared" si="117"/>
        <v>Après</v>
      </c>
      <c r="X1056" s="29">
        <f t="shared" si="118"/>
        <v>0</v>
      </c>
      <c r="Y1056" s="42">
        <f>IFERROR(P1056+D1056*0.03,"")</f>
        <v>2.38373510000103E+16</v>
      </c>
    </row>
    <row r="1057" spans="1:25">
      <c r="A1057" s="13" t="s">
        <v>67</v>
      </c>
      <c r="B1057" s="14" t="s">
        <v>30</v>
      </c>
      <c r="C1057" s="15">
        <v>3605052395011</v>
      </c>
      <c r="D1057" s="16">
        <v>10000</v>
      </c>
      <c r="E1057" s="17">
        <v>10000</v>
      </c>
      <c r="F1057" s="18">
        <v>1</v>
      </c>
      <c r="G1057" s="19">
        <v>1</v>
      </c>
      <c r="H1057" s="20">
        <f t="shared" si="113"/>
        <v>2</v>
      </c>
      <c r="I1057" s="21">
        <f>SUMIFS(E:E,C:C,C1057)</f>
        <v>10000</v>
      </c>
      <c r="J1057" s="21">
        <f>SUMIFS(D:D,C:C,C1057)</f>
        <v>10000</v>
      </c>
      <c r="K1057" s="20" t="str">
        <f>IF(H1057=2,"Délais OK &amp; Qté OK",IF(AND(H1057=1,E1057&lt;&gt;""),"Délais OK &amp; Qté NO",IF(AND(H1057=1,E1057="",M1057&gt;=2),"Délais NO &amp; Qté OK",IF(AND(E1057&lt;&gt;"",J1057=D1057),"Livraison sans demande","Délais NO &amp; Qté NO"))))</f>
        <v>Délais OK &amp; Qté OK</v>
      </c>
      <c r="L1057" s="22" t="str">
        <f>IF(AND(K1057="Délais NO &amp; Qté OK",X1057&gt;30,D1057&lt;&gt;""),"Verificar",IF(AND(K1057="Délais NO &amp; Qté OK",X1057&lt;=30,D1057&lt;&gt;""),"Entrée faite "&amp;X1057&amp;" jours "&amp;V1057,IF(AND(X1057&lt;30,K1057="Délais NO &amp; Qté NO",D1057=""),"Demande faite "&amp;X1057&amp;" jours "&amp;W1058,"")))</f>
        <v/>
      </c>
      <c r="M1057" s="22">
        <f t="shared" si="114"/>
        <v>1</v>
      </c>
      <c r="N1057" s="23">
        <v>1</v>
      </c>
      <c r="O1057" s="12" t="str">
        <f>CONCATENATE(C1057,D1057,E1057)</f>
        <v>36050523950111000010000</v>
      </c>
      <c r="P1057" s="42" t="str">
        <f t="shared" si="115"/>
        <v>23950111000010000</v>
      </c>
      <c r="Q1057" s="24" t="str">
        <f>IF(AND(D1057&lt;&gt;0,E1057=0),B1057,"")</f>
        <v/>
      </c>
      <c r="R1057" s="25" t="str">
        <f>IF(AND(D1057=0,E1057&lt;&gt;0),B1057,"")</f>
        <v/>
      </c>
      <c r="S1057" s="26">
        <f t="shared" si="112"/>
        <v>41071</v>
      </c>
      <c r="T1057" s="27">
        <f>SUMIFS(S:S,O:O,O1057,E:E,"")</f>
        <v>0</v>
      </c>
      <c r="U1057" s="27">
        <f>SUMIFS(S:S,O:O,O1057,D:D,"")</f>
        <v>0</v>
      </c>
      <c r="V1057" s="28" t="str">
        <f t="shared" si="116"/>
        <v>Avant</v>
      </c>
      <c r="W1057" s="28" t="str">
        <f t="shared" si="117"/>
        <v>Après</v>
      </c>
      <c r="X1057" s="29">
        <f t="shared" si="118"/>
        <v>0</v>
      </c>
      <c r="Y1057" s="42">
        <f>IFERROR(P1057+D1057*0.03,"")</f>
        <v>2.39501110000103E+16</v>
      </c>
    </row>
    <row r="1058" spans="1:25">
      <c r="A1058" s="13" t="s">
        <v>67</v>
      </c>
      <c r="B1058" s="14" t="s">
        <v>30</v>
      </c>
      <c r="C1058" s="15">
        <v>3605052395042</v>
      </c>
      <c r="D1058" s="16">
        <v>10000</v>
      </c>
      <c r="E1058" s="17">
        <v>10000</v>
      </c>
      <c r="F1058" s="18">
        <v>1</v>
      </c>
      <c r="G1058" s="19">
        <v>1</v>
      </c>
      <c r="H1058" s="20">
        <f t="shared" si="113"/>
        <v>2</v>
      </c>
      <c r="I1058" s="21">
        <f>SUMIFS(E:E,C:C,C1058)</f>
        <v>10000</v>
      </c>
      <c r="J1058" s="21">
        <f>SUMIFS(D:D,C:C,C1058)</f>
        <v>10000</v>
      </c>
      <c r="K1058" s="20" t="str">
        <f>IF(H1058=2,"Délais OK &amp; Qté OK",IF(AND(H1058=1,E1058&lt;&gt;""),"Délais OK &amp; Qté NO",IF(AND(H1058=1,E1058="",M1058&gt;=2),"Délais NO &amp; Qté OK",IF(AND(E1058&lt;&gt;"",J1058=D1058),"Livraison sans demande","Délais NO &amp; Qté NO"))))</f>
        <v>Délais OK &amp; Qté OK</v>
      </c>
      <c r="L1058" s="22" t="str">
        <f>IF(AND(K1058="Délais NO &amp; Qté OK",X1058&gt;30,D1058&lt;&gt;""),"Verificar",IF(AND(K1058="Délais NO &amp; Qté OK",X1058&lt;=30,D1058&lt;&gt;""),"Entrée faite "&amp;X1058&amp;" jours "&amp;V1058,IF(AND(X1058&lt;30,K1058="Délais NO &amp; Qté NO",D1058=""),"Demande faite "&amp;X1058&amp;" jours "&amp;W1059,"")))</f>
        <v/>
      </c>
      <c r="M1058" s="22">
        <f t="shared" si="114"/>
        <v>1</v>
      </c>
      <c r="N1058" s="23">
        <v>1</v>
      </c>
      <c r="O1058" s="12" t="str">
        <f>CONCATENATE(C1058,D1058,E1058)</f>
        <v>36050523950421000010000</v>
      </c>
      <c r="P1058" s="42" t="str">
        <f t="shared" si="115"/>
        <v>23950421000010000</v>
      </c>
      <c r="Q1058" s="24" t="str">
        <f>IF(AND(D1058&lt;&gt;0,E1058=0),B1058,"")</f>
        <v/>
      </c>
      <c r="R1058" s="25" t="str">
        <f>IF(AND(D1058=0,E1058&lt;&gt;0),B1058,"")</f>
        <v/>
      </c>
      <c r="S1058" s="26">
        <f t="shared" si="112"/>
        <v>41071</v>
      </c>
      <c r="T1058" s="27">
        <f>SUMIFS(S:S,O:O,O1058,E:E,"")</f>
        <v>0</v>
      </c>
      <c r="U1058" s="27">
        <f>SUMIFS(S:S,O:O,O1058,D:D,"")</f>
        <v>0</v>
      </c>
      <c r="V1058" s="28" t="str">
        <f t="shared" si="116"/>
        <v>Avant</v>
      </c>
      <c r="W1058" s="28" t="str">
        <f t="shared" si="117"/>
        <v>Après</v>
      </c>
      <c r="X1058" s="29">
        <f t="shared" si="118"/>
        <v>0</v>
      </c>
      <c r="Y1058" s="42">
        <f>IFERROR(P1058+D1058*0.03,"")</f>
        <v>2.39504210000103E+16</v>
      </c>
    </row>
    <row r="1059" spans="1:25">
      <c r="A1059" s="13" t="s">
        <v>67</v>
      </c>
      <c r="B1059" s="14" t="s">
        <v>30</v>
      </c>
      <c r="C1059" s="15">
        <v>3605052395097</v>
      </c>
      <c r="D1059" s="16">
        <v>10000</v>
      </c>
      <c r="E1059" s="17">
        <v>10000</v>
      </c>
      <c r="F1059" s="18">
        <v>1</v>
      </c>
      <c r="G1059" s="19">
        <v>1</v>
      </c>
      <c r="H1059" s="20">
        <f t="shared" si="113"/>
        <v>2</v>
      </c>
      <c r="I1059" s="21">
        <f>SUMIFS(E:E,C:C,C1059)</f>
        <v>10000</v>
      </c>
      <c r="J1059" s="21">
        <f>SUMIFS(D:D,C:C,C1059)</f>
        <v>10000</v>
      </c>
      <c r="K1059" s="20" t="str">
        <f>IF(H1059=2,"Délais OK &amp; Qté OK",IF(AND(H1059=1,E1059&lt;&gt;""),"Délais OK &amp; Qté NO",IF(AND(H1059=1,E1059="",M1059&gt;=2),"Délais NO &amp; Qté OK",IF(AND(E1059&lt;&gt;"",J1059=D1059),"Livraison sans demande","Délais NO &amp; Qté NO"))))</f>
        <v>Délais OK &amp; Qté OK</v>
      </c>
      <c r="L1059" s="22" t="str">
        <f>IF(AND(K1059="Délais NO &amp; Qté OK",X1059&gt;30,D1059&lt;&gt;""),"Verificar",IF(AND(K1059="Délais NO &amp; Qté OK",X1059&lt;=30,D1059&lt;&gt;""),"Entrée faite "&amp;X1059&amp;" jours "&amp;V1059,IF(AND(X1059&lt;30,K1059="Délais NO &amp; Qté NO",D1059=""),"Demande faite "&amp;X1059&amp;" jours "&amp;W1060,"")))</f>
        <v/>
      </c>
      <c r="M1059" s="22">
        <f t="shared" si="114"/>
        <v>1</v>
      </c>
      <c r="N1059" s="23">
        <v>1</v>
      </c>
      <c r="O1059" s="12" t="str">
        <f>CONCATENATE(C1059,D1059,E1059)</f>
        <v>36050523950971000010000</v>
      </c>
      <c r="P1059" s="42" t="str">
        <f t="shared" si="115"/>
        <v>23950971000010000</v>
      </c>
      <c r="Q1059" s="24" t="str">
        <f>IF(AND(D1059&lt;&gt;0,E1059=0),B1059,"")</f>
        <v/>
      </c>
      <c r="R1059" s="25" t="str">
        <f>IF(AND(D1059=0,E1059&lt;&gt;0),B1059,"")</f>
        <v/>
      </c>
      <c r="S1059" s="26">
        <f t="shared" si="112"/>
        <v>41071</v>
      </c>
      <c r="T1059" s="27">
        <f>SUMIFS(S:S,O:O,O1059,E:E,"")</f>
        <v>0</v>
      </c>
      <c r="U1059" s="27">
        <f>SUMIFS(S:S,O:O,O1059,D:D,"")</f>
        <v>0</v>
      </c>
      <c r="V1059" s="28" t="str">
        <f t="shared" si="116"/>
        <v>Avant</v>
      </c>
      <c r="W1059" s="28" t="str">
        <f t="shared" si="117"/>
        <v>Après</v>
      </c>
      <c r="X1059" s="29">
        <f t="shared" si="118"/>
        <v>0</v>
      </c>
      <c r="Y1059" s="42">
        <f>IFERROR(P1059+D1059*0.03,"")</f>
        <v>2.39509710000103E+16</v>
      </c>
    </row>
    <row r="1060" spans="1:25">
      <c r="A1060" s="13" t="s">
        <v>67</v>
      </c>
      <c r="B1060" s="14" t="s">
        <v>30</v>
      </c>
      <c r="C1060" s="15">
        <v>3605052396162</v>
      </c>
      <c r="D1060" s="16"/>
      <c r="E1060" s="17">
        <v>28000</v>
      </c>
      <c r="F1060" s="18"/>
      <c r="G1060" s="19"/>
      <c r="H1060" s="20">
        <f t="shared" si="113"/>
        <v>0</v>
      </c>
      <c r="I1060" s="21">
        <f>SUMIFS(E:E,C:C,C1060)</f>
        <v>28000</v>
      </c>
      <c r="J1060" s="21">
        <f>SUMIFS(D:D,C:C,C1060)</f>
        <v>28000</v>
      </c>
      <c r="K1060" s="20" t="str">
        <f>IF(H1060=2,"Délais OK &amp; Qté OK",IF(AND(H1060=1,E1060&lt;&gt;""),"Délais OK &amp; Qté NO",IF(AND(H1060=1,E1060="",M1060&gt;=2),"Délais NO &amp; Qté OK",IF(AND(E1060&lt;&gt;"",J1060=D1060),"Livraison sans demande","Délais NO &amp; Qté NO"))))</f>
        <v>Délais NO &amp; Qté NO</v>
      </c>
      <c r="L1060" s="22" t="str">
        <f>IF(AND(K1060="Délais NO &amp; Qté OK",X1060&gt;30,D1060&lt;&gt;""),"Verificar",IF(AND(K1060="Délais NO &amp; Qté OK",X1060&lt;=30,D1060&lt;&gt;""),"Entrée faite "&amp;X1060&amp;" jours "&amp;V1060,IF(AND(X1060&lt;30,K1060="Délais NO &amp; Qté NO",D1060=""),"Demande faite "&amp;X1060&amp;" jours "&amp;W1061,"")))</f>
        <v>Demande faite 4 jours Après</v>
      </c>
      <c r="M1060" s="22">
        <f t="shared" si="114"/>
        <v>2</v>
      </c>
      <c r="N1060" s="23">
        <v>1</v>
      </c>
      <c r="O1060" s="12" t="str">
        <f>CONCATENATE(C1060,D1060,E1060)</f>
        <v>360505239616228000</v>
      </c>
      <c r="P1060" s="42" t="str">
        <f t="shared" si="115"/>
        <v>239616228000</v>
      </c>
      <c r="Q1060" s="24" t="str">
        <f>IF(AND(D1060&lt;&gt;0,E1060=0),B1060,"")</f>
        <v/>
      </c>
      <c r="R1060" s="25" t="str">
        <f>IF(AND(D1060=0,E1060&lt;&gt;0),B1060,"")</f>
        <v>11/06/2012</v>
      </c>
      <c r="S1060" s="26">
        <f t="shared" si="112"/>
        <v>41071</v>
      </c>
      <c r="T1060" s="27">
        <f>SUMIFS(S:S,O:O,O1060,E:E,"")</f>
        <v>41067</v>
      </c>
      <c r="U1060" s="27">
        <f>SUMIFS(S:S,O:O,O1060,D:D,"")</f>
        <v>41071</v>
      </c>
      <c r="V1060" s="28" t="str">
        <f t="shared" si="116"/>
        <v>Après</v>
      </c>
      <c r="W1060" s="28" t="str">
        <f t="shared" si="117"/>
        <v>Avant</v>
      </c>
      <c r="X1060" s="29">
        <f t="shared" si="118"/>
        <v>4</v>
      </c>
      <c r="Y1060" s="42">
        <f>IFERROR(P1060+D1060*0.03,"")</f>
        <v>239616228000</v>
      </c>
    </row>
    <row r="1061" spans="1:25">
      <c r="A1061" s="13" t="s">
        <v>67</v>
      </c>
      <c r="B1061" s="14" t="s">
        <v>30</v>
      </c>
      <c r="C1061" s="15">
        <v>3605052453186</v>
      </c>
      <c r="D1061" s="16">
        <v>10000</v>
      </c>
      <c r="E1061" s="17">
        <v>10000</v>
      </c>
      <c r="F1061" s="18">
        <v>1</v>
      </c>
      <c r="G1061" s="19">
        <v>1</v>
      </c>
      <c r="H1061" s="20">
        <f t="shared" si="113"/>
        <v>2</v>
      </c>
      <c r="I1061" s="21">
        <f>SUMIFS(E:E,C:C,C1061)</f>
        <v>10000</v>
      </c>
      <c r="J1061" s="21">
        <f>SUMIFS(D:D,C:C,C1061)</f>
        <v>10000</v>
      </c>
      <c r="K1061" s="20" t="str">
        <f>IF(H1061=2,"Délais OK &amp; Qté OK",IF(AND(H1061=1,E1061&lt;&gt;""),"Délais OK &amp; Qté NO",IF(AND(H1061=1,E1061="",M1061&gt;=2),"Délais NO &amp; Qté OK",IF(AND(E1061&lt;&gt;"",J1061=D1061),"Livraison sans demande","Délais NO &amp; Qté NO"))))</f>
        <v>Délais OK &amp; Qté OK</v>
      </c>
      <c r="L1061" s="22" t="str">
        <f>IF(AND(K1061="Délais NO &amp; Qté OK",X1061&gt;30,D1061&lt;&gt;""),"Verificar",IF(AND(K1061="Délais NO &amp; Qté OK",X1061&lt;=30,D1061&lt;&gt;""),"Entrée faite "&amp;X1061&amp;" jours "&amp;V1061,IF(AND(X1061&lt;30,K1061="Délais NO &amp; Qté NO",D1061=""),"Demande faite "&amp;X1061&amp;" jours "&amp;W1062,"")))</f>
        <v/>
      </c>
      <c r="M1061" s="22">
        <f t="shared" si="114"/>
        <v>1</v>
      </c>
      <c r="N1061" s="23">
        <v>1</v>
      </c>
      <c r="O1061" s="12" t="str">
        <f>CONCATENATE(C1061,D1061,E1061)</f>
        <v>36050524531861000010000</v>
      </c>
      <c r="P1061" s="42" t="str">
        <f t="shared" si="115"/>
        <v>24531861000010000</v>
      </c>
      <c r="Q1061" s="24" t="str">
        <f>IF(AND(D1061&lt;&gt;0,E1061=0),B1061,"")</f>
        <v/>
      </c>
      <c r="R1061" s="25" t="str">
        <f>IF(AND(D1061=0,E1061&lt;&gt;0),B1061,"")</f>
        <v/>
      </c>
      <c r="S1061" s="26">
        <f t="shared" si="112"/>
        <v>41071</v>
      </c>
      <c r="T1061" s="27">
        <f>SUMIFS(S:S,O:O,O1061,E:E,"")</f>
        <v>0</v>
      </c>
      <c r="U1061" s="27">
        <f>SUMIFS(S:S,O:O,O1061,D:D,"")</f>
        <v>0</v>
      </c>
      <c r="V1061" s="28" t="str">
        <f t="shared" si="116"/>
        <v>Avant</v>
      </c>
      <c r="W1061" s="28" t="str">
        <f t="shared" si="117"/>
        <v>Après</v>
      </c>
      <c r="X1061" s="29">
        <f t="shared" si="118"/>
        <v>0</v>
      </c>
      <c r="Y1061" s="42">
        <f>IFERROR(P1061+D1061*0.03,"")</f>
        <v>2.45318610000103E+16</v>
      </c>
    </row>
    <row r="1062" spans="1:25">
      <c r="A1062" s="13" t="s">
        <v>67</v>
      </c>
      <c r="B1062" s="14" t="s">
        <v>30</v>
      </c>
      <c r="C1062" s="15">
        <v>3605052474112</v>
      </c>
      <c r="D1062" s="16">
        <v>10000</v>
      </c>
      <c r="E1062" s="17">
        <v>10000</v>
      </c>
      <c r="F1062" s="18">
        <v>1</v>
      </c>
      <c r="G1062" s="19">
        <v>1</v>
      </c>
      <c r="H1062" s="20">
        <f t="shared" si="113"/>
        <v>2</v>
      </c>
      <c r="I1062" s="21">
        <f>SUMIFS(E:E,C:C,C1062)</f>
        <v>10000</v>
      </c>
      <c r="J1062" s="21">
        <f>SUMIFS(D:D,C:C,C1062)</f>
        <v>10000</v>
      </c>
      <c r="K1062" s="20" t="str">
        <f>IF(H1062=2,"Délais OK &amp; Qté OK",IF(AND(H1062=1,E1062&lt;&gt;""),"Délais OK &amp; Qté NO",IF(AND(H1062=1,E1062="",M1062&gt;=2),"Délais NO &amp; Qté OK",IF(AND(E1062&lt;&gt;"",J1062=D1062),"Livraison sans demande","Délais NO &amp; Qté NO"))))</f>
        <v>Délais OK &amp; Qté OK</v>
      </c>
      <c r="L1062" s="22" t="str">
        <f>IF(AND(K1062="Délais NO &amp; Qté OK",X1062&gt;30,D1062&lt;&gt;""),"Verificar",IF(AND(K1062="Délais NO &amp; Qté OK",X1062&lt;=30,D1062&lt;&gt;""),"Entrée faite "&amp;X1062&amp;" jours "&amp;V1062,IF(AND(X1062&lt;30,K1062="Délais NO &amp; Qté NO",D1062=""),"Demande faite "&amp;X1062&amp;" jours "&amp;W1063,"")))</f>
        <v/>
      </c>
      <c r="M1062" s="22">
        <f t="shared" si="114"/>
        <v>1</v>
      </c>
      <c r="N1062" s="23">
        <v>1</v>
      </c>
      <c r="O1062" s="12" t="str">
        <f>CONCATENATE(C1062,D1062,E1062)</f>
        <v>36050524741121000010000</v>
      </c>
      <c r="P1062" s="42" t="str">
        <f t="shared" si="115"/>
        <v>24741121000010000</v>
      </c>
      <c r="Q1062" s="24" t="str">
        <f>IF(AND(D1062&lt;&gt;0,E1062=0),B1062,"")</f>
        <v/>
      </c>
      <c r="R1062" s="25" t="str">
        <f>IF(AND(D1062=0,E1062&lt;&gt;0),B1062,"")</f>
        <v/>
      </c>
      <c r="S1062" s="26">
        <f t="shared" si="112"/>
        <v>41071</v>
      </c>
      <c r="T1062" s="27">
        <f>SUMIFS(S:S,O:O,O1062,E:E,"")</f>
        <v>0</v>
      </c>
      <c r="U1062" s="27">
        <f>SUMIFS(S:S,O:O,O1062,D:D,"")</f>
        <v>0</v>
      </c>
      <c r="V1062" s="28" t="str">
        <f t="shared" si="116"/>
        <v>Avant</v>
      </c>
      <c r="W1062" s="28" t="str">
        <f t="shared" si="117"/>
        <v>Après</v>
      </c>
      <c r="X1062" s="29">
        <f t="shared" si="118"/>
        <v>0</v>
      </c>
      <c r="Y1062" s="42">
        <f>IFERROR(P1062+D1062*0.03,"")</f>
        <v>2.47411210000103E+16</v>
      </c>
    </row>
    <row r="1063" spans="1:25">
      <c r="A1063" s="13" t="s">
        <v>67</v>
      </c>
      <c r="B1063" s="14" t="s">
        <v>30</v>
      </c>
      <c r="C1063" s="15">
        <v>3605052523087</v>
      </c>
      <c r="D1063" s="16">
        <v>10000</v>
      </c>
      <c r="E1063" s="17">
        <v>10000</v>
      </c>
      <c r="F1063" s="18">
        <v>1</v>
      </c>
      <c r="G1063" s="19">
        <v>1</v>
      </c>
      <c r="H1063" s="20">
        <f t="shared" si="113"/>
        <v>2</v>
      </c>
      <c r="I1063" s="21">
        <f>SUMIFS(E:E,C:C,C1063)</f>
        <v>10000</v>
      </c>
      <c r="J1063" s="21">
        <f>SUMIFS(D:D,C:C,C1063)</f>
        <v>10000</v>
      </c>
      <c r="K1063" s="20" t="str">
        <f>IF(H1063=2,"Délais OK &amp; Qté OK",IF(AND(H1063=1,E1063&lt;&gt;""),"Délais OK &amp; Qté NO",IF(AND(H1063=1,E1063="",M1063&gt;=2),"Délais NO &amp; Qté OK",IF(AND(E1063&lt;&gt;"",J1063=D1063),"Livraison sans demande","Délais NO &amp; Qté NO"))))</f>
        <v>Délais OK &amp; Qté OK</v>
      </c>
      <c r="L1063" s="22" t="str">
        <f>IF(AND(K1063="Délais NO &amp; Qté OK",X1063&gt;30,D1063&lt;&gt;""),"Verificar",IF(AND(K1063="Délais NO &amp; Qté OK",X1063&lt;=30,D1063&lt;&gt;""),"Entrée faite "&amp;X1063&amp;" jours "&amp;V1063,IF(AND(X1063&lt;30,K1063="Délais NO &amp; Qté NO",D1063=""),"Demande faite "&amp;X1063&amp;" jours "&amp;W1064,"")))</f>
        <v/>
      </c>
      <c r="M1063" s="22">
        <f t="shared" si="114"/>
        <v>1</v>
      </c>
      <c r="N1063" s="23">
        <v>1</v>
      </c>
      <c r="O1063" s="12" t="str">
        <f>CONCATENATE(C1063,D1063,E1063)</f>
        <v>36050525230871000010000</v>
      </c>
      <c r="P1063" s="42" t="str">
        <f t="shared" si="115"/>
        <v>25230871000010000</v>
      </c>
      <c r="Q1063" s="24" t="str">
        <f>IF(AND(D1063&lt;&gt;0,E1063=0),B1063,"")</f>
        <v/>
      </c>
      <c r="R1063" s="25" t="str">
        <f>IF(AND(D1063=0,E1063&lt;&gt;0),B1063,"")</f>
        <v/>
      </c>
      <c r="S1063" s="26">
        <f t="shared" si="112"/>
        <v>41071</v>
      </c>
      <c r="T1063" s="27">
        <f>SUMIFS(S:S,O:O,O1063,E:E,"")</f>
        <v>0</v>
      </c>
      <c r="U1063" s="27">
        <f>SUMIFS(S:S,O:O,O1063,D:D,"")</f>
        <v>0</v>
      </c>
      <c r="V1063" s="28" t="str">
        <f t="shared" si="116"/>
        <v>Avant</v>
      </c>
      <c r="W1063" s="28" t="str">
        <f t="shared" si="117"/>
        <v>Après</v>
      </c>
      <c r="X1063" s="29">
        <f t="shared" si="118"/>
        <v>0</v>
      </c>
      <c r="Y1063" s="42">
        <f>IFERROR(P1063+D1063*0.03,"")</f>
        <v>2.52308710000103E+16</v>
      </c>
    </row>
    <row r="1064" spans="1:25">
      <c r="A1064" s="13" t="s">
        <v>67</v>
      </c>
      <c r="B1064" s="14" t="s">
        <v>30</v>
      </c>
      <c r="C1064" s="15">
        <v>3605052523124</v>
      </c>
      <c r="D1064" s="16">
        <v>10000</v>
      </c>
      <c r="E1064" s="17">
        <v>10000</v>
      </c>
      <c r="F1064" s="18">
        <v>1</v>
      </c>
      <c r="G1064" s="19">
        <v>1</v>
      </c>
      <c r="H1064" s="20">
        <f t="shared" si="113"/>
        <v>2</v>
      </c>
      <c r="I1064" s="21">
        <f>SUMIFS(E:E,C:C,C1064)</f>
        <v>10000</v>
      </c>
      <c r="J1064" s="21">
        <f>SUMIFS(D:D,C:C,C1064)</f>
        <v>10000</v>
      </c>
      <c r="K1064" s="20" t="str">
        <f>IF(H1064=2,"Délais OK &amp; Qté OK",IF(AND(H1064=1,E1064&lt;&gt;""),"Délais OK &amp; Qté NO",IF(AND(H1064=1,E1064="",M1064&gt;=2),"Délais NO &amp; Qté OK",IF(AND(E1064&lt;&gt;"",J1064=D1064),"Livraison sans demande","Délais NO &amp; Qté NO"))))</f>
        <v>Délais OK &amp; Qté OK</v>
      </c>
      <c r="L1064" s="22" t="str">
        <f>IF(AND(K1064="Délais NO &amp; Qté OK",X1064&gt;30,D1064&lt;&gt;""),"Verificar",IF(AND(K1064="Délais NO &amp; Qté OK",X1064&lt;=30,D1064&lt;&gt;""),"Entrée faite "&amp;X1064&amp;" jours "&amp;V1064,IF(AND(X1064&lt;30,K1064="Délais NO &amp; Qté NO",D1064=""),"Demande faite "&amp;X1064&amp;" jours "&amp;W1065,"")))</f>
        <v/>
      </c>
      <c r="M1064" s="22">
        <f t="shared" si="114"/>
        <v>1</v>
      </c>
      <c r="N1064" s="23">
        <v>1</v>
      </c>
      <c r="O1064" s="12" t="str">
        <f>CONCATENATE(C1064,D1064,E1064)</f>
        <v>36050525231241000010000</v>
      </c>
      <c r="P1064" s="42" t="str">
        <f t="shared" si="115"/>
        <v>25231241000010000</v>
      </c>
      <c r="Q1064" s="24" t="str">
        <f>IF(AND(D1064&lt;&gt;0,E1064=0),B1064,"")</f>
        <v/>
      </c>
      <c r="R1064" s="25" t="str">
        <f>IF(AND(D1064=0,E1064&lt;&gt;0),B1064,"")</f>
        <v/>
      </c>
      <c r="S1064" s="26">
        <f t="shared" si="112"/>
        <v>41071</v>
      </c>
      <c r="T1064" s="27">
        <f>SUMIFS(S:S,O:O,O1064,E:E,"")</f>
        <v>0</v>
      </c>
      <c r="U1064" s="27">
        <f>SUMIFS(S:S,O:O,O1064,D:D,"")</f>
        <v>0</v>
      </c>
      <c r="V1064" s="28" t="str">
        <f t="shared" si="116"/>
        <v>Avant</v>
      </c>
      <c r="W1064" s="28" t="str">
        <f t="shared" si="117"/>
        <v>Après</v>
      </c>
      <c r="X1064" s="29">
        <f t="shared" si="118"/>
        <v>0</v>
      </c>
      <c r="Y1064" s="42">
        <f>IFERROR(P1064+D1064*0.03,"")</f>
        <v>2.52312410000103E+16</v>
      </c>
    </row>
    <row r="1065" spans="1:25">
      <c r="A1065" s="13" t="s">
        <v>67</v>
      </c>
      <c r="B1065" s="14" t="s">
        <v>30</v>
      </c>
      <c r="C1065" s="15">
        <v>3605052534724</v>
      </c>
      <c r="D1065" s="16">
        <v>10000</v>
      </c>
      <c r="E1065" s="17">
        <v>10000</v>
      </c>
      <c r="F1065" s="18">
        <v>1</v>
      </c>
      <c r="G1065" s="19">
        <v>1</v>
      </c>
      <c r="H1065" s="20">
        <f t="shared" si="113"/>
        <v>2</v>
      </c>
      <c r="I1065" s="21">
        <f>SUMIFS(E:E,C:C,C1065)</f>
        <v>20000</v>
      </c>
      <c r="J1065" s="21">
        <f>SUMIFS(D:D,C:C,C1065)</f>
        <v>20000</v>
      </c>
      <c r="K1065" s="20" t="str">
        <f>IF(H1065=2,"Délais OK &amp; Qté OK",IF(AND(H1065=1,E1065&lt;&gt;""),"Délais OK &amp; Qté NO",IF(AND(H1065=1,E1065="",M1065&gt;=2),"Délais NO &amp; Qté OK",IF(AND(E1065&lt;&gt;"",J1065=D1065),"Livraison sans demande","Délais NO &amp; Qté NO"))))</f>
        <v>Délais OK &amp; Qté OK</v>
      </c>
      <c r="L1065" s="22" t="str">
        <f>IF(AND(K1065="Délais NO &amp; Qté OK",X1065&gt;30,D1065&lt;&gt;""),"Verificar",IF(AND(K1065="Délais NO &amp; Qté OK",X1065&lt;=30,D1065&lt;&gt;""),"Entrée faite "&amp;X1065&amp;" jours "&amp;V1065,IF(AND(X1065&lt;30,K1065="Délais NO &amp; Qté NO",D1065=""),"Demande faite "&amp;X1065&amp;" jours "&amp;W1066,"")))</f>
        <v/>
      </c>
      <c r="M1065" s="22">
        <f t="shared" si="114"/>
        <v>2</v>
      </c>
      <c r="N1065" s="23">
        <v>1</v>
      </c>
      <c r="O1065" s="12" t="str">
        <f>CONCATENATE(C1065,D1065,E1065)</f>
        <v>36050525347241000010000</v>
      </c>
      <c r="P1065" s="42" t="str">
        <f t="shared" si="115"/>
        <v>25347241000010000</v>
      </c>
      <c r="Q1065" s="24" t="str">
        <f>IF(AND(D1065&lt;&gt;0,E1065=0),B1065,"")</f>
        <v/>
      </c>
      <c r="R1065" s="25" t="str">
        <f>IF(AND(D1065=0,E1065&lt;&gt;0),B1065,"")</f>
        <v/>
      </c>
      <c r="S1065" s="26">
        <f t="shared" si="112"/>
        <v>41071</v>
      </c>
      <c r="T1065" s="27">
        <f>SUMIFS(S:S,O:O,O1065,E:E,"")</f>
        <v>0</v>
      </c>
      <c r="U1065" s="27">
        <f>SUMIFS(S:S,O:O,O1065,D:D,"")</f>
        <v>0</v>
      </c>
      <c r="V1065" s="28" t="str">
        <f t="shared" si="116"/>
        <v>Avant</v>
      </c>
      <c r="W1065" s="28" t="str">
        <f t="shared" si="117"/>
        <v>Après</v>
      </c>
      <c r="X1065" s="29">
        <f t="shared" si="118"/>
        <v>0</v>
      </c>
      <c r="Y1065" s="42">
        <f>IFERROR(P1065+D1065*0.03,"")</f>
        <v>2.53472410000103E+16</v>
      </c>
    </row>
    <row r="1066" spans="1:25">
      <c r="A1066" s="13" t="s">
        <v>67</v>
      </c>
      <c r="B1066" s="14" t="s">
        <v>30</v>
      </c>
      <c r="C1066" s="15">
        <v>3605052534748</v>
      </c>
      <c r="D1066" s="16">
        <v>10000</v>
      </c>
      <c r="E1066" s="17">
        <v>10000</v>
      </c>
      <c r="F1066" s="18">
        <v>1</v>
      </c>
      <c r="G1066" s="19">
        <v>1</v>
      </c>
      <c r="H1066" s="20">
        <f t="shared" si="113"/>
        <v>2</v>
      </c>
      <c r="I1066" s="21">
        <f>SUMIFS(E:E,C:C,C1066)</f>
        <v>10000</v>
      </c>
      <c r="J1066" s="21">
        <f>SUMIFS(D:D,C:C,C1066)</f>
        <v>10000</v>
      </c>
      <c r="K1066" s="20" t="str">
        <f>IF(H1066=2,"Délais OK &amp; Qté OK",IF(AND(H1066=1,E1066&lt;&gt;""),"Délais OK &amp; Qté NO",IF(AND(H1066=1,E1066="",M1066&gt;=2),"Délais NO &amp; Qté OK",IF(AND(E1066&lt;&gt;"",J1066=D1066),"Livraison sans demande","Délais NO &amp; Qté NO"))))</f>
        <v>Délais OK &amp; Qté OK</v>
      </c>
      <c r="L1066" s="22" t="str">
        <f>IF(AND(K1066="Délais NO &amp; Qté OK",X1066&gt;30,D1066&lt;&gt;""),"Verificar",IF(AND(K1066="Délais NO &amp; Qté OK",X1066&lt;=30,D1066&lt;&gt;""),"Entrée faite "&amp;X1066&amp;" jours "&amp;V1066,IF(AND(X1066&lt;30,K1066="Délais NO &amp; Qté NO",D1066=""),"Demande faite "&amp;X1066&amp;" jours "&amp;W1067,"")))</f>
        <v/>
      </c>
      <c r="M1066" s="22">
        <f t="shared" si="114"/>
        <v>1</v>
      </c>
      <c r="N1066" s="23">
        <v>1</v>
      </c>
      <c r="O1066" s="12" t="str">
        <f>CONCATENATE(C1066,D1066,E1066)</f>
        <v>36050525347481000010000</v>
      </c>
      <c r="P1066" s="42" t="str">
        <f t="shared" si="115"/>
        <v>25347481000010000</v>
      </c>
      <c r="Q1066" s="24" t="str">
        <f>IF(AND(D1066&lt;&gt;0,E1066=0),B1066,"")</f>
        <v/>
      </c>
      <c r="R1066" s="25" t="str">
        <f>IF(AND(D1066=0,E1066&lt;&gt;0),B1066,"")</f>
        <v/>
      </c>
      <c r="S1066" s="26">
        <f t="shared" si="112"/>
        <v>41071</v>
      </c>
      <c r="T1066" s="27">
        <f>SUMIFS(S:S,O:O,O1066,E:E,"")</f>
        <v>0</v>
      </c>
      <c r="U1066" s="27">
        <f>SUMIFS(S:S,O:O,O1066,D:D,"")</f>
        <v>0</v>
      </c>
      <c r="V1066" s="28" t="str">
        <f t="shared" si="116"/>
        <v>Avant</v>
      </c>
      <c r="W1066" s="28" t="str">
        <f t="shared" si="117"/>
        <v>Après</v>
      </c>
      <c r="X1066" s="29">
        <f t="shared" si="118"/>
        <v>0</v>
      </c>
      <c r="Y1066" s="42">
        <f>IFERROR(P1066+D1066*0.03,"")</f>
        <v>2.53474810000103E+16</v>
      </c>
    </row>
    <row r="1067" spans="1:25">
      <c r="A1067" s="13" t="s">
        <v>67</v>
      </c>
      <c r="B1067" s="14" t="s">
        <v>30</v>
      </c>
      <c r="C1067" s="15">
        <v>3605052553084</v>
      </c>
      <c r="D1067" s="16">
        <v>10000</v>
      </c>
      <c r="E1067" s="17">
        <v>10000</v>
      </c>
      <c r="F1067" s="18">
        <v>1</v>
      </c>
      <c r="G1067" s="19">
        <v>1</v>
      </c>
      <c r="H1067" s="20">
        <f t="shared" si="113"/>
        <v>2</v>
      </c>
      <c r="I1067" s="21">
        <f>SUMIFS(E:E,C:C,C1067)</f>
        <v>10000</v>
      </c>
      <c r="J1067" s="21">
        <f>SUMIFS(D:D,C:C,C1067)</f>
        <v>10000</v>
      </c>
      <c r="K1067" s="20" t="str">
        <f>IF(H1067=2,"Délais OK &amp; Qté OK",IF(AND(H1067=1,E1067&lt;&gt;""),"Délais OK &amp; Qté NO",IF(AND(H1067=1,E1067="",M1067&gt;=2),"Délais NO &amp; Qté OK",IF(AND(E1067&lt;&gt;"",J1067=D1067),"Livraison sans demande","Délais NO &amp; Qté NO"))))</f>
        <v>Délais OK &amp; Qté OK</v>
      </c>
      <c r="L1067" s="22" t="str">
        <f>IF(AND(K1067="Délais NO &amp; Qté OK",X1067&gt;30,D1067&lt;&gt;""),"Verificar",IF(AND(K1067="Délais NO &amp; Qté OK",X1067&lt;=30,D1067&lt;&gt;""),"Entrée faite "&amp;X1067&amp;" jours "&amp;V1067,IF(AND(X1067&lt;30,K1067="Délais NO &amp; Qté NO",D1067=""),"Demande faite "&amp;X1067&amp;" jours "&amp;W1068,"")))</f>
        <v/>
      </c>
      <c r="M1067" s="22">
        <f t="shared" si="114"/>
        <v>1</v>
      </c>
      <c r="N1067" s="23">
        <v>1</v>
      </c>
      <c r="O1067" s="12" t="str">
        <f>CONCATENATE(C1067,D1067,E1067)</f>
        <v>36050525530841000010000</v>
      </c>
      <c r="P1067" s="42" t="str">
        <f t="shared" si="115"/>
        <v>25530841000010000</v>
      </c>
      <c r="Q1067" s="24" t="str">
        <f>IF(AND(D1067&lt;&gt;0,E1067=0),B1067,"")</f>
        <v/>
      </c>
      <c r="R1067" s="25" t="str">
        <f>IF(AND(D1067=0,E1067&lt;&gt;0),B1067,"")</f>
        <v/>
      </c>
      <c r="S1067" s="26">
        <f t="shared" si="112"/>
        <v>41071</v>
      </c>
      <c r="T1067" s="27">
        <f>SUMIFS(S:S,O:O,O1067,E:E,"")</f>
        <v>0</v>
      </c>
      <c r="U1067" s="27">
        <f>SUMIFS(S:S,O:O,O1067,D:D,"")</f>
        <v>0</v>
      </c>
      <c r="V1067" s="28" t="str">
        <f t="shared" si="116"/>
        <v>Avant</v>
      </c>
      <c r="W1067" s="28" t="str">
        <f t="shared" si="117"/>
        <v>Après</v>
      </c>
      <c r="X1067" s="29">
        <f t="shared" si="118"/>
        <v>0</v>
      </c>
      <c r="Y1067" s="42">
        <f>IFERROR(P1067+D1067*0.03,"")</f>
        <v>2.55308410000103E+16</v>
      </c>
    </row>
    <row r="1068" spans="1:25">
      <c r="A1068" s="13" t="s">
        <v>67</v>
      </c>
      <c r="B1068" s="14" t="s">
        <v>30</v>
      </c>
      <c r="C1068" s="15">
        <v>3605052553091</v>
      </c>
      <c r="D1068" s="16">
        <v>10000</v>
      </c>
      <c r="E1068" s="17">
        <v>10000</v>
      </c>
      <c r="F1068" s="18">
        <v>1</v>
      </c>
      <c r="G1068" s="19">
        <v>1</v>
      </c>
      <c r="H1068" s="20">
        <f t="shared" si="113"/>
        <v>2</v>
      </c>
      <c r="I1068" s="21">
        <f>SUMIFS(E:E,C:C,C1068)</f>
        <v>10000</v>
      </c>
      <c r="J1068" s="21">
        <f>SUMIFS(D:D,C:C,C1068)</f>
        <v>10000</v>
      </c>
      <c r="K1068" s="20" t="str">
        <f>IF(H1068=2,"Délais OK &amp; Qté OK",IF(AND(H1068=1,E1068&lt;&gt;""),"Délais OK &amp; Qté NO",IF(AND(H1068=1,E1068="",M1068&gt;=2),"Délais NO &amp; Qté OK",IF(AND(E1068&lt;&gt;"",J1068=D1068),"Livraison sans demande","Délais NO &amp; Qté NO"))))</f>
        <v>Délais OK &amp; Qté OK</v>
      </c>
      <c r="L1068" s="22" t="str">
        <f>IF(AND(K1068="Délais NO &amp; Qté OK",X1068&gt;30,D1068&lt;&gt;""),"Verificar",IF(AND(K1068="Délais NO &amp; Qté OK",X1068&lt;=30,D1068&lt;&gt;""),"Entrée faite "&amp;X1068&amp;" jours "&amp;V1068,IF(AND(X1068&lt;30,K1068="Délais NO &amp; Qté NO",D1068=""),"Demande faite "&amp;X1068&amp;" jours "&amp;W1069,"")))</f>
        <v/>
      </c>
      <c r="M1068" s="22">
        <f t="shared" si="114"/>
        <v>1</v>
      </c>
      <c r="N1068" s="23">
        <v>1</v>
      </c>
      <c r="O1068" s="12" t="str">
        <f>CONCATENATE(C1068,D1068,E1068)</f>
        <v>36050525530911000010000</v>
      </c>
      <c r="P1068" s="42" t="str">
        <f t="shared" si="115"/>
        <v>25530911000010000</v>
      </c>
      <c r="Q1068" s="24" t="str">
        <f>IF(AND(D1068&lt;&gt;0,E1068=0),B1068,"")</f>
        <v/>
      </c>
      <c r="R1068" s="25" t="str">
        <f>IF(AND(D1068=0,E1068&lt;&gt;0),B1068,"")</f>
        <v/>
      </c>
      <c r="S1068" s="26">
        <f t="shared" si="112"/>
        <v>41071</v>
      </c>
      <c r="T1068" s="27">
        <f>SUMIFS(S:S,O:O,O1068,E:E,"")</f>
        <v>0</v>
      </c>
      <c r="U1068" s="27">
        <f>SUMIFS(S:S,O:O,O1068,D:D,"")</f>
        <v>0</v>
      </c>
      <c r="V1068" s="28" t="str">
        <f t="shared" si="116"/>
        <v>Avant</v>
      </c>
      <c r="W1068" s="28" t="str">
        <f t="shared" si="117"/>
        <v>Après</v>
      </c>
      <c r="X1068" s="29">
        <f t="shared" si="118"/>
        <v>0</v>
      </c>
      <c r="Y1068" s="42">
        <f>IFERROR(P1068+D1068*0.03,"")</f>
        <v>2.55309110000103E+16</v>
      </c>
    </row>
    <row r="1069" spans="1:25">
      <c r="A1069" s="13" t="s">
        <v>67</v>
      </c>
      <c r="B1069" s="14" t="s">
        <v>30</v>
      </c>
      <c r="C1069" s="15">
        <v>3605052555149</v>
      </c>
      <c r="D1069" s="16">
        <v>20000</v>
      </c>
      <c r="E1069" s="17">
        <v>10000</v>
      </c>
      <c r="F1069" s="18"/>
      <c r="G1069" s="19">
        <v>1</v>
      </c>
      <c r="H1069" s="20">
        <f t="shared" si="113"/>
        <v>1</v>
      </c>
      <c r="I1069" s="21">
        <f>SUMIFS(E:E,C:C,C1069)</f>
        <v>10000</v>
      </c>
      <c r="J1069" s="21">
        <f>SUMIFS(D:D,C:C,C1069)</f>
        <v>20000</v>
      </c>
      <c r="K1069" s="20" t="str">
        <f>IF(H1069=2,"Délais OK &amp; Qté OK",IF(AND(H1069=1,E1069&lt;&gt;""),"Délais OK &amp; Qté NO",IF(AND(H1069=1,E1069="",M1069&gt;=2),"Délais NO &amp; Qté OK",IF(AND(E1069&lt;&gt;"",J1069=D1069),"Livraison sans demande","Délais NO &amp; Qté NO"))))</f>
        <v>Délais OK &amp; Qté NO</v>
      </c>
      <c r="L1069" s="22" t="str">
        <f>IF(AND(K1069="Délais NO &amp; Qté OK",X1069&gt;30,D1069&lt;&gt;""),"Verificar",IF(AND(K1069="Délais NO &amp; Qté OK",X1069&lt;=30,D1069&lt;&gt;""),"Entrée faite "&amp;X1069&amp;" jours "&amp;V1069,IF(AND(X1069&lt;30,K1069="Délais NO &amp; Qté NO",D1069=""),"Demande faite "&amp;X1069&amp;" jours "&amp;W1070,"")))</f>
        <v/>
      </c>
      <c r="M1069" s="22">
        <f t="shared" si="114"/>
        <v>1</v>
      </c>
      <c r="N1069" s="23">
        <v>1</v>
      </c>
      <c r="O1069" s="12" t="str">
        <f>CONCATENATE(C1069,D1069,E1069)</f>
        <v>36050525551492000010000</v>
      </c>
      <c r="P1069" s="42" t="str">
        <f t="shared" si="115"/>
        <v>25551492000010000</v>
      </c>
      <c r="Q1069" s="24" t="str">
        <f>IF(AND(D1069&lt;&gt;0,E1069=0),B1069,"")</f>
        <v/>
      </c>
      <c r="R1069" s="25" t="str">
        <f>IF(AND(D1069=0,E1069&lt;&gt;0),B1069,"")</f>
        <v/>
      </c>
      <c r="S1069" s="26">
        <f t="shared" si="112"/>
        <v>41071</v>
      </c>
      <c r="T1069" s="27">
        <f>SUMIFS(S:S,O:O,O1069,E:E,"")</f>
        <v>0</v>
      </c>
      <c r="U1069" s="27">
        <f>SUMIFS(S:S,O:O,O1069,D:D,"")</f>
        <v>0</v>
      </c>
      <c r="V1069" s="28" t="str">
        <f t="shared" si="116"/>
        <v>Avant</v>
      </c>
      <c r="W1069" s="28" t="str">
        <f t="shared" si="117"/>
        <v>Après</v>
      </c>
      <c r="X1069" s="29">
        <f t="shared" si="118"/>
        <v>0</v>
      </c>
      <c r="Y1069" s="42">
        <f>IFERROR(P1069+D1069*0.03,"")</f>
        <v>2.55514920000106E+16</v>
      </c>
    </row>
    <row r="1070" spans="1:25">
      <c r="A1070" s="13" t="s">
        <v>67</v>
      </c>
      <c r="B1070" s="14" t="s">
        <v>30</v>
      </c>
      <c r="C1070" s="15">
        <v>3605052555736</v>
      </c>
      <c r="D1070" s="16"/>
      <c r="E1070" s="17">
        <v>10000</v>
      </c>
      <c r="F1070" s="18"/>
      <c r="G1070" s="19"/>
      <c r="H1070" s="20">
        <f t="shared" si="113"/>
        <v>0</v>
      </c>
      <c r="I1070" s="21">
        <f>SUMIFS(E:E,C:C,C1070)</f>
        <v>20000</v>
      </c>
      <c r="J1070" s="21">
        <f>SUMIFS(D:D,C:C,C1070)</f>
        <v>20000</v>
      </c>
      <c r="K1070" s="20" t="str">
        <f>IF(H1070=2,"Délais OK &amp; Qté OK",IF(AND(H1070=1,E1070&lt;&gt;""),"Délais OK &amp; Qté NO",IF(AND(H1070=1,E1070="",M1070&gt;=2),"Délais NO &amp; Qté OK",IF(AND(E1070&lt;&gt;"",J1070=D1070),"Livraison sans demande","Délais NO &amp; Qté NO"))))</f>
        <v>Délais NO &amp; Qté NO</v>
      </c>
      <c r="L1070" s="22" t="str">
        <f>IF(AND(K1070="Délais NO &amp; Qté OK",X1070&gt;30,D1070&lt;&gt;""),"Verificar",IF(AND(K1070="Délais NO &amp; Qté OK",X1070&lt;=30,D1070&lt;&gt;""),"Entrée faite "&amp;X1070&amp;" jours "&amp;V1070,IF(AND(X1070&lt;30,K1070="Délais NO &amp; Qté NO",D1070=""),"Demande faite "&amp;X1070&amp;" jours "&amp;W1071,"")))</f>
        <v>Demande faite 14 jours Après</v>
      </c>
      <c r="M1070" s="22">
        <f t="shared" si="114"/>
        <v>2</v>
      </c>
      <c r="N1070" s="23">
        <v>1</v>
      </c>
      <c r="O1070" s="12" t="str">
        <f>CONCATENATE(C1070,D1070,E1070)</f>
        <v>360505255573610000</v>
      </c>
      <c r="P1070" s="42" t="str">
        <f t="shared" si="115"/>
        <v>255573610000</v>
      </c>
      <c r="Q1070" s="24" t="str">
        <f>IF(AND(D1070&lt;&gt;0,E1070=0),B1070,"")</f>
        <v/>
      </c>
      <c r="R1070" s="25" t="str">
        <f>IF(AND(D1070=0,E1070&lt;&gt;0),B1070,"")</f>
        <v>11/06/2012</v>
      </c>
      <c r="S1070" s="26">
        <f t="shared" si="112"/>
        <v>41071</v>
      </c>
      <c r="T1070" s="27">
        <f>SUMIFS(S:S,O:O,O1070,E:E,"")</f>
        <v>41085</v>
      </c>
      <c r="U1070" s="27">
        <f>SUMIFS(S:S,O:O,O1070,D:D,"")</f>
        <v>41071</v>
      </c>
      <c r="V1070" s="28" t="str">
        <f t="shared" si="116"/>
        <v>Avant</v>
      </c>
      <c r="W1070" s="28" t="str">
        <f t="shared" si="117"/>
        <v>Après</v>
      </c>
      <c r="X1070" s="29">
        <f t="shared" si="118"/>
        <v>14</v>
      </c>
      <c r="Y1070" s="42">
        <f>IFERROR(P1070+D1070*0.03,"")</f>
        <v>255573610000</v>
      </c>
    </row>
    <row r="1071" spans="1:25">
      <c r="A1071" s="13" t="s">
        <v>67</v>
      </c>
      <c r="B1071" s="14" t="s">
        <v>30</v>
      </c>
      <c r="C1071" s="15">
        <v>3605052568262</v>
      </c>
      <c r="D1071" s="16">
        <v>10000</v>
      </c>
      <c r="E1071" s="17">
        <v>10000</v>
      </c>
      <c r="F1071" s="18">
        <v>1</v>
      </c>
      <c r="G1071" s="19">
        <v>1</v>
      </c>
      <c r="H1071" s="20">
        <f t="shared" si="113"/>
        <v>2</v>
      </c>
      <c r="I1071" s="21">
        <f>SUMIFS(E:E,C:C,C1071)</f>
        <v>10000</v>
      </c>
      <c r="J1071" s="21">
        <f>SUMIFS(D:D,C:C,C1071)</f>
        <v>10000</v>
      </c>
      <c r="K1071" s="20" t="str">
        <f>IF(H1071=2,"Délais OK &amp; Qté OK",IF(AND(H1071=1,E1071&lt;&gt;""),"Délais OK &amp; Qté NO",IF(AND(H1071=1,E1071="",M1071&gt;=2),"Délais NO &amp; Qté OK",IF(AND(E1071&lt;&gt;"",J1071=D1071),"Livraison sans demande","Délais NO &amp; Qté NO"))))</f>
        <v>Délais OK &amp; Qté OK</v>
      </c>
      <c r="L1071" s="22" t="str">
        <f>IF(AND(K1071="Délais NO &amp; Qté OK",X1071&gt;30,D1071&lt;&gt;""),"Verificar",IF(AND(K1071="Délais NO &amp; Qté OK",X1071&lt;=30,D1071&lt;&gt;""),"Entrée faite "&amp;X1071&amp;" jours "&amp;V1071,IF(AND(X1071&lt;30,K1071="Délais NO &amp; Qté NO",D1071=""),"Demande faite "&amp;X1071&amp;" jours "&amp;W1072,"")))</f>
        <v/>
      </c>
      <c r="M1071" s="22">
        <f t="shared" si="114"/>
        <v>1</v>
      </c>
      <c r="N1071" s="23">
        <v>1</v>
      </c>
      <c r="O1071" s="12" t="str">
        <f>CONCATENATE(C1071,D1071,E1071)</f>
        <v>36050525682621000010000</v>
      </c>
      <c r="P1071" s="42" t="str">
        <f t="shared" si="115"/>
        <v>25682621000010000</v>
      </c>
      <c r="Q1071" s="24" t="str">
        <f>IF(AND(D1071&lt;&gt;0,E1071=0),B1071,"")</f>
        <v/>
      </c>
      <c r="R1071" s="25" t="str">
        <f>IF(AND(D1071=0,E1071&lt;&gt;0),B1071,"")</f>
        <v/>
      </c>
      <c r="S1071" s="26">
        <f t="shared" si="112"/>
        <v>41071</v>
      </c>
      <c r="T1071" s="27">
        <f>SUMIFS(S:S,O:O,O1071,E:E,"")</f>
        <v>0</v>
      </c>
      <c r="U1071" s="27">
        <f>SUMIFS(S:S,O:O,O1071,D:D,"")</f>
        <v>0</v>
      </c>
      <c r="V1071" s="28" t="str">
        <f t="shared" si="116"/>
        <v>Avant</v>
      </c>
      <c r="W1071" s="28" t="str">
        <f t="shared" si="117"/>
        <v>Après</v>
      </c>
      <c r="X1071" s="29">
        <f t="shared" si="118"/>
        <v>0</v>
      </c>
      <c r="Y1071" s="42">
        <f>IFERROR(P1071+D1071*0.03,"")</f>
        <v>2.56826210000103E+16</v>
      </c>
    </row>
    <row r="1072" spans="1:25">
      <c r="A1072" s="13" t="s">
        <v>67</v>
      </c>
      <c r="B1072" s="14" t="s">
        <v>30</v>
      </c>
      <c r="C1072" s="15">
        <v>3605052568279</v>
      </c>
      <c r="D1072" s="16">
        <v>10000</v>
      </c>
      <c r="E1072" s="17">
        <v>10000</v>
      </c>
      <c r="F1072" s="18">
        <v>1</v>
      </c>
      <c r="G1072" s="19">
        <v>1</v>
      </c>
      <c r="H1072" s="20">
        <f t="shared" si="113"/>
        <v>2</v>
      </c>
      <c r="I1072" s="21">
        <f>SUMIFS(E:E,C:C,C1072)</f>
        <v>10000</v>
      </c>
      <c r="J1072" s="21">
        <f>SUMIFS(D:D,C:C,C1072)</f>
        <v>10000</v>
      </c>
      <c r="K1072" s="20" t="str">
        <f>IF(H1072=2,"Délais OK &amp; Qté OK",IF(AND(H1072=1,E1072&lt;&gt;""),"Délais OK &amp; Qté NO",IF(AND(H1072=1,E1072="",M1072&gt;=2),"Délais NO &amp; Qté OK",IF(AND(E1072&lt;&gt;"",J1072=D1072),"Livraison sans demande","Délais NO &amp; Qté NO"))))</f>
        <v>Délais OK &amp; Qté OK</v>
      </c>
      <c r="L1072" s="22" t="str">
        <f>IF(AND(K1072="Délais NO &amp; Qté OK",X1072&gt;30,D1072&lt;&gt;""),"Verificar",IF(AND(K1072="Délais NO &amp; Qté OK",X1072&lt;=30,D1072&lt;&gt;""),"Entrée faite "&amp;X1072&amp;" jours "&amp;V1072,IF(AND(X1072&lt;30,K1072="Délais NO &amp; Qté NO",D1072=""),"Demande faite "&amp;X1072&amp;" jours "&amp;W1073,"")))</f>
        <v/>
      </c>
      <c r="M1072" s="22">
        <f t="shared" si="114"/>
        <v>1</v>
      </c>
      <c r="N1072" s="23">
        <v>1</v>
      </c>
      <c r="O1072" s="12" t="str">
        <f>CONCATENATE(C1072,D1072,E1072)</f>
        <v>36050525682791000010000</v>
      </c>
      <c r="P1072" s="42" t="str">
        <f t="shared" si="115"/>
        <v>25682791000010000</v>
      </c>
      <c r="Q1072" s="24" t="str">
        <f>IF(AND(D1072&lt;&gt;0,E1072=0),B1072,"")</f>
        <v/>
      </c>
      <c r="R1072" s="25" t="str">
        <f>IF(AND(D1072=0,E1072&lt;&gt;0),B1072,"")</f>
        <v/>
      </c>
      <c r="S1072" s="26">
        <f t="shared" si="112"/>
        <v>41071</v>
      </c>
      <c r="T1072" s="27">
        <f>SUMIFS(S:S,O:O,O1072,E:E,"")</f>
        <v>0</v>
      </c>
      <c r="U1072" s="27">
        <f>SUMIFS(S:S,O:O,O1072,D:D,"")</f>
        <v>0</v>
      </c>
      <c r="V1072" s="28" t="str">
        <f t="shared" si="116"/>
        <v>Avant</v>
      </c>
      <c r="W1072" s="28" t="str">
        <f t="shared" si="117"/>
        <v>Après</v>
      </c>
      <c r="X1072" s="29">
        <f t="shared" si="118"/>
        <v>0</v>
      </c>
      <c r="Y1072" s="42">
        <f>IFERROR(P1072+D1072*0.03,"")</f>
        <v>2.56827910000103E+16</v>
      </c>
    </row>
    <row r="1073" spans="1:25">
      <c r="A1073" s="13" t="s">
        <v>67</v>
      </c>
      <c r="B1073" s="14" t="s">
        <v>30</v>
      </c>
      <c r="C1073" s="15">
        <v>3605052568286</v>
      </c>
      <c r="D1073" s="16">
        <v>10000</v>
      </c>
      <c r="E1073" s="17">
        <v>10000</v>
      </c>
      <c r="F1073" s="18">
        <v>1</v>
      </c>
      <c r="G1073" s="19">
        <v>1</v>
      </c>
      <c r="H1073" s="20">
        <f t="shared" si="113"/>
        <v>2</v>
      </c>
      <c r="I1073" s="21">
        <f>SUMIFS(E:E,C:C,C1073)</f>
        <v>10000</v>
      </c>
      <c r="J1073" s="21">
        <f>SUMIFS(D:D,C:C,C1073)</f>
        <v>10000</v>
      </c>
      <c r="K1073" s="20" t="str">
        <f>IF(H1073=2,"Délais OK &amp; Qté OK",IF(AND(H1073=1,E1073&lt;&gt;""),"Délais OK &amp; Qté NO",IF(AND(H1073=1,E1073="",M1073&gt;=2),"Délais NO &amp; Qté OK",IF(AND(E1073&lt;&gt;"",J1073=D1073),"Livraison sans demande","Délais NO &amp; Qté NO"))))</f>
        <v>Délais OK &amp; Qté OK</v>
      </c>
      <c r="L1073" s="22" t="str">
        <f>IF(AND(K1073="Délais NO &amp; Qté OK",X1073&gt;30,D1073&lt;&gt;""),"Verificar",IF(AND(K1073="Délais NO &amp; Qté OK",X1073&lt;=30,D1073&lt;&gt;""),"Entrée faite "&amp;X1073&amp;" jours "&amp;V1073,IF(AND(X1073&lt;30,K1073="Délais NO &amp; Qté NO",D1073=""),"Demande faite "&amp;X1073&amp;" jours "&amp;W1074,"")))</f>
        <v/>
      </c>
      <c r="M1073" s="22">
        <f t="shared" si="114"/>
        <v>1</v>
      </c>
      <c r="N1073" s="23">
        <v>1</v>
      </c>
      <c r="O1073" s="12" t="str">
        <f>CONCATENATE(C1073,D1073,E1073)</f>
        <v>36050525682861000010000</v>
      </c>
      <c r="P1073" s="42" t="str">
        <f t="shared" si="115"/>
        <v>25682861000010000</v>
      </c>
      <c r="Q1073" s="24" t="str">
        <f>IF(AND(D1073&lt;&gt;0,E1073=0),B1073,"")</f>
        <v/>
      </c>
      <c r="R1073" s="25" t="str">
        <f>IF(AND(D1073=0,E1073&lt;&gt;0),B1073,"")</f>
        <v/>
      </c>
      <c r="S1073" s="26">
        <f t="shared" si="112"/>
        <v>41071</v>
      </c>
      <c r="T1073" s="27">
        <f>SUMIFS(S:S,O:O,O1073,E:E,"")</f>
        <v>0</v>
      </c>
      <c r="U1073" s="27">
        <f>SUMIFS(S:S,O:O,O1073,D:D,"")</f>
        <v>0</v>
      </c>
      <c r="V1073" s="28" t="str">
        <f t="shared" si="116"/>
        <v>Avant</v>
      </c>
      <c r="W1073" s="28" t="str">
        <f t="shared" si="117"/>
        <v>Après</v>
      </c>
      <c r="X1073" s="29">
        <f t="shared" si="118"/>
        <v>0</v>
      </c>
      <c r="Y1073" s="42">
        <f>IFERROR(P1073+D1073*0.03,"")</f>
        <v>2.56828610000103E+16</v>
      </c>
    </row>
    <row r="1074" spans="1:25">
      <c r="A1074" s="13" t="s">
        <v>67</v>
      </c>
      <c r="B1074" s="14" t="s">
        <v>30</v>
      </c>
      <c r="C1074" s="15">
        <v>3605052568293</v>
      </c>
      <c r="D1074" s="16">
        <v>9400</v>
      </c>
      <c r="E1074" s="17">
        <v>9400</v>
      </c>
      <c r="F1074" s="18">
        <v>1</v>
      </c>
      <c r="G1074" s="19">
        <v>1</v>
      </c>
      <c r="H1074" s="20">
        <f t="shared" si="113"/>
        <v>2</v>
      </c>
      <c r="I1074" s="21">
        <f>SUMIFS(E:E,C:C,C1074)</f>
        <v>9400</v>
      </c>
      <c r="J1074" s="21">
        <f>SUMIFS(D:D,C:C,C1074)</f>
        <v>19400</v>
      </c>
      <c r="K1074" s="20" t="str">
        <f>IF(H1074=2,"Délais OK &amp; Qté OK",IF(AND(H1074=1,E1074&lt;&gt;""),"Délais OK &amp; Qté NO",IF(AND(H1074=1,E1074="",M1074&gt;=2),"Délais NO &amp; Qté OK",IF(AND(E1074&lt;&gt;"",J1074=D1074),"Livraison sans demande","Délais NO &amp; Qté NO"))))</f>
        <v>Délais OK &amp; Qté OK</v>
      </c>
      <c r="L1074" s="22" t="str">
        <f>IF(AND(K1074="Délais NO &amp; Qté OK",X1074&gt;30,D1074&lt;&gt;""),"Verificar",IF(AND(K1074="Délais NO &amp; Qté OK",X1074&lt;=30,D1074&lt;&gt;""),"Entrée faite "&amp;X1074&amp;" jours "&amp;V1074,IF(AND(X1074&lt;30,K1074="Délais NO &amp; Qté NO",D1074=""),"Demande faite "&amp;X1074&amp;" jours "&amp;W1075,"")))</f>
        <v/>
      </c>
      <c r="M1074" s="22">
        <f t="shared" si="114"/>
        <v>1</v>
      </c>
      <c r="N1074" s="23">
        <v>1</v>
      </c>
      <c r="O1074" s="12" t="str">
        <f>CONCATENATE(C1074,D1074,E1074)</f>
        <v>360505256829394009400</v>
      </c>
      <c r="P1074" s="42" t="str">
        <f t="shared" si="115"/>
        <v>256829394009400</v>
      </c>
      <c r="Q1074" s="24" t="str">
        <f>IF(AND(D1074&lt;&gt;0,E1074=0),B1074,"")</f>
        <v/>
      </c>
      <c r="R1074" s="25" t="str">
        <f>IF(AND(D1074=0,E1074&lt;&gt;0),B1074,"")</f>
        <v/>
      </c>
      <c r="S1074" s="26">
        <f t="shared" si="112"/>
        <v>41071</v>
      </c>
      <c r="T1074" s="27">
        <f>SUMIFS(S:S,O:O,O1074,E:E,"")</f>
        <v>0</v>
      </c>
      <c r="U1074" s="27">
        <f>SUMIFS(S:S,O:O,O1074,D:D,"")</f>
        <v>0</v>
      </c>
      <c r="V1074" s="28" t="str">
        <f t="shared" si="116"/>
        <v>Avant</v>
      </c>
      <c r="W1074" s="28" t="str">
        <f t="shared" si="117"/>
        <v>Après</v>
      </c>
      <c r="X1074" s="29">
        <f t="shared" si="118"/>
        <v>0</v>
      </c>
      <c r="Y1074" s="42">
        <f>IFERROR(P1074+D1074*0.03,"")</f>
        <v>256829394009682</v>
      </c>
    </row>
    <row r="1075" spans="1:25">
      <c r="A1075" s="13" t="s">
        <v>67</v>
      </c>
      <c r="B1075" s="14" t="s">
        <v>30</v>
      </c>
      <c r="C1075" s="15">
        <v>3605052568309</v>
      </c>
      <c r="D1075" s="16">
        <v>9400</v>
      </c>
      <c r="E1075" s="17">
        <v>9400</v>
      </c>
      <c r="F1075" s="18">
        <v>1</v>
      </c>
      <c r="G1075" s="19">
        <v>1</v>
      </c>
      <c r="H1075" s="20">
        <f t="shared" si="113"/>
        <v>2</v>
      </c>
      <c r="I1075" s="21">
        <f>SUMIFS(E:E,C:C,C1075)</f>
        <v>9400</v>
      </c>
      <c r="J1075" s="21">
        <f>SUMIFS(D:D,C:C,C1075)</f>
        <v>19400</v>
      </c>
      <c r="K1075" s="20" t="str">
        <f>IF(H1075=2,"Délais OK &amp; Qté OK",IF(AND(H1075=1,E1075&lt;&gt;""),"Délais OK &amp; Qté NO",IF(AND(H1075=1,E1075="",M1075&gt;=2),"Délais NO &amp; Qté OK",IF(AND(E1075&lt;&gt;"",J1075=D1075),"Livraison sans demande","Délais NO &amp; Qté NO"))))</f>
        <v>Délais OK &amp; Qté OK</v>
      </c>
      <c r="L1075" s="22" t="str">
        <f>IF(AND(K1075="Délais NO &amp; Qté OK",X1075&gt;30,D1075&lt;&gt;""),"Verificar",IF(AND(K1075="Délais NO &amp; Qté OK",X1075&lt;=30,D1075&lt;&gt;""),"Entrée faite "&amp;X1075&amp;" jours "&amp;V1075,IF(AND(X1075&lt;30,K1075="Délais NO &amp; Qté NO",D1075=""),"Demande faite "&amp;X1075&amp;" jours "&amp;W1076,"")))</f>
        <v/>
      </c>
      <c r="M1075" s="22">
        <f t="shared" si="114"/>
        <v>1</v>
      </c>
      <c r="N1075" s="23">
        <v>1</v>
      </c>
      <c r="O1075" s="12" t="str">
        <f>CONCATENATE(C1075,D1075,E1075)</f>
        <v>360505256830994009400</v>
      </c>
      <c r="P1075" s="42" t="str">
        <f t="shared" si="115"/>
        <v>256830994009400</v>
      </c>
      <c r="Q1075" s="24" t="str">
        <f>IF(AND(D1075&lt;&gt;0,E1075=0),B1075,"")</f>
        <v/>
      </c>
      <c r="R1075" s="25" t="str">
        <f>IF(AND(D1075=0,E1075&lt;&gt;0),B1075,"")</f>
        <v/>
      </c>
      <c r="S1075" s="26">
        <f t="shared" si="112"/>
        <v>41071</v>
      </c>
      <c r="T1075" s="27">
        <f>SUMIFS(S:S,O:O,O1075,E:E,"")</f>
        <v>0</v>
      </c>
      <c r="U1075" s="27">
        <f>SUMIFS(S:S,O:O,O1075,D:D,"")</f>
        <v>0</v>
      </c>
      <c r="V1075" s="28" t="str">
        <f t="shared" si="116"/>
        <v>Avant</v>
      </c>
      <c r="W1075" s="28" t="str">
        <f t="shared" si="117"/>
        <v>Après</v>
      </c>
      <c r="X1075" s="29">
        <f t="shared" si="118"/>
        <v>0</v>
      </c>
      <c r="Y1075" s="42">
        <f>IFERROR(P1075+D1075*0.03,"")</f>
        <v>256830994009682</v>
      </c>
    </row>
    <row r="1076" spans="1:25">
      <c r="A1076" s="13" t="s">
        <v>67</v>
      </c>
      <c r="B1076" s="14" t="s">
        <v>30</v>
      </c>
      <c r="C1076" s="15">
        <v>3605052568316</v>
      </c>
      <c r="D1076" s="16">
        <v>9400</v>
      </c>
      <c r="E1076" s="17">
        <v>9400</v>
      </c>
      <c r="F1076" s="18">
        <v>1</v>
      </c>
      <c r="G1076" s="19">
        <v>1</v>
      </c>
      <c r="H1076" s="20">
        <f t="shared" si="113"/>
        <v>2</v>
      </c>
      <c r="I1076" s="21">
        <f>SUMIFS(E:E,C:C,C1076)</f>
        <v>9400</v>
      </c>
      <c r="J1076" s="21">
        <f>SUMIFS(D:D,C:C,C1076)</f>
        <v>19400</v>
      </c>
      <c r="K1076" s="20" t="str">
        <f>IF(H1076=2,"Délais OK &amp; Qté OK",IF(AND(H1076=1,E1076&lt;&gt;""),"Délais OK &amp; Qté NO",IF(AND(H1076=1,E1076="",M1076&gt;=2),"Délais NO &amp; Qté OK",IF(AND(E1076&lt;&gt;"",J1076=D1076),"Livraison sans demande","Délais NO &amp; Qté NO"))))</f>
        <v>Délais OK &amp; Qté OK</v>
      </c>
      <c r="L1076" s="22" t="str">
        <f>IF(AND(K1076="Délais NO &amp; Qté OK",X1076&gt;30,D1076&lt;&gt;""),"Verificar",IF(AND(K1076="Délais NO &amp; Qté OK",X1076&lt;=30,D1076&lt;&gt;""),"Entrée faite "&amp;X1076&amp;" jours "&amp;V1076,IF(AND(X1076&lt;30,K1076="Délais NO &amp; Qté NO",D1076=""),"Demande faite "&amp;X1076&amp;" jours "&amp;W1077,"")))</f>
        <v/>
      </c>
      <c r="M1076" s="22">
        <f t="shared" si="114"/>
        <v>1</v>
      </c>
      <c r="N1076" s="23">
        <v>1</v>
      </c>
      <c r="O1076" s="12" t="str">
        <f>CONCATENATE(C1076,D1076,E1076)</f>
        <v>360505256831694009400</v>
      </c>
      <c r="P1076" s="42" t="str">
        <f t="shared" si="115"/>
        <v>256831694009400</v>
      </c>
      <c r="Q1076" s="24" t="str">
        <f>IF(AND(D1076&lt;&gt;0,E1076=0),B1076,"")</f>
        <v/>
      </c>
      <c r="R1076" s="25" t="str">
        <f>IF(AND(D1076=0,E1076&lt;&gt;0),B1076,"")</f>
        <v/>
      </c>
      <c r="S1076" s="26">
        <f t="shared" si="112"/>
        <v>41071</v>
      </c>
      <c r="T1076" s="27">
        <f>SUMIFS(S:S,O:O,O1076,E:E,"")</f>
        <v>0</v>
      </c>
      <c r="U1076" s="27">
        <f>SUMIFS(S:S,O:O,O1076,D:D,"")</f>
        <v>0</v>
      </c>
      <c r="V1076" s="28" t="str">
        <f t="shared" si="116"/>
        <v>Avant</v>
      </c>
      <c r="W1076" s="28" t="str">
        <f t="shared" si="117"/>
        <v>Après</v>
      </c>
      <c r="X1076" s="29">
        <f t="shared" si="118"/>
        <v>0</v>
      </c>
      <c r="Y1076" s="42">
        <f>IFERROR(P1076+D1076*0.03,"")</f>
        <v>256831694009682</v>
      </c>
    </row>
    <row r="1077" spans="1:25">
      <c r="A1077" s="13" t="s">
        <v>67</v>
      </c>
      <c r="B1077" s="14" t="s">
        <v>30</v>
      </c>
      <c r="C1077" s="15">
        <v>3605052568354</v>
      </c>
      <c r="D1077" s="16">
        <v>10000</v>
      </c>
      <c r="E1077" s="17"/>
      <c r="F1077" s="18"/>
      <c r="G1077" s="19">
        <v>1</v>
      </c>
      <c r="H1077" s="20">
        <f t="shared" si="113"/>
        <v>1</v>
      </c>
      <c r="I1077" s="21">
        <f>SUMIFS(E:E,C:C,C1077)</f>
        <v>10000</v>
      </c>
      <c r="J1077" s="21">
        <f>SUMIFS(D:D,C:C,C1077)</f>
        <v>20000</v>
      </c>
      <c r="K1077" s="20" t="str">
        <f>IF(H1077=2,"Délais OK &amp; Qté OK",IF(AND(H1077=1,E1077&lt;&gt;""),"Délais OK &amp; Qté NO",IF(AND(H1077=1,E1077="",M1077&gt;=2),"Délais NO &amp; Qté OK",IF(AND(E1077&lt;&gt;"",J1077=D1077),"Livraison sans demande","Délais NO &amp; Qté NO"))))</f>
        <v>Délais NO &amp; Qté NO</v>
      </c>
      <c r="L1077" s="22" t="str">
        <f>IF(AND(K1077="Délais NO &amp; Qté OK",X1077&gt;30,D1077&lt;&gt;""),"Verificar",IF(AND(K1077="Délais NO &amp; Qté OK",X1077&lt;=30,D1077&lt;&gt;""),"Entrée faite "&amp;X1077&amp;" jours "&amp;V1077,IF(AND(X1077&lt;30,K1077="Délais NO &amp; Qté NO",D1077=""),"Demande faite "&amp;X1077&amp;" jours "&amp;W1078,"")))</f>
        <v/>
      </c>
      <c r="M1077" s="22">
        <f t="shared" si="114"/>
        <v>1</v>
      </c>
      <c r="N1077" s="23">
        <v>1</v>
      </c>
      <c r="O1077" s="12" t="str">
        <f>CONCATENATE(C1077,D1077,E1077)</f>
        <v>360505256835410000</v>
      </c>
      <c r="P1077" s="42" t="str">
        <f t="shared" si="115"/>
        <v>256835410000</v>
      </c>
      <c r="Q1077" s="24" t="str">
        <f>IF(AND(D1077&lt;&gt;0,E1077=0),B1077,"")</f>
        <v>11/06/2012</v>
      </c>
      <c r="R1077" s="25" t="str">
        <f>IF(AND(D1077=0,E1077&lt;&gt;0),B1077,"")</f>
        <v/>
      </c>
      <c r="S1077" s="26">
        <f t="shared" si="112"/>
        <v>41071</v>
      </c>
      <c r="T1077" s="27">
        <f>SUMIFS(S:S,O:O,O1077,E:E,"")</f>
        <v>41071</v>
      </c>
      <c r="U1077" s="27">
        <f>SUMIFS(S:S,O:O,O1077,D:D,"")</f>
        <v>0</v>
      </c>
      <c r="V1077" s="28" t="str">
        <f t="shared" si="116"/>
        <v>Avant</v>
      </c>
      <c r="W1077" s="28" t="str">
        <f t="shared" si="117"/>
        <v>Après</v>
      </c>
      <c r="X1077" s="29">
        <f t="shared" si="118"/>
        <v>41071</v>
      </c>
      <c r="Y1077" s="42">
        <f>IFERROR(P1077+D1077*0.03,"")</f>
        <v>256835410300</v>
      </c>
    </row>
    <row r="1078" spans="1:25">
      <c r="A1078" s="13" t="s">
        <v>67</v>
      </c>
      <c r="B1078" s="14" t="s">
        <v>30</v>
      </c>
      <c r="C1078" s="15">
        <v>3605052568422</v>
      </c>
      <c r="D1078" s="16">
        <v>10000</v>
      </c>
      <c r="E1078" s="17">
        <v>10000</v>
      </c>
      <c r="F1078" s="18">
        <v>1</v>
      </c>
      <c r="G1078" s="19">
        <v>1</v>
      </c>
      <c r="H1078" s="20">
        <f t="shared" si="113"/>
        <v>2</v>
      </c>
      <c r="I1078" s="21">
        <f>SUMIFS(E:E,C:C,C1078)</f>
        <v>10000</v>
      </c>
      <c r="J1078" s="21">
        <f>SUMIFS(D:D,C:C,C1078)</f>
        <v>10000</v>
      </c>
      <c r="K1078" s="20" t="str">
        <f>IF(H1078=2,"Délais OK &amp; Qté OK",IF(AND(H1078=1,E1078&lt;&gt;""),"Délais OK &amp; Qté NO",IF(AND(H1078=1,E1078="",M1078&gt;=2),"Délais NO &amp; Qté OK",IF(AND(E1078&lt;&gt;"",J1078=D1078),"Livraison sans demande","Délais NO &amp; Qté NO"))))</f>
        <v>Délais OK &amp; Qté OK</v>
      </c>
      <c r="L1078" s="22" t="str">
        <f>IF(AND(K1078="Délais NO &amp; Qté OK",X1078&gt;30,D1078&lt;&gt;""),"Verificar",IF(AND(K1078="Délais NO &amp; Qté OK",X1078&lt;=30,D1078&lt;&gt;""),"Entrée faite "&amp;X1078&amp;" jours "&amp;V1078,IF(AND(X1078&lt;30,K1078="Délais NO &amp; Qté NO",D1078=""),"Demande faite "&amp;X1078&amp;" jours "&amp;W1079,"")))</f>
        <v/>
      </c>
      <c r="M1078" s="22">
        <f t="shared" si="114"/>
        <v>1</v>
      </c>
      <c r="N1078" s="23">
        <v>1</v>
      </c>
      <c r="O1078" s="12" t="str">
        <f>CONCATENATE(C1078,D1078,E1078)</f>
        <v>36050525684221000010000</v>
      </c>
      <c r="P1078" s="42" t="str">
        <f t="shared" si="115"/>
        <v>25684221000010000</v>
      </c>
      <c r="Q1078" s="24" t="str">
        <f>IF(AND(D1078&lt;&gt;0,E1078=0),B1078,"")</f>
        <v/>
      </c>
      <c r="R1078" s="25" t="str">
        <f>IF(AND(D1078=0,E1078&lt;&gt;0),B1078,"")</f>
        <v/>
      </c>
      <c r="S1078" s="26">
        <f t="shared" si="112"/>
        <v>41071</v>
      </c>
      <c r="T1078" s="27">
        <f>SUMIFS(S:S,O:O,O1078,E:E,"")</f>
        <v>0</v>
      </c>
      <c r="U1078" s="27">
        <f>SUMIFS(S:S,O:O,O1078,D:D,"")</f>
        <v>0</v>
      </c>
      <c r="V1078" s="28" t="str">
        <f t="shared" si="116"/>
        <v>Avant</v>
      </c>
      <c r="W1078" s="28" t="str">
        <f t="shared" si="117"/>
        <v>Après</v>
      </c>
      <c r="X1078" s="29">
        <f t="shared" si="118"/>
        <v>0</v>
      </c>
      <c r="Y1078" s="42">
        <f>IFERROR(P1078+D1078*0.03,"")</f>
        <v>2.56842210000103E+16</v>
      </c>
    </row>
    <row r="1079" spans="1:25">
      <c r="A1079" s="13" t="s">
        <v>67</v>
      </c>
      <c r="B1079" s="14" t="s">
        <v>30</v>
      </c>
      <c r="C1079" s="15">
        <v>3605052568439</v>
      </c>
      <c r="D1079" s="16">
        <v>10000</v>
      </c>
      <c r="E1079" s="17">
        <v>10000</v>
      </c>
      <c r="F1079" s="18">
        <v>1</v>
      </c>
      <c r="G1079" s="19">
        <v>1</v>
      </c>
      <c r="H1079" s="20">
        <f t="shared" si="113"/>
        <v>2</v>
      </c>
      <c r="I1079" s="21">
        <f>SUMIFS(E:E,C:C,C1079)</f>
        <v>10000</v>
      </c>
      <c r="J1079" s="21">
        <f>SUMIFS(D:D,C:C,C1079)</f>
        <v>10000</v>
      </c>
      <c r="K1079" s="20" t="str">
        <f>IF(H1079=2,"Délais OK &amp; Qté OK",IF(AND(H1079=1,E1079&lt;&gt;""),"Délais OK &amp; Qté NO",IF(AND(H1079=1,E1079="",M1079&gt;=2),"Délais NO &amp; Qté OK",IF(AND(E1079&lt;&gt;"",J1079=D1079),"Livraison sans demande","Délais NO &amp; Qté NO"))))</f>
        <v>Délais OK &amp; Qté OK</v>
      </c>
      <c r="L1079" s="22" t="str">
        <f>IF(AND(K1079="Délais NO &amp; Qté OK",X1079&gt;30,D1079&lt;&gt;""),"Verificar",IF(AND(K1079="Délais NO &amp; Qté OK",X1079&lt;=30,D1079&lt;&gt;""),"Entrée faite "&amp;X1079&amp;" jours "&amp;V1079,IF(AND(X1079&lt;30,K1079="Délais NO &amp; Qté NO",D1079=""),"Demande faite "&amp;X1079&amp;" jours "&amp;W1080,"")))</f>
        <v/>
      </c>
      <c r="M1079" s="22">
        <f t="shared" si="114"/>
        <v>1</v>
      </c>
      <c r="N1079" s="23">
        <v>1</v>
      </c>
      <c r="O1079" s="12" t="str">
        <f>CONCATENATE(C1079,D1079,E1079)</f>
        <v>36050525684391000010000</v>
      </c>
      <c r="P1079" s="42" t="str">
        <f t="shared" si="115"/>
        <v>25684391000010000</v>
      </c>
      <c r="Q1079" s="24" t="str">
        <f>IF(AND(D1079&lt;&gt;0,E1079=0),B1079,"")</f>
        <v/>
      </c>
      <c r="R1079" s="25" t="str">
        <f>IF(AND(D1079=0,E1079&lt;&gt;0),B1079,"")</f>
        <v/>
      </c>
      <c r="S1079" s="26">
        <f t="shared" si="112"/>
        <v>41071</v>
      </c>
      <c r="T1079" s="27">
        <f>SUMIFS(S:S,O:O,O1079,E:E,"")</f>
        <v>0</v>
      </c>
      <c r="U1079" s="27">
        <f>SUMIFS(S:S,O:O,O1079,D:D,"")</f>
        <v>0</v>
      </c>
      <c r="V1079" s="28" t="str">
        <f t="shared" si="116"/>
        <v>Avant</v>
      </c>
      <c r="W1079" s="28" t="str">
        <f t="shared" si="117"/>
        <v>Après</v>
      </c>
      <c r="X1079" s="29">
        <f t="shared" si="118"/>
        <v>0</v>
      </c>
      <c r="Y1079" s="42">
        <f>IFERROR(P1079+D1079*0.03,"")</f>
        <v>2.56843910000103E+16</v>
      </c>
    </row>
    <row r="1080" spans="1:25">
      <c r="A1080" s="13" t="s">
        <v>67</v>
      </c>
      <c r="B1080" s="14" t="s">
        <v>30</v>
      </c>
      <c r="C1080" s="15">
        <v>3605052568446</v>
      </c>
      <c r="D1080" s="16">
        <v>10000</v>
      </c>
      <c r="E1080" s="17">
        <v>10000</v>
      </c>
      <c r="F1080" s="18">
        <v>1</v>
      </c>
      <c r="G1080" s="19">
        <v>1</v>
      </c>
      <c r="H1080" s="20">
        <f t="shared" si="113"/>
        <v>2</v>
      </c>
      <c r="I1080" s="21">
        <f>SUMIFS(E:E,C:C,C1080)</f>
        <v>20000</v>
      </c>
      <c r="J1080" s="21">
        <f>SUMIFS(D:D,C:C,C1080)</f>
        <v>20000</v>
      </c>
      <c r="K1080" s="20" t="str">
        <f>IF(H1080=2,"Délais OK &amp; Qté OK",IF(AND(H1080=1,E1080&lt;&gt;""),"Délais OK &amp; Qté NO",IF(AND(H1080=1,E1080="",M1080&gt;=2),"Délais NO &amp; Qté OK",IF(AND(E1080&lt;&gt;"",J1080=D1080),"Livraison sans demande","Délais NO &amp; Qté NO"))))</f>
        <v>Délais OK &amp; Qté OK</v>
      </c>
      <c r="L1080" s="22" t="str">
        <f>IF(AND(K1080="Délais NO &amp; Qté OK",X1080&gt;30,D1080&lt;&gt;""),"Verificar",IF(AND(K1080="Délais NO &amp; Qté OK",X1080&lt;=30,D1080&lt;&gt;""),"Entrée faite "&amp;X1080&amp;" jours "&amp;V1080,IF(AND(X1080&lt;30,K1080="Délais NO &amp; Qté NO",D1080=""),"Demande faite "&amp;X1080&amp;" jours "&amp;W1081,"")))</f>
        <v/>
      </c>
      <c r="M1080" s="22">
        <f t="shared" si="114"/>
        <v>2</v>
      </c>
      <c r="N1080" s="23">
        <v>1</v>
      </c>
      <c r="O1080" s="12" t="str">
        <f>CONCATENATE(C1080,D1080,E1080)</f>
        <v>36050525684461000010000</v>
      </c>
      <c r="P1080" s="42" t="str">
        <f t="shared" si="115"/>
        <v>25684461000010000</v>
      </c>
      <c r="Q1080" s="24" t="str">
        <f>IF(AND(D1080&lt;&gt;0,E1080=0),B1080,"")</f>
        <v/>
      </c>
      <c r="R1080" s="25" t="str">
        <f>IF(AND(D1080=0,E1080&lt;&gt;0),B1080,"")</f>
        <v/>
      </c>
      <c r="S1080" s="26">
        <f t="shared" si="112"/>
        <v>41071</v>
      </c>
      <c r="T1080" s="27">
        <f>SUMIFS(S:S,O:O,O1080,E:E,"")</f>
        <v>0</v>
      </c>
      <c r="U1080" s="27">
        <f>SUMIFS(S:S,O:O,O1080,D:D,"")</f>
        <v>0</v>
      </c>
      <c r="V1080" s="28" t="str">
        <f t="shared" si="116"/>
        <v>Avant</v>
      </c>
      <c r="W1080" s="28" t="str">
        <f t="shared" si="117"/>
        <v>Après</v>
      </c>
      <c r="X1080" s="29">
        <f t="shared" si="118"/>
        <v>0</v>
      </c>
      <c r="Y1080" s="42">
        <f>IFERROR(P1080+D1080*0.03,"")</f>
        <v>2.56844610000103E+16</v>
      </c>
    </row>
    <row r="1081" spans="1:25">
      <c r="A1081" s="13" t="s">
        <v>67</v>
      </c>
      <c r="B1081" s="14" t="s">
        <v>30</v>
      </c>
      <c r="C1081" s="15">
        <v>3605052568521</v>
      </c>
      <c r="D1081" s="16">
        <v>10000</v>
      </c>
      <c r="E1081" s="17">
        <v>10000</v>
      </c>
      <c r="F1081" s="18">
        <v>1</v>
      </c>
      <c r="G1081" s="19">
        <v>1</v>
      </c>
      <c r="H1081" s="20">
        <f t="shared" si="113"/>
        <v>2</v>
      </c>
      <c r="I1081" s="21">
        <f>SUMIFS(E:E,C:C,C1081)</f>
        <v>10000</v>
      </c>
      <c r="J1081" s="21">
        <f>SUMIFS(D:D,C:C,C1081)</f>
        <v>10000</v>
      </c>
      <c r="K1081" s="20" t="str">
        <f>IF(H1081=2,"Délais OK &amp; Qté OK",IF(AND(H1081=1,E1081&lt;&gt;""),"Délais OK &amp; Qté NO",IF(AND(H1081=1,E1081="",M1081&gt;=2),"Délais NO &amp; Qté OK",IF(AND(E1081&lt;&gt;"",J1081=D1081),"Livraison sans demande","Délais NO &amp; Qté NO"))))</f>
        <v>Délais OK &amp; Qté OK</v>
      </c>
      <c r="L1081" s="22" t="str">
        <f>IF(AND(K1081="Délais NO &amp; Qté OK",X1081&gt;30,D1081&lt;&gt;""),"Verificar",IF(AND(K1081="Délais NO &amp; Qté OK",X1081&lt;=30,D1081&lt;&gt;""),"Entrée faite "&amp;X1081&amp;" jours "&amp;V1081,IF(AND(X1081&lt;30,K1081="Délais NO &amp; Qté NO",D1081=""),"Demande faite "&amp;X1081&amp;" jours "&amp;W1082,"")))</f>
        <v/>
      </c>
      <c r="M1081" s="22">
        <f t="shared" si="114"/>
        <v>1</v>
      </c>
      <c r="N1081" s="23">
        <v>1</v>
      </c>
      <c r="O1081" s="12" t="str">
        <f>CONCATENATE(C1081,D1081,E1081)</f>
        <v>36050525685211000010000</v>
      </c>
      <c r="P1081" s="42" t="str">
        <f t="shared" si="115"/>
        <v>25685211000010000</v>
      </c>
      <c r="Q1081" s="24" t="str">
        <f>IF(AND(D1081&lt;&gt;0,E1081=0),B1081,"")</f>
        <v/>
      </c>
      <c r="R1081" s="25" t="str">
        <f>IF(AND(D1081=0,E1081&lt;&gt;0),B1081,"")</f>
        <v/>
      </c>
      <c r="S1081" s="26">
        <f t="shared" si="112"/>
        <v>41071</v>
      </c>
      <c r="T1081" s="27">
        <f>SUMIFS(S:S,O:O,O1081,E:E,"")</f>
        <v>0</v>
      </c>
      <c r="U1081" s="27">
        <f>SUMIFS(S:S,O:O,O1081,D:D,"")</f>
        <v>0</v>
      </c>
      <c r="V1081" s="28" t="str">
        <f t="shared" si="116"/>
        <v>Avant</v>
      </c>
      <c r="W1081" s="28" t="str">
        <f t="shared" si="117"/>
        <v>Après</v>
      </c>
      <c r="X1081" s="29">
        <f t="shared" si="118"/>
        <v>0</v>
      </c>
      <c r="Y1081" s="42">
        <f>IFERROR(P1081+D1081*0.03,"")</f>
        <v>2.56852110000103E+16</v>
      </c>
    </row>
    <row r="1082" spans="1:25">
      <c r="A1082" s="13" t="s">
        <v>67</v>
      </c>
      <c r="B1082" s="14" t="s">
        <v>30</v>
      </c>
      <c r="C1082" s="15">
        <v>3605052568538</v>
      </c>
      <c r="D1082" s="16">
        <v>10000</v>
      </c>
      <c r="E1082" s="17">
        <v>10000</v>
      </c>
      <c r="F1082" s="18">
        <v>1</v>
      </c>
      <c r="G1082" s="19">
        <v>1</v>
      </c>
      <c r="H1082" s="20">
        <f t="shared" si="113"/>
        <v>2</v>
      </c>
      <c r="I1082" s="21">
        <f>SUMIFS(E:E,C:C,C1082)</f>
        <v>10000</v>
      </c>
      <c r="J1082" s="21">
        <f>SUMIFS(D:D,C:C,C1082)</f>
        <v>10000</v>
      </c>
      <c r="K1082" s="20" t="str">
        <f>IF(H1082=2,"Délais OK &amp; Qté OK",IF(AND(H1082=1,E1082&lt;&gt;""),"Délais OK &amp; Qté NO",IF(AND(H1082=1,E1082="",M1082&gt;=2),"Délais NO &amp; Qté OK",IF(AND(E1082&lt;&gt;"",J1082=D1082),"Livraison sans demande","Délais NO &amp; Qté NO"))))</f>
        <v>Délais OK &amp; Qté OK</v>
      </c>
      <c r="L1082" s="22" t="str">
        <f>IF(AND(K1082="Délais NO &amp; Qté OK",X1082&gt;30,D1082&lt;&gt;""),"Verificar",IF(AND(K1082="Délais NO &amp; Qté OK",X1082&lt;=30,D1082&lt;&gt;""),"Entrée faite "&amp;X1082&amp;" jours "&amp;V1082,IF(AND(X1082&lt;30,K1082="Délais NO &amp; Qté NO",D1082=""),"Demande faite "&amp;X1082&amp;" jours "&amp;W1083,"")))</f>
        <v/>
      </c>
      <c r="M1082" s="22">
        <f t="shared" si="114"/>
        <v>1</v>
      </c>
      <c r="N1082" s="23">
        <v>1</v>
      </c>
      <c r="O1082" s="12" t="str">
        <f>CONCATENATE(C1082,D1082,E1082)</f>
        <v>36050525685381000010000</v>
      </c>
      <c r="P1082" s="42" t="str">
        <f t="shared" si="115"/>
        <v>25685381000010000</v>
      </c>
      <c r="Q1082" s="24" t="str">
        <f>IF(AND(D1082&lt;&gt;0,E1082=0),B1082,"")</f>
        <v/>
      </c>
      <c r="R1082" s="25" t="str">
        <f>IF(AND(D1082=0,E1082&lt;&gt;0),B1082,"")</f>
        <v/>
      </c>
      <c r="S1082" s="26">
        <f t="shared" si="112"/>
        <v>41071</v>
      </c>
      <c r="T1082" s="27">
        <f>SUMIFS(S:S,O:O,O1082,E:E,"")</f>
        <v>0</v>
      </c>
      <c r="U1082" s="27">
        <f>SUMIFS(S:S,O:O,O1082,D:D,"")</f>
        <v>0</v>
      </c>
      <c r="V1082" s="28" t="str">
        <f t="shared" si="116"/>
        <v>Avant</v>
      </c>
      <c r="W1082" s="28" t="str">
        <f t="shared" si="117"/>
        <v>Après</v>
      </c>
      <c r="X1082" s="29">
        <f t="shared" si="118"/>
        <v>0</v>
      </c>
      <c r="Y1082" s="42">
        <f>IFERROR(P1082+D1082*0.03,"")</f>
        <v>2.56853810000103E+16</v>
      </c>
    </row>
    <row r="1083" spans="1:25">
      <c r="A1083" s="13" t="s">
        <v>67</v>
      </c>
      <c r="B1083" s="14" t="s">
        <v>30</v>
      </c>
      <c r="C1083" s="15">
        <v>3605052568552</v>
      </c>
      <c r="D1083" s="16">
        <v>10000</v>
      </c>
      <c r="E1083" s="17"/>
      <c r="F1083" s="18"/>
      <c r="G1083" s="19">
        <v>1</v>
      </c>
      <c r="H1083" s="20">
        <f t="shared" si="113"/>
        <v>1</v>
      </c>
      <c r="I1083" s="21">
        <f>SUMIFS(E:E,C:C,C1083)</f>
        <v>20000</v>
      </c>
      <c r="J1083" s="21">
        <f>SUMIFS(D:D,C:C,C1083)</f>
        <v>30000</v>
      </c>
      <c r="K1083" s="20" t="str">
        <f>IF(H1083=2,"Délais OK &amp; Qté OK",IF(AND(H1083=1,E1083&lt;&gt;""),"Délais OK &amp; Qté NO",IF(AND(H1083=1,E1083="",M1083&gt;=2),"Délais NO &amp; Qté OK",IF(AND(E1083&lt;&gt;"",J1083=D1083),"Livraison sans demande","Délais NO &amp; Qté NO"))))</f>
        <v>Délais NO &amp; Qté NO</v>
      </c>
      <c r="L1083" s="22" t="str">
        <f>IF(AND(K1083="Délais NO &amp; Qté OK",X1083&gt;30,D1083&lt;&gt;""),"Verificar",IF(AND(K1083="Délais NO &amp; Qté OK",X1083&lt;=30,D1083&lt;&gt;""),"Entrée faite "&amp;X1083&amp;" jours "&amp;V1083,IF(AND(X1083&lt;30,K1083="Délais NO &amp; Qté NO",D1083=""),"Demande faite "&amp;X1083&amp;" jours "&amp;W1084,"")))</f>
        <v/>
      </c>
      <c r="M1083" s="22">
        <f t="shared" si="114"/>
        <v>1</v>
      </c>
      <c r="N1083" s="23">
        <v>1</v>
      </c>
      <c r="O1083" s="12" t="str">
        <f>CONCATENATE(C1083,D1083,E1083)</f>
        <v>360505256855210000</v>
      </c>
      <c r="P1083" s="42" t="str">
        <f t="shared" si="115"/>
        <v>256855210000</v>
      </c>
      <c r="Q1083" s="24" t="str">
        <f>IF(AND(D1083&lt;&gt;0,E1083=0),B1083,"")</f>
        <v>11/06/2012</v>
      </c>
      <c r="R1083" s="25" t="str">
        <f>IF(AND(D1083=0,E1083&lt;&gt;0),B1083,"")</f>
        <v/>
      </c>
      <c r="S1083" s="26">
        <f t="shared" si="112"/>
        <v>41071</v>
      </c>
      <c r="T1083" s="27">
        <f>SUMIFS(S:S,O:O,O1083,E:E,"")</f>
        <v>41071</v>
      </c>
      <c r="U1083" s="27">
        <f>SUMIFS(S:S,O:O,O1083,D:D,"")</f>
        <v>0</v>
      </c>
      <c r="V1083" s="28" t="str">
        <f t="shared" si="116"/>
        <v>Avant</v>
      </c>
      <c r="W1083" s="28" t="str">
        <f t="shared" si="117"/>
        <v>Après</v>
      </c>
      <c r="X1083" s="29">
        <f t="shared" si="118"/>
        <v>41071</v>
      </c>
      <c r="Y1083" s="42">
        <f>IFERROR(P1083+D1083*0.03,"")</f>
        <v>256855210300</v>
      </c>
    </row>
    <row r="1084" spans="1:25">
      <c r="A1084" s="13" t="s">
        <v>67</v>
      </c>
      <c r="B1084" s="14" t="s">
        <v>30</v>
      </c>
      <c r="C1084" s="15">
        <v>3605052568569</v>
      </c>
      <c r="D1084" s="16">
        <v>10000</v>
      </c>
      <c r="E1084" s="17"/>
      <c r="F1084" s="18"/>
      <c r="G1084" s="19">
        <v>1</v>
      </c>
      <c r="H1084" s="20">
        <f t="shared" si="113"/>
        <v>1</v>
      </c>
      <c r="I1084" s="21">
        <f>SUMIFS(E:E,C:C,C1084)</f>
        <v>10000</v>
      </c>
      <c r="J1084" s="21">
        <f>SUMIFS(D:D,C:C,C1084)</f>
        <v>20000</v>
      </c>
      <c r="K1084" s="20" t="str">
        <f>IF(H1084=2,"Délais OK &amp; Qté OK",IF(AND(H1084=1,E1084&lt;&gt;""),"Délais OK &amp; Qté NO",IF(AND(H1084=1,E1084="",M1084&gt;=2),"Délais NO &amp; Qté OK",IF(AND(E1084&lt;&gt;"",J1084=D1084),"Livraison sans demande","Délais NO &amp; Qté NO"))))</f>
        <v>Délais NO &amp; Qté NO</v>
      </c>
      <c r="L1084" s="22" t="str">
        <f>IF(AND(K1084="Délais NO &amp; Qté OK",X1084&gt;30,D1084&lt;&gt;""),"Verificar",IF(AND(K1084="Délais NO &amp; Qté OK",X1084&lt;=30,D1084&lt;&gt;""),"Entrée faite "&amp;X1084&amp;" jours "&amp;V1084,IF(AND(X1084&lt;30,K1084="Délais NO &amp; Qté NO",D1084=""),"Demande faite "&amp;X1084&amp;" jours "&amp;W1085,"")))</f>
        <v/>
      </c>
      <c r="M1084" s="22">
        <f t="shared" si="114"/>
        <v>1</v>
      </c>
      <c r="N1084" s="23">
        <v>1</v>
      </c>
      <c r="O1084" s="12" t="str">
        <f>CONCATENATE(C1084,D1084,E1084)</f>
        <v>360505256856910000</v>
      </c>
      <c r="P1084" s="42" t="str">
        <f t="shared" si="115"/>
        <v>256856910000</v>
      </c>
      <c r="Q1084" s="24" t="str">
        <f>IF(AND(D1084&lt;&gt;0,E1084=0),B1084,"")</f>
        <v>11/06/2012</v>
      </c>
      <c r="R1084" s="25" t="str">
        <f>IF(AND(D1084=0,E1084&lt;&gt;0),B1084,"")</f>
        <v/>
      </c>
      <c r="S1084" s="26">
        <f t="shared" si="112"/>
        <v>41071</v>
      </c>
      <c r="T1084" s="27">
        <f>SUMIFS(S:S,O:O,O1084,E:E,"")</f>
        <v>41071</v>
      </c>
      <c r="U1084" s="27">
        <f>SUMIFS(S:S,O:O,O1084,D:D,"")</f>
        <v>0</v>
      </c>
      <c r="V1084" s="28" t="str">
        <f t="shared" si="116"/>
        <v>Avant</v>
      </c>
      <c r="W1084" s="28" t="str">
        <f t="shared" si="117"/>
        <v>Après</v>
      </c>
      <c r="X1084" s="29">
        <f t="shared" si="118"/>
        <v>41071</v>
      </c>
      <c r="Y1084" s="42">
        <f>IFERROR(P1084+D1084*0.03,"")</f>
        <v>256856910300</v>
      </c>
    </row>
    <row r="1085" spans="1:25">
      <c r="A1085" s="13" t="s">
        <v>67</v>
      </c>
      <c r="B1085" s="14" t="s">
        <v>30</v>
      </c>
      <c r="C1085" s="15">
        <v>3605052612651</v>
      </c>
      <c r="D1085" s="16">
        <v>12000</v>
      </c>
      <c r="E1085" s="17">
        <v>12000</v>
      </c>
      <c r="F1085" s="18">
        <v>1</v>
      </c>
      <c r="G1085" s="19">
        <v>1</v>
      </c>
      <c r="H1085" s="20">
        <f t="shared" si="113"/>
        <v>2</v>
      </c>
      <c r="I1085" s="21">
        <f>SUMIFS(E:E,C:C,C1085)</f>
        <v>12000</v>
      </c>
      <c r="J1085" s="21">
        <f>SUMIFS(D:D,C:C,C1085)</f>
        <v>12000</v>
      </c>
      <c r="K1085" s="20" t="str">
        <f>IF(H1085=2,"Délais OK &amp; Qté OK",IF(AND(H1085=1,E1085&lt;&gt;""),"Délais OK &amp; Qté NO",IF(AND(H1085=1,E1085="",M1085&gt;=2),"Délais NO &amp; Qté OK",IF(AND(E1085&lt;&gt;"",J1085=D1085),"Livraison sans demande","Délais NO &amp; Qté NO"))))</f>
        <v>Délais OK &amp; Qté OK</v>
      </c>
      <c r="L1085" s="22" t="str">
        <f>IF(AND(K1085="Délais NO &amp; Qté OK",X1085&gt;30,D1085&lt;&gt;""),"Verificar",IF(AND(K1085="Délais NO &amp; Qté OK",X1085&lt;=30,D1085&lt;&gt;""),"Entrée faite "&amp;X1085&amp;" jours "&amp;V1085,IF(AND(X1085&lt;30,K1085="Délais NO &amp; Qté NO",D1085=""),"Demande faite "&amp;X1085&amp;" jours "&amp;W1086,"")))</f>
        <v/>
      </c>
      <c r="M1085" s="22">
        <f t="shared" si="114"/>
        <v>1</v>
      </c>
      <c r="N1085" s="23">
        <v>1</v>
      </c>
      <c r="O1085" s="12" t="str">
        <f>CONCATENATE(C1085,D1085,E1085)</f>
        <v>36050526126511200012000</v>
      </c>
      <c r="P1085" s="42" t="str">
        <f t="shared" si="115"/>
        <v>26126511200012000</v>
      </c>
      <c r="Q1085" s="24" t="str">
        <f>IF(AND(D1085&lt;&gt;0,E1085=0),B1085,"")</f>
        <v/>
      </c>
      <c r="R1085" s="25" t="str">
        <f>IF(AND(D1085=0,E1085&lt;&gt;0),B1085,"")</f>
        <v/>
      </c>
      <c r="S1085" s="26">
        <f t="shared" si="112"/>
        <v>41071</v>
      </c>
      <c r="T1085" s="27">
        <f>SUMIFS(S:S,O:O,O1085,E:E,"")</f>
        <v>0</v>
      </c>
      <c r="U1085" s="27">
        <f>SUMIFS(S:S,O:O,O1085,D:D,"")</f>
        <v>0</v>
      </c>
      <c r="V1085" s="28" t="str">
        <f t="shared" si="116"/>
        <v>Avant</v>
      </c>
      <c r="W1085" s="28" t="str">
        <f t="shared" si="117"/>
        <v>Après</v>
      </c>
      <c r="X1085" s="29">
        <f t="shared" si="118"/>
        <v>0</v>
      </c>
      <c r="Y1085" s="42">
        <f>IFERROR(P1085+D1085*0.03,"")</f>
        <v>2.612651120001236E+16</v>
      </c>
    </row>
    <row r="1086" spans="1:25">
      <c r="A1086" s="13" t="s">
        <v>67</v>
      </c>
      <c r="B1086" s="14" t="s">
        <v>30</v>
      </c>
      <c r="C1086" s="15">
        <v>3605052618059</v>
      </c>
      <c r="D1086" s="16">
        <v>10000</v>
      </c>
      <c r="E1086" s="17">
        <v>10000</v>
      </c>
      <c r="F1086" s="18">
        <v>1</v>
      </c>
      <c r="G1086" s="19">
        <v>1</v>
      </c>
      <c r="H1086" s="20">
        <f t="shared" si="113"/>
        <v>2</v>
      </c>
      <c r="I1086" s="21">
        <f>SUMIFS(E:E,C:C,C1086)</f>
        <v>20000</v>
      </c>
      <c r="J1086" s="21">
        <f>SUMIFS(D:D,C:C,C1086)</f>
        <v>10000</v>
      </c>
      <c r="K1086" s="20" t="str">
        <f>IF(H1086=2,"Délais OK &amp; Qté OK",IF(AND(H1086=1,E1086&lt;&gt;""),"Délais OK &amp; Qté NO",IF(AND(H1086=1,E1086="",M1086&gt;=2),"Délais NO &amp; Qté OK",IF(AND(E1086&lt;&gt;"",J1086=D1086),"Livraison sans demande","Délais NO &amp; Qté NO"))))</f>
        <v>Délais OK &amp; Qté OK</v>
      </c>
      <c r="L1086" s="22" t="str">
        <f>IF(AND(K1086="Délais NO &amp; Qté OK",X1086&gt;30,D1086&lt;&gt;""),"Verificar",IF(AND(K1086="Délais NO &amp; Qté OK",X1086&lt;=30,D1086&lt;&gt;""),"Entrée faite "&amp;X1086&amp;" jours "&amp;V1086,IF(AND(X1086&lt;30,K1086="Délais NO &amp; Qté NO",D1086=""),"Demande faite "&amp;X1086&amp;" jours "&amp;W1087,"")))</f>
        <v/>
      </c>
      <c r="M1086" s="22">
        <f t="shared" si="114"/>
        <v>1</v>
      </c>
      <c r="N1086" s="23">
        <v>1</v>
      </c>
      <c r="O1086" s="12" t="str">
        <f>CONCATENATE(C1086,D1086,E1086)</f>
        <v>36050526180591000010000</v>
      </c>
      <c r="P1086" s="42" t="str">
        <f t="shared" si="115"/>
        <v>26180591000010000</v>
      </c>
      <c r="Q1086" s="24" t="str">
        <f>IF(AND(D1086&lt;&gt;0,E1086=0),B1086,"")</f>
        <v/>
      </c>
      <c r="R1086" s="25" t="str">
        <f>IF(AND(D1086=0,E1086&lt;&gt;0),B1086,"")</f>
        <v/>
      </c>
      <c r="S1086" s="26">
        <f t="shared" si="112"/>
        <v>41071</v>
      </c>
      <c r="T1086" s="27">
        <f>SUMIFS(S:S,O:O,O1086,E:E,"")</f>
        <v>0</v>
      </c>
      <c r="U1086" s="27">
        <f>SUMIFS(S:S,O:O,O1086,D:D,"")</f>
        <v>0</v>
      </c>
      <c r="V1086" s="28" t="str">
        <f t="shared" si="116"/>
        <v>Avant</v>
      </c>
      <c r="W1086" s="28" t="str">
        <f t="shared" si="117"/>
        <v>Après</v>
      </c>
      <c r="X1086" s="29">
        <f t="shared" si="118"/>
        <v>0</v>
      </c>
      <c r="Y1086" s="42">
        <f>IFERROR(P1086+D1086*0.03,"")</f>
        <v>2.61805910000103E+16</v>
      </c>
    </row>
    <row r="1087" spans="1:25">
      <c r="A1087" s="13" t="s">
        <v>67</v>
      </c>
      <c r="B1087" s="14" t="s">
        <v>30</v>
      </c>
      <c r="C1087" s="15">
        <v>3605052618127</v>
      </c>
      <c r="D1087" s="16">
        <v>10000</v>
      </c>
      <c r="E1087" s="17">
        <v>10000</v>
      </c>
      <c r="F1087" s="18">
        <v>1</v>
      </c>
      <c r="G1087" s="19">
        <v>1</v>
      </c>
      <c r="H1087" s="20">
        <f t="shared" si="113"/>
        <v>2</v>
      </c>
      <c r="I1087" s="21">
        <f>SUMIFS(E:E,C:C,C1087)</f>
        <v>10000</v>
      </c>
      <c r="J1087" s="21">
        <f>SUMIFS(D:D,C:C,C1087)</f>
        <v>10000</v>
      </c>
      <c r="K1087" s="20" t="str">
        <f>IF(H1087=2,"Délais OK &amp; Qté OK",IF(AND(H1087=1,E1087&lt;&gt;""),"Délais OK &amp; Qté NO",IF(AND(H1087=1,E1087="",M1087&gt;=2),"Délais NO &amp; Qté OK",IF(AND(E1087&lt;&gt;"",J1087=D1087),"Livraison sans demande","Délais NO &amp; Qté NO"))))</f>
        <v>Délais OK &amp; Qté OK</v>
      </c>
      <c r="L1087" s="22" t="str">
        <f>IF(AND(K1087="Délais NO &amp; Qté OK",X1087&gt;30,D1087&lt;&gt;""),"Verificar",IF(AND(K1087="Délais NO &amp; Qté OK",X1087&lt;=30,D1087&lt;&gt;""),"Entrée faite "&amp;X1087&amp;" jours "&amp;V1087,IF(AND(X1087&lt;30,K1087="Délais NO &amp; Qté NO",D1087=""),"Demande faite "&amp;X1087&amp;" jours "&amp;W1088,"")))</f>
        <v/>
      </c>
      <c r="M1087" s="22">
        <f t="shared" si="114"/>
        <v>1</v>
      </c>
      <c r="N1087" s="23">
        <v>1</v>
      </c>
      <c r="O1087" s="12" t="str">
        <f>CONCATENATE(C1087,D1087,E1087)</f>
        <v>36050526181271000010000</v>
      </c>
      <c r="P1087" s="42" t="str">
        <f t="shared" si="115"/>
        <v>26181271000010000</v>
      </c>
      <c r="Q1087" s="24" t="str">
        <f>IF(AND(D1087&lt;&gt;0,E1087=0),B1087,"")</f>
        <v/>
      </c>
      <c r="R1087" s="25" t="str">
        <f>IF(AND(D1087=0,E1087&lt;&gt;0),B1087,"")</f>
        <v/>
      </c>
      <c r="S1087" s="26">
        <f t="shared" si="112"/>
        <v>41071</v>
      </c>
      <c r="T1087" s="27">
        <f>SUMIFS(S:S,O:O,O1087,E:E,"")</f>
        <v>0</v>
      </c>
      <c r="U1087" s="27">
        <f>SUMIFS(S:S,O:O,O1087,D:D,"")</f>
        <v>0</v>
      </c>
      <c r="V1087" s="28" t="str">
        <f t="shared" si="116"/>
        <v>Avant</v>
      </c>
      <c r="W1087" s="28" t="str">
        <f t="shared" si="117"/>
        <v>Après</v>
      </c>
      <c r="X1087" s="29">
        <f t="shared" si="118"/>
        <v>0</v>
      </c>
      <c r="Y1087" s="42">
        <f>IFERROR(P1087+D1087*0.03,"")</f>
        <v>2.61812710000103E+16</v>
      </c>
    </row>
    <row r="1088" spans="1:25">
      <c r="A1088" s="13" t="s">
        <v>67</v>
      </c>
      <c r="B1088" s="14" t="s">
        <v>30</v>
      </c>
      <c r="C1088" s="15">
        <v>3605052674888</v>
      </c>
      <c r="D1088" s="16">
        <v>10000</v>
      </c>
      <c r="E1088" s="17">
        <v>10000</v>
      </c>
      <c r="F1088" s="18">
        <v>1</v>
      </c>
      <c r="G1088" s="19">
        <v>1</v>
      </c>
      <c r="H1088" s="20">
        <f t="shared" si="113"/>
        <v>2</v>
      </c>
      <c r="I1088" s="21">
        <f>SUMIFS(E:E,C:C,C1088)</f>
        <v>10000</v>
      </c>
      <c r="J1088" s="21">
        <f>SUMIFS(D:D,C:C,C1088)</f>
        <v>10000</v>
      </c>
      <c r="K1088" s="20" t="str">
        <f>IF(H1088=2,"Délais OK &amp; Qté OK",IF(AND(H1088=1,E1088&lt;&gt;""),"Délais OK &amp; Qté NO",IF(AND(H1088=1,E1088="",M1088&gt;=2),"Délais NO &amp; Qté OK",IF(AND(E1088&lt;&gt;"",J1088=D1088),"Livraison sans demande","Délais NO &amp; Qté NO"))))</f>
        <v>Délais OK &amp; Qté OK</v>
      </c>
      <c r="L1088" s="22" t="str">
        <f>IF(AND(K1088="Délais NO &amp; Qté OK",X1088&gt;30,D1088&lt;&gt;""),"Verificar",IF(AND(K1088="Délais NO &amp; Qté OK",X1088&lt;=30,D1088&lt;&gt;""),"Entrée faite "&amp;X1088&amp;" jours "&amp;V1088,IF(AND(X1088&lt;30,K1088="Délais NO &amp; Qté NO",D1088=""),"Demande faite "&amp;X1088&amp;" jours "&amp;W1089,"")))</f>
        <v/>
      </c>
      <c r="M1088" s="22">
        <f t="shared" si="114"/>
        <v>1</v>
      </c>
      <c r="N1088" s="23">
        <v>1</v>
      </c>
      <c r="O1088" s="12" t="str">
        <f>CONCATENATE(C1088,D1088,E1088)</f>
        <v>36050526748881000010000</v>
      </c>
      <c r="P1088" s="42" t="str">
        <f t="shared" si="115"/>
        <v>26748881000010000</v>
      </c>
      <c r="Q1088" s="24" t="str">
        <f>IF(AND(D1088&lt;&gt;0,E1088=0),B1088,"")</f>
        <v/>
      </c>
      <c r="R1088" s="25" t="str">
        <f>IF(AND(D1088=0,E1088&lt;&gt;0),B1088,"")</f>
        <v/>
      </c>
      <c r="S1088" s="26">
        <f t="shared" si="112"/>
        <v>41071</v>
      </c>
      <c r="T1088" s="27">
        <f>SUMIFS(S:S,O:O,O1088,E:E,"")</f>
        <v>0</v>
      </c>
      <c r="U1088" s="27">
        <f>SUMIFS(S:S,O:O,O1088,D:D,"")</f>
        <v>0</v>
      </c>
      <c r="V1088" s="28" t="str">
        <f t="shared" si="116"/>
        <v>Avant</v>
      </c>
      <c r="W1088" s="28" t="str">
        <f t="shared" si="117"/>
        <v>Après</v>
      </c>
      <c r="X1088" s="29">
        <f t="shared" si="118"/>
        <v>0</v>
      </c>
      <c r="Y1088" s="42">
        <f>IFERROR(P1088+D1088*0.03,"")</f>
        <v>2.67488810000103E+16</v>
      </c>
    </row>
    <row r="1089" spans="1:25">
      <c r="A1089" s="13" t="s">
        <v>67</v>
      </c>
      <c r="B1089" s="14" t="s">
        <v>30</v>
      </c>
      <c r="C1089" s="15">
        <v>3605052674918</v>
      </c>
      <c r="D1089" s="16">
        <v>10000</v>
      </c>
      <c r="E1089" s="17">
        <v>10000</v>
      </c>
      <c r="F1089" s="18">
        <v>1</v>
      </c>
      <c r="G1089" s="19">
        <v>1</v>
      </c>
      <c r="H1089" s="20">
        <f t="shared" si="113"/>
        <v>2</v>
      </c>
      <c r="I1089" s="21">
        <f>SUMIFS(E:E,C:C,C1089)</f>
        <v>10000</v>
      </c>
      <c r="J1089" s="21">
        <f>SUMIFS(D:D,C:C,C1089)</f>
        <v>10000</v>
      </c>
      <c r="K1089" s="20" t="str">
        <f>IF(H1089=2,"Délais OK &amp; Qté OK",IF(AND(H1089=1,E1089&lt;&gt;""),"Délais OK &amp; Qté NO",IF(AND(H1089=1,E1089="",M1089&gt;=2),"Délais NO &amp; Qté OK",IF(AND(E1089&lt;&gt;"",J1089=D1089),"Livraison sans demande","Délais NO &amp; Qté NO"))))</f>
        <v>Délais OK &amp; Qté OK</v>
      </c>
      <c r="L1089" s="22" t="str">
        <f>IF(AND(K1089="Délais NO &amp; Qté OK",X1089&gt;30,D1089&lt;&gt;""),"Verificar",IF(AND(K1089="Délais NO &amp; Qté OK",X1089&lt;=30,D1089&lt;&gt;""),"Entrée faite "&amp;X1089&amp;" jours "&amp;V1089,IF(AND(X1089&lt;30,K1089="Délais NO &amp; Qté NO",D1089=""),"Demande faite "&amp;X1089&amp;" jours "&amp;W1090,"")))</f>
        <v/>
      </c>
      <c r="M1089" s="22">
        <f t="shared" si="114"/>
        <v>1</v>
      </c>
      <c r="N1089" s="23">
        <v>1</v>
      </c>
      <c r="O1089" s="12" t="str">
        <f>CONCATENATE(C1089,D1089,E1089)</f>
        <v>36050526749181000010000</v>
      </c>
      <c r="P1089" s="42" t="str">
        <f t="shared" si="115"/>
        <v>26749181000010000</v>
      </c>
      <c r="Q1089" s="24" t="str">
        <f>IF(AND(D1089&lt;&gt;0,E1089=0),B1089,"")</f>
        <v/>
      </c>
      <c r="R1089" s="25" t="str">
        <f>IF(AND(D1089=0,E1089&lt;&gt;0),B1089,"")</f>
        <v/>
      </c>
      <c r="S1089" s="26">
        <f t="shared" si="112"/>
        <v>41071</v>
      </c>
      <c r="T1089" s="27">
        <f>SUMIFS(S:S,O:O,O1089,E:E,"")</f>
        <v>0</v>
      </c>
      <c r="U1089" s="27">
        <f>SUMIFS(S:S,O:O,O1089,D:D,"")</f>
        <v>0</v>
      </c>
      <c r="V1089" s="28" t="str">
        <f t="shared" si="116"/>
        <v>Avant</v>
      </c>
      <c r="W1089" s="28" t="str">
        <f t="shared" si="117"/>
        <v>Après</v>
      </c>
      <c r="X1089" s="29">
        <f t="shared" si="118"/>
        <v>0</v>
      </c>
      <c r="Y1089" s="42">
        <f>IFERROR(P1089+D1089*0.03,"")</f>
        <v>2.67491810000103E+16</v>
      </c>
    </row>
    <row r="1090" spans="1:25">
      <c r="A1090" s="13" t="s">
        <v>67</v>
      </c>
      <c r="B1090" s="14" t="s">
        <v>30</v>
      </c>
      <c r="C1090" s="15">
        <v>3605052674956</v>
      </c>
      <c r="D1090" s="16">
        <v>10000</v>
      </c>
      <c r="E1090" s="17">
        <v>10000</v>
      </c>
      <c r="F1090" s="18">
        <v>1</v>
      </c>
      <c r="G1090" s="19">
        <v>1</v>
      </c>
      <c r="H1090" s="20">
        <f t="shared" si="113"/>
        <v>2</v>
      </c>
      <c r="I1090" s="21">
        <f>SUMIFS(E:E,C:C,C1090)</f>
        <v>10000</v>
      </c>
      <c r="J1090" s="21">
        <f>SUMIFS(D:D,C:C,C1090)</f>
        <v>10000</v>
      </c>
      <c r="K1090" s="20" t="str">
        <f>IF(H1090=2,"Délais OK &amp; Qté OK",IF(AND(H1090=1,E1090&lt;&gt;""),"Délais OK &amp; Qté NO",IF(AND(H1090=1,E1090="",M1090&gt;=2),"Délais NO &amp; Qté OK",IF(AND(E1090&lt;&gt;"",J1090=D1090),"Livraison sans demande","Délais NO &amp; Qté NO"))))</f>
        <v>Délais OK &amp; Qté OK</v>
      </c>
      <c r="L1090" s="22" t="str">
        <f>IF(AND(K1090="Délais NO &amp; Qté OK",X1090&gt;30,D1090&lt;&gt;""),"Verificar",IF(AND(K1090="Délais NO &amp; Qté OK",X1090&lt;=30,D1090&lt;&gt;""),"Entrée faite "&amp;X1090&amp;" jours "&amp;V1090,IF(AND(X1090&lt;30,K1090="Délais NO &amp; Qté NO",D1090=""),"Demande faite "&amp;X1090&amp;" jours "&amp;W1091,"")))</f>
        <v/>
      </c>
      <c r="M1090" s="22">
        <f t="shared" si="114"/>
        <v>1</v>
      </c>
      <c r="N1090" s="23">
        <v>1</v>
      </c>
      <c r="O1090" s="12" t="str">
        <f>CONCATENATE(C1090,D1090,E1090)</f>
        <v>36050526749561000010000</v>
      </c>
      <c r="P1090" s="42" t="str">
        <f t="shared" si="115"/>
        <v>26749561000010000</v>
      </c>
      <c r="Q1090" s="24" t="str">
        <f>IF(AND(D1090&lt;&gt;0,E1090=0),B1090,"")</f>
        <v/>
      </c>
      <c r="R1090" s="25" t="str">
        <f>IF(AND(D1090=0,E1090&lt;&gt;0),B1090,"")</f>
        <v/>
      </c>
      <c r="S1090" s="26">
        <f t="shared" ref="S1090:S1153" si="119">B1090*1</f>
        <v>41071</v>
      </c>
      <c r="T1090" s="27">
        <f>SUMIFS(S:S,O:O,O1090,E:E,"")</f>
        <v>0</v>
      </c>
      <c r="U1090" s="27">
        <f>SUMIFS(S:S,O:O,O1090,D:D,"")</f>
        <v>0</v>
      </c>
      <c r="V1090" s="28" t="str">
        <f t="shared" si="116"/>
        <v>Avant</v>
      </c>
      <c r="W1090" s="28" t="str">
        <f t="shared" si="117"/>
        <v>Après</v>
      </c>
      <c r="X1090" s="29">
        <f t="shared" si="118"/>
        <v>0</v>
      </c>
      <c r="Y1090" s="42">
        <f>IFERROR(P1090+D1090*0.03,"")</f>
        <v>2.67495610000103E+16</v>
      </c>
    </row>
    <row r="1091" spans="1:25">
      <c r="A1091" s="13" t="s">
        <v>67</v>
      </c>
      <c r="B1091" s="14" t="s">
        <v>30</v>
      </c>
      <c r="C1091" s="15">
        <v>3605052674963</v>
      </c>
      <c r="D1091" s="16">
        <v>20000</v>
      </c>
      <c r="E1091" s="17">
        <v>20000</v>
      </c>
      <c r="F1091" s="18">
        <v>1</v>
      </c>
      <c r="G1091" s="19">
        <v>1</v>
      </c>
      <c r="H1091" s="20">
        <f t="shared" ref="H1091:H1154" si="120">SUM(F1091:G1091)</f>
        <v>2</v>
      </c>
      <c r="I1091" s="21">
        <f>SUMIFS(E:E,C:C,C1091)</f>
        <v>20000</v>
      </c>
      <c r="J1091" s="21">
        <f>SUMIFS(D:D,C:C,C1091)</f>
        <v>20000</v>
      </c>
      <c r="K1091" s="20" t="str">
        <f>IF(H1091=2,"Délais OK &amp; Qté OK",IF(AND(H1091=1,E1091&lt;&gt;""),"Délais OK &amp; Qté NO",IF(AND(H1091=1,E1091="",M1091&gt;=2),"Délais NO &amp; Qté OK",IF(AND(E1091&lt;&gt;"",J1091=D1091),"Livraison sans demande","Délais NO &amp; Qté NO"))))</f>
        <v>Délais OK &amp; Qté OK</v>
      </c>
      <c r="L1091" s="22" t="str">
        <f>IF(AND(K1091="Délais NO &amp; Qté OK",X1091&gt;30,D1091&lt;&gt;""),"Verificar",IF(AND(K1091="Délais NO &amp; Qté OK",X1091&lt;=30,D1091&lt;&gt;""),"Entrée faite "&amp;X1091&amp;" jours "&amp;V1091,IF(AND(X1091&lt;30,K1091="Délais NO &amp; Qté NO",D1091=""),"Demande faite "&amp;X1091&amp;" jours "&amp;W1092,"")))</f>
        <v/>
      </c>
      <c r="M1091" s="22">
        <f t="shared" ref="M1091:M1154" si="121">SUMIFS(N:N,O:O,O1091)</f>
        <v>1</v>
      </c>
      <c r="N1091" s="23">
        <v>1</v>
      </c>
      <c r="O1091" s="12" t="str">
        <f>CONCATENATE(C1091,D1091,E1091)</f>
        <v>36050526749632000020000</v>
      </c>
      <c r="P1091" s="42" t="str">
        <f t="shared" ref="P1091:P1154" si="122">RIGHT(O1091,LEN(O1091)-6)</f>
        <v>26749632000020000</v>
      </c>
      <c r="Q1091" s="24" t="str">
        <f>IF(AND(D1091&lt;&gt;0,E1091=0),B1091,"")</f>
        <v/>
      </c>
      <c r="R1091" s="25" t="str">
        <f>IF(AND(D1091=0,E1091&lt;&gt;0),B1091,"")</f>
        <v/>
      </c>
      <c r="S1091" s="26">
        <f t="shared" si="119"/>
        <v>41071</v>
      </c>
      <c r="T1091" s="27">
        <f>SUMIFS(S:S,O:O,O1091,E:E,"")</f>
        <v>0</v>
      </c>
      <c r="U1091" s="27">
        <f>SUMIFS(S:S,O:O,O1091,D:D,"")</f>
        <v>0</v>
      </c>
      <c r="V1091" s="28" t="str">
        <f t="shared" ref="V1091:V1154" si="123">IF(T1091&lt;U1091,"Après","Avant")</f>
        <v>Avant</v>
      </c>
      <c r="W1091" s="28" t="str">
        <f t="shared" ref="W1091:W1154" si="124">IF(V1091="Après","Avant","Après")</f>
        <v>Après</v>
      </c>
      <c r="X1091" s="29">
        <f t="shared" ref="X1091:X1154" si="125">ABS(T1091-U1091)</f>
        <v>0</v>
      </c>
      <c r="Y1091" s="42">
        <f>IFERROR(P1091+D1091*0.03,"")</f>
        <v>2.67496320000206E+16</v>
      </c>
    </row>
    <row r="1092" spans="1:25">
      <c r="A1092" s="13" t="s">
        <v>67</v>
      </c>
      <c r="B1092" s="14" t="s">
        <v>30</v>
      </c>
      <c r="C1092" s="15">
        <v>3605052674987</v>
      </c>
      <c r="D1092" s="16">
        <v>10000</v>
      </c>
      <c r="E1092" s="17">
        <v>10000</v>
      </c>
      <c r="F1092" s="18">
        <v>1</v>
      </c>
      <c r="G1092" s="19">
        <v>1</v>
      </c>
      <c r="H1092" s="20">
        <f t="shared" si="120"/>
        <v>2</v>
      </c>
      <c r="I1092" s="21">
        <f>SUMIFS(E:E,C:C,C1092)</f>
        <v>10000</v>
      </c>
      <c r="J1092" s="21">
        <f>SUMIFS(D:D,C:C,C1092)</f>
        <v>10000</v>
      </c>
      <c r="K1092" s="20" t="str">
        <f>IF(H1092=2,"Délais OK &amp; Qté OK",IF(AND(H1092=1,E1092&lt;&gt;""),"Délais OK &amp; Qté NO",IF(AND(H1092=1,E1092="",M1092&gt;=2),"Délais NO &amp; Qté OK",IF(AND(E1092&lt;&gt;"",J1092=D1092),"Livraison sans demande","Délais NO &amp; Qté NO"))))</f>
        <v>Délais OK &amp; Qté OK</v>
      </c>
      <c r="L1092" s="22" t="str">
        <f>IF(AND(K1092="Délais NO &amp; Qté OK",X1092&gt;30,D1092&lt;&gt;""),"Verificar",IF(AND(K1092="Délais NO &amp; Qté OK",X1092&lt;=30,D1092&lt;&gt;""),"Entrée faite "&amp;X1092&amp;" jours "&amp;V1092,IF(AND(X1092&lt;30,K1092="Délais NO &amp; Qté NO",D1092=""),"Demande faite "&amp;X1092&amp;" jours "&amp;W1093,"")))</f>
        <v/>
      </c>
      <c r="M1092" s="22">
        <f t="shared" si="121"/>
        <v>1</v>
      </c>
      <c r="N1092" s="23">
        <v>1</v>
      </c>
      <c r="O1092" s="12" t="str">
        <f>CONCATENATE(C1092,D1092,E1092)</f>
        <v>36050526749871000010000</v>
      </c>
      <c r="P1092" s="42" t="str">
        <f t="shared" si="122"/>
        <v>26749871000010000</v>
      </c>
      <c r="Q1092" s="24" t="str">
        <f>IF(AND(D1092&lt;&gt;0,E1092=0),B1092,"")</f>
        <v/>
      </c>
      <c r="R1092" s="25" t="str">
        <f>IF(AND(D1092=0,E1092&lt;&gt;0),B1092,"")</f>
        <v/>
      </c>
      <c r="S1092" s="26">
        <f t="shared" si="119"/>
        <v>41071</v>
      </c>
      <c r="T1092" s="27">
        <f>SUMIFS(S:S,O:O,O1092,E:E,"")</f>
        <v>0</v>
      </c>
      <c r="U1092" s="27">
        <f>SUMIFS(S:S,O:O,O1092,D:D,"")</f>
        <v>0</v>
      </c>
      <c r="V1092" s="28" t="str">
        <f t="shared" si="123"/>
        <v>Avant</v>
      </c>
      <c r="W1092" s="28" t="str">
        <f t="shared" si="124"/>
        <v>Après</v>
      </c>
      <c r="X1092" s="29">
        <f t="shared" si="125"/>
        <v>0</v>
      </c>
      <c r="Y1092" s="42">
        <f>IFERROR(P1092+D1092*0.03,"")</f>
        <v>2.67498710000103E+16</v>
      </c>
    </row>
    <row r="1093" spans="1:25">
      <c r="A1093" s="13" t="s">
        <v>67</v>
      </c>
      <c r="B1093" s="14" t="s">
        <v>30</v>
      </c>
      <c r="C1093" s="15">
        <v>3605052675052</v>
      </c>
      <c r="D1093" s="16">
        <v>10000</v>
      </c>
      <c r="E1093" s="17">
        <v>10000</v>
      </c>
      <c r="F1093" s="18">
        <v>1</v>
      </c>
      <c r="G1093" s="19">
        <v>1</v>
      </c>
      <c r="H1093" s="20">
        <f t="shared" si="120"/>
        <v>2</v>
      </c>
      <c r="I1093" s="21">
        <f>SUMIFS(E:E,C:C,C1093)</f>
        <v>10000</v>
      </c>
      <c r="J1093" s="21">
        <f>SUMIFS(D:D,C:C,C1093)</f>
        <v>10000</v>
      </c>
      <c r="K1093" s="20" t="str">
        <f>IF(H1093=2,"Délais OK &amp; Qté OK",IF(AND(H1093=1,E1093&lt;&gt;""),"Délais OK &amp; Qté NO",IF(AND(H1093=1,E1093="",M1093&gt;=2),"Délais NO &amp; Qté OK",IF(AND(E1093&lt;&gt;"",J1093=D1093),"Livraison sans demande","Délais NO &amp; Qté NO"))))</f>
        <v>Délais OK &amp; Qté OK</v>
      </c>
      <c r="L1093" s="22" t="str">
        <f>IF(AND(K1093="Délais NO &amp; Qté OK",X1093&gt;30,D1093&lt;&gt;""),"Verificar",IF(AND(K1093="Délais NO &amp; Qté OK",X1093&lt;=30,D1093&lt;&gt;""),"Entrée faite "&amp;X1093&amp;" jours "&amp;V1093,IF(AND(X1093&lt;30,K1093="Délais NO &amp; Qté NO",D1093=""),"Demande faite "&amp;X1093&amp;" jours "&amp;W1094,"")))</f>
        <v/>
      </c>
      <c r="M1093" s="22">
        <f t="shared" si="121"/>
        <v>1</v>
      </c>
      <c r="N1093" s="23">
        <v>1</v>
      </c>
      <c r="O1093" s="12" t="str">
        <f>CONCATENATE(C1093,D1093,E1093)</f>
        <v>36050526750521000010000</v>
      </c>
      <c r="P1093" s="42" t="str">
        <f t="shared" si="122"/>
        <v>26750521000010000</v>
      </c>
      <c r="Q1093" s="24" t="str">
        <f>IF(AND(D1093&lt;&gt;0,E1093=0),B1093,"")</f>
        <v/>
      </c>
      <c r="R1093" s="25" t="str">
        <f>IF(AND(D1093=0,E1093&lt;&gt;0),B1093,"")</f>
        <v/>
      </c>
      <c r="S1093" s="26">
        <f t="shared" si="119"/>
        <v>41071</v>
      </c>
      <c r="T1093" s="27">
        <f>SUMIFS(S:S,O:O,O1093,E:E,"")</f>
        <v>0</v>
      </c>
      <c r="U1093" s="27">
        <f>SUMIFS(S:S,O:O,O1093,D:D,"")</f>
        <v>0</v>
      </c>
      <c r="V1093" s="28" t="str">
        <f t="shared" si="123"/>
        <v>Avant</v>
      </c>
      <c r="W1093" s="28" t="str">
        <f t="shared" si="124"/>
        <v>Après</v>
      </c>
      <c r="X1093" s="29">
        <f t="shared" si="125"/>
        <v>0</v>
      </c>
      <c r="Y1093" s="42">
        <f>IFERROR(P1093+D1093*0.03,"")</f>
        <v>2.67505210000103E+16</v>
      </c>
    </row>
    <row r="1094" spans="1:25">
      <c r="A1094" s="13" t="s">
        <v>67</v>
      </c>
      <c r="B1094" s="14" t="s">
        <v>30</v>
      </c>
      <c r="C1094" s="15">
        <v>3605052675069</v>
      </c>
      <c r="D1094" s="16">
        <v>10000</v>
      </c>
      <c r="E1094" s="17">
        <v>10000</v>
      </c>
      <c r="F1094" s="18">
        <v>1</v>
      </c>
      <c r="G1094" s="19">
        <v>1</v>
      </c>
      <c r="H1094" s="20">
        <f t="shared" si="120"/>
        <v>2</v>
      </c>
      <c r="I1094" s="21">
        <f>SUMIFS(E:E,C:C,C1094)</f>
        <v>10000</v>
      </c>
      <c r="J1094" s="21">
        <f>SUMIFS(D:D,C:C,C1094)</f>
        <v>10000</v>
      </c>
      <c r="K1094" s="20" t="str">
        <f>IF(H1094=2,"Délais OK &amp; Qté OK",IF(AND(H1094=1,E1094&lt;&gt;""),"Délais OK &amp; Qté NO",IF(AND(H1094=1,E1094="",M1094&gt;=2),"Délais NO &amp; Qté OK",IF(AND(E1094&lt;&gt;"",J1094=D1094),"Livraison sans demande","Délais NO &amp; Qté NO"))))</f>
        <v>Délais OK &amp; Qté OK</v>
      </c>
      <c r="L1094" s="22" t="str">
        <f>IF(AND(K1094="Délais NO &amp; Qté OK",X1094&gt;30,D1094&lt;&gt;""),"Verificar",IF(AND(K1094="Délais NO &amp; Qté OK",X1094&lt;=30,D1094&lt;&gt;""),"Entrée faite "&amp;X1094&amp;" jours "&amp;V1094,IF(AND(X1094&lt;30,K1094="Délais NO &amp; Qté NO",D1094=""),"Demande faite "&amp;X1094&amp;" jours "&amp;W1095,"")))</f>
        <v/>
      </c>
      <c r="M1094" s="22">
        <f t="shared" si="121"/>
        <v>1</v>
      </c>
      <c r="N1094" s="23">
        <v>1</v>
      </c>
      <c r="O1094" s="12" t="str">
        <f>CONCATENATE(C1094,D1094,E1094)</f>
        <v>36050526750691000010000</v>
      </c>
      <c r="P1094" s="42" t="str">
        <f t="shared" si="122"/>
        <v>26750691000010000</v>
      </c>
      <c r="Q1094" s="24" t="str">
        <f>IF(AND(D1094&lt;&gt;0,E1094=0),B1094,"")</f>
        <v/>
      </c>
      <c r="R1094" s="25" t="str">
        <f>IF(AND(D1094=0,E1094&lt;&gt;0),B1094,"")</f>
        <v/>
      </c>
      <c r="S1094" s="26">
        <f t="shared" si="119"/>
        <v>41071</v>
      </c>
      <c r="T1094" s="27">
        <f>SUMIFS(S:S,O:O,O1094,E:E,"")</f>
        <v>0</v>
      </c>
      <c r="U1094" s="27">
        <f>SUMIFS(S:S,O:O,O1094,D:D,"")</f>
        <v>0</v>
      </c>
      <c r="V1094" s="28" t="str">
        <f t="shared" si="123"/>
        <v>Avant</v>
      </c>
      <c r="W1094" s="28" t="str">
        <f t="shared" si="124"/>
        <v>Après</v>
      </c>
      <c r="X1094" s="29">
        <f t="shared" si="125"/>
        <v>0</v>
      </c>
      <c r="Y1094" s="42">
        <f>IFERROR(P1094+D1094*0.03,"")</f>
        <v>2.67506910000103E+16</v>
      </c>
    </row>
    <row r="1095" spans="1:25">
      <c r="A1095" s="13" t="s">
        <v>67</v>
      </c>
      <c r="B1095" s="14" t="s">
        <v>30</v>
      </c>
      <c r="C1095" s="15">
        <v>3605052675083</v>
      </c>
      <c r="D1095" s="16">
        <v>30000</v>
      </c>
      <c r="E1095" s="17">
        <v>20000</v>
      </c>
      <c r="F1095" s="18"/>
      <c r="G1095" s="19">
        <v>1</v>
      </c>
      <c r="H1095" s="20">
        <f t="shared" si="120"/>
        <v>1</v>
      </c>
      <c r="I1095" s="21">
        <f>SUMIFS(E:E,C:C,C1095)</f>
        <v>20000</v>
      </c>
      <c r="J1095" s="21">
        <f>SUMIFS(D:D,C:C,C1095)</f>
        <v>30000</v>
      </c>
      <c r="K1095" s="20" t="str">
        <f>IF(H1095=2,"Délais OK &amp; Qté OK",IF(AND(H1095=1,E1095&lt;&gt;""),"Délais OK &amp; Qté NO",IF(AND(H1095=1,E1095="",M1095&gt;=2),"Délais NO &amp; Qté OK",IF(AND(E1095&lt;&gt;"",J1095=D1095),"Livraison sans demande","Délais NO &amp; Qté NO"))))</f>
        <v>Délais OK &amp; Qté NO</v>
      </c>
      <c r="L1095" s="22" t="str">
        <f>IF(AND(K1095="Délais NO &amp; Qté OK",X1095&gt;30,D1095&lt;&gt;""),"Verificar",IF(AND(K1095="Délais NO &amp; Qté OK",X1095&lt;=30,D1095&lt;&gt;""),"Entrée faite "&amp;X1095&amp;" jours "&amp;V1095,IF(AND(X1095&lt;30,K1095="Délais NO &amp; Qté NO",D1095=""),"Demande faite "&amp;X1095&amp;" jours "&amp;W1096,"")))</f>
        <v/>
      </c>
      <c r="M1095" s="22">
        <f t="shared" si="121"/>
        <v>1</v>
      </c>
      <c r="N1095" s="23">
        <v>1</v>
      </c>
      <c r="O1095" s="12" t="str">
        <f>CONCATENATE(C1095,D1095,E1095)</f>
        <v>36050526750833000020000</v>
      </c>
      <c r="P1095" s="42" t="str">
        <f t="shared" si="122"/>
        <v>26750833000020000</v>
      </c>
      <c r="Q1095" s="24" t="str">
        <f>IF(AND(D1095&lt;&gt;0,E1095=0),B1095,"")</f>
        <v/>
      </c>
      <c r="R1095" s="25" t="str">
        <f>IF(AND(D1095=0,E1095&lt;&gt;0),B1095,"")</f>
        <v/>
      </c>
      <c r="S1095" s="26">
        <f t="shared" si="119"/>
        <v>41071</v>
      </c>
      <c r="T1095" s="27">
        <f>SUMIFS(S:S,O:O,O1095,E:E,"")</f>
        <v>0</v>
      </c>
      <c r="U1095" s="27">
        <f>SUMIFS(S:S,O:O,O1095,D:D,"")</f>
        <v>0</v>
      </c>
      <c r="V1095" s="28" t="str">
        <f t="shared" si="123"/>
        <v>Avant</v>
      </c>
      <c r="W1095" s="28" t="str">
        <f t="shared" si="124"/>
        <v>Après</v>
      </c>
      <c r="X1095" s="29">
        <f t="shared" si="125"/>
        <v>0</v>
      </c>
      <c r="Y1095" s="42">
        <f>IFERROR(P1095+D1095*0.03,"")</f>
        <v>2.67508330000209E+16</v>
      </c>
    </row>
    <row r="1096" spans="1:25">
      <c r="A1096" s="13" t="s">
        <v>67</v>
      </c>
      <c r="B1096" s="14" t="s">
        <v>30</v>
      </c>
      <c r="C1096" s="15">
        <v>3605052675212</v>
      </c>
      <c r="D1096" s="16">
        <v>10000</v>
      </c>
      <c r="E1096" s="17">
        <v>10000</v>
      </c>
      <c r="F1096" s="18">
        <v>1</v>
      </c>
      <c r="G1096" s="19">
        <v>1</v>
      </c>
      <c r="H1096" s="20">
        <f t="shared" si="120"/>
        <v>2</v>
      </c>
      <c r="I1096" s="21">
        <f>SUMIFS(E:E,C:C,C1096)</f>
        <v>10000</v>
      </c>
      <c r="J1096" s="21">
        <f>SUMIFS(D:D,C:C,C1096)</f>
        <v>20000</v>
      </c>
      <c r="K1096" s="20" t="str">
        <f>IF(H1096=2,"Délais OK &amp; Qté OK",IF(AND(H1096=1,E1096&lt;&gt;""),"Délais OK &amp; Qté NO",IF(AND(H1096=1,E1096="",M1096&gt;=2),"Délais NO &amp; Qté OK",IF(AND(E1096&lt;&gt;"",J1096=D1096),"Livraison sans demande","Délais NO &amp; Qté NO"))))</f>
        <v>Délais OK &amp; Qté OK</v>
      </c>
      <c r="L1096" s="22" t="str">
        <f>IF(AND(K1096="Délais NO &amp; Qté OK",X1096&gt;30,D1096&lt;&gt;""),"Verificar",IF(AND(K1096="Délais NO &amp; Qté OK",X1096&lt;=30,D1096&lt;&gt;""),"Entrée faite "&amp;X1096&amp;" jours "&amp;V1096,IF(AND(X1096&lt;30,K1096="Délais NO &amp; Qté NO",D1096=""),"Demande faite "&amp;X1096&amp;" jours "&amp;W1097,"")))</f>
        <v/>
      </c>
      <c r="M1096" s="22">
        <f t="shared" si="121"/>
        <v>1</v>
      </c>
      <c r="N1096" s="23">
        <v>1</v>
      </c>
      <c r="O1096" s="12" t="str">
        <f>CONCATENATE(C1096,D1096,E1096)</f>
        <v>36050526752121000010000</v>
      </c>
      <c r="P1096" s="42" t="str">
        <f t="shared" si="122"/>
        <v>26752121000010000</v>
      </c>
      <c r="Q1096" s="24" t="str">
        <f>IF(AND(D1096&lt;&gt;0,E1096=0),B1096,"")</f>
        <v/>
      </c>
      <c r="R1096" s="25" t="str">
        <f>IF(AND(D1096=0,E1096&lt;&gt;0),B1096,"")</f>
        <v/>
      </c>
      <c r="S1096" s="26">
        <f t="shared" si="119"/>
        <v>41071</v>
      </c>
      <c r="T1096" s="27">
        <f>SUMIFS(S:S,O:O,O1096,E:E,"")</f>
        <v>0</v>
      </c>
      <c r="U1096" s="27">
        <f>SUMIFS(S:S,O:O,O1096,D:D,"")</f>
        <v>0</v>
      </c>
      <c r="V1096" s="28" t="str">
        <f t="shared" si="123"/>
        <v>Avant</v>
      </c>
      <c r="W1096" s="28" t="str">
        <f t="shared" si="124"/>
        <v>Après</v>
      </c>
      <c r="X1096" s="29">
        <f t="shared" si="125"/>
        <v>0</v>
      </c>
      <c r="Y1096" s="42">
        <f>IFERROR(P1096+D1096*0.03,"")</f>
        <v>2.67521210000103E+16</v>
      </c>
    </row>
    <row r="1097" spans="1:25">
      <c r="A1097" s="13" t="s">
        <v>67</v>
      </c>
      <c r="B1097" s="14" t="s">
        <v>30</v>
      </c>
      <c r="C1097" s="15">
        <v>3605052675465</v>
      </c>
      <c r="D1097" s="16">
        <v>40000</v>
      </c>
      <c r="E1097" s="17">
        <v>20000</v>
      </c>
      <c r="F1097" s="18"/>
      <c r="G1097" s="19">
        <v>1</v>
      </c>
      <c r="H1097" s="20">
        <f t="shared" si="120"/>
        <v>1</v>
      </c>
      <c r="I1097" s="21">
        <f>SUMIFS(E:E,C:C,C1097)</f>
        <v>20000</v>
      </c>
      <c r="J1097" s="21">
        <f>SUMIFS(D:D,C:C,C1097)</f>
        <v>40000</v>
      </c>
      <c r="K1097" s="20" t="str">
        <f>IF(H1097=2,"Délais OK &amp; Qté OK",IF(AND(H1097=1,E1097&lt;&gt;""),"Délais OK &amp; Qté NO",IF(AND(H1097=1,E1097="",M1097&gt;=2),"Délais NO &amp; Qté OK",IF(AND(E1097&lt;&gt;"",J1097=D1097),"Livraison sans demande","Délais NO &amp; Qté NO"))))</f>
        <v>Délais OK &amp; Qté NO</v>
      </c>
      <c r="L1097" s="22" t="str">
        <f>IF(AND(K1097="Délais NO &amp; Qté OK",X1097&gt;30,D1097&lt;&gt;""),"Verificar",IF(AND(K1097="Délais NO &amp; Qté OK",X1097&lt;=30,D1097&lt;&gt;""),"Entrée faite "&amp;X1097&amp;" jours "&amp;V1097,IF(AND(X1097&lt;30,K1097="Délais NO &amp; Qté NO",D1097=""),"Demande faite "&amp;X1097&amp;" jours "&amp;W1098,"")))</f>
        <v/>
      </c>
      <c r="M1097" s="22">
        <f t="shared" si="121"/>
        <v>1</v>
      </c>
      <c r="N1097" s="23">
        <v>1</v>
      </c>
      <c r="O1097" s="12" t="str">
        <f>CONCATENATE(C1097,D1097,E1097)</f>
        <v>36050526754654000020000</v>
      </c>
      <c r="P1097" s="42" t="str">
        <f t="shared" si="122"/>
        <v>26754654000020000</v>
      </c>
      <c r="Q1097" s="24" t="str">
        <f>IF(AND(D1097&lt;&gt;0,E1097=0),B1097,"")</f>
        <v/>
      </c>
      <c r="R1097" s="25" t="str">
        <f>IF(AND(D1097=0,E1097&lt;&gt;0),B1097,"")</f>
        <v/>
      </c>
      <c r="S1097" s="26">
        <f t="shared" si="119"/>
        <v>41071</v>
      </c>
      <c r="T1097" s="27">
        <f>SUMIFS(S:S,O:O,O1097,E:E,"")</f>
        <v>0</v>
      </c>
      <c r="U1097" s="27">
        <f>SUMIFS(S:S,O:O,O1097,D:D,"")</f>
        <v>0</v>
      </c>
      <c r="V1097" s="28" t="str">
        <f t="shared" si="123"/>
        <v>Avant</v>
      </c>
      <c r="W1097" s="28" t="str">
        <f t="shared" si="124"/>
        <v>Après</v>
      </c>
      <c r="X1097" s="29">
        <f t="shared" si="125"/>
        <v>0</v>
      </c>
      <c r="Y1097" s="42">
        <f>IFERROR(P1097+D1097*0.03,"")</f>
        <v>2.67546540000212E+16</v>
      </c>
    </row>
    <row r="1098" spans="1:25">
      <c r="A1098" s="13" t="s">
        <v>67</v>
      </c>
      <c r="B1098" s="14" t="s">
        <v>30</v>
      </c>
      <c r="C1098" s="15">
        <v>3605052697849</v>
      </c>
      <c r="D1098" s="16">
        <v>3000</v>
      </c>
      <c r="E1098" s="17"/>
      <c r="F1098" s="18"/>
      <c r="G1098" s="19">
        <v>1</v>
      </c>
      <c r="H1098" s="20">
        <f t="shared" si="120"/>
        <v>1</v>
      </c>
      <c r="I1098" s="21">
        <f>SUMIFS(E:E,C:C,C1098)</f>
        <v>3000</v>
      </c>
      <c r="J1098" s="21">
        <f>SUMIFS(D:D,C:C,C1098)</f>
        <v>3000</v>
      </c>
      <c r="K1098" s="20" t="str">
        <f>IF(H1098=2,"Délais OK &amp; Qté OK",IF(AND(H1098=1,E1098&lt;&gt;""),"Délais OK &amp; Qté NO",IF(AND(H1098=1,E1098="",M1098&gt;=2),"Délais NO &amp; Qté OK",IF(AND(E1098&lt;&gt;"",J1098=D1098),"Livraison sans demande","Délais NO &amp; Qté NO"))))</f>
        <v>Délais NO &amp; Qté OK</v>
      </c>
      <c r="L1098" s="22" t="str">
        <f>IF(AND(K1098="Délais NO &amp; Qté OK",X1098&gt;30,D1098&lt;&gt;""),"Verificar",IF(AND(K1098="Délais NO &amp; Qté OK",X1098&lt;=30,D1098&lt;&gt;""),"Entrée faite "&amp;X1098&amp;" jours "&amp;V1098,IF(AND(X1098&lt;30,K1098="Délais NO &amp; Qté NO",D1098=""),"Demande faite "&amp;X1098&amp;" jours "&amp;W1099,"")))</f>
        <v>Entrée faite 1 jours Après</v>
      </c>
      <c r="M1098" s="22">
        <f t="shared" si="121"/>
        <v>2</v>
      </c>
      <c r="N1098" s="23">
        <v>1</v>
      </c>
      <c r="O1098" s="12" t="str">
        <f>CONCATENATE(C1098,D1098,E1098)</f>
        <v>36050526978493000</v>
      </c>
      <c r="P1098" s="42" t="str">
        <f t="shared" si="122"/>
        <v>26978493000</v>
      </c>
      <c r="Q1098" s="24" t="str">
        <f>IF(AND(D1098&lt;&gt;0,E1098=0),B1098,"")</f>
        <v>11/06/2012</v>
      </c>
      <c r="R1098" s="25" t="str">
        <f>IF(AND(D1098=0,E1098&lt;&gt;0),B1098,"")</f>
        <v/>
      </c>
      <c r="S1098" s="26">
        <f t="shared" si="119"/>
        <v>41071</v>
      </c>
      <c r="T1098" s="27">
        <f>SUMIFS(S:S,O:O,O1098,E:E,"")</f>
        <v>41071</v>
      </c>
      <c r="U1098" s="27">
        <f>SUMIFS(S:S,O:O,O1098,D:D,"")</f>
        <v>41072</v>
      </c>
      <c r="V1098" s="28" t="str">
        <f t="shared" si="123"/>
        <v>Après</v>
      </c>
      <c r="W1098" s="28" t="str">
        <f t="shared" si="124"/>
        <v>Avant</v>
      </c>
      <c r="X1098" s="29">
        <f t="shared" si="125"/>
        <v>1</v>
      </c>
      <c r="Y1098" s="42">
        <f>IFERROR(P1098+D1098*0.03,"")</f>
        <v>26978493090</v>
      </c>
    </row>
    <row r="1099" spans="1:25">
      <c r="A1099" s="13" t="s">
        <v>67</v>
      </c>
      <c r="B1099" s="14" t="s">
        <v>30</v>
      </c>
      <c r="C1099" s="15">
        <v>3605052711576</v>
      </c>
      <c r="D1099" s="16">
        <v>10000</v>
      </c>
      <c r="E1099" s="17">
        <v>10000</v>
      </c>
      <c r="F1099" s="18">
        <v>1</v>
      </c>
      <c r="G1099" s="19">
        <v>1</v>
      </c>
      <c r="H1099" s="20">
        <f t="shared" si="120"/>
        <v>2</v>
      </c>
      <c r="I1099" s="21">
        <f>SUMIFS(E:E,C:C,C1099)</f>
        <v>10000</v>
      </c>
      <c r="J1099" s="21">
        <f>SUMIFS(D:D,C:C,C1099)</f>
        <v>10000</v>
      </c>
      <c r="K1099" s="20" t="str">
        <f>IF(H1099=2,"Délais OK &amp; Qté OK",IF(AND(H1099=1,E1099&lt;&gt;""),"Délais OK &amp; Qté NO",IF(AND(H1099=1,E1099="",M1099&gt;=2),"Délais NO &amp; Qté OK",IF(AND(E1099&lt;&gt;"",J1099=D1099),"Livraison sans demande","Délais NO &amp; Qté NO"))))</f>
        <v>Délais OK &amp; Qté OK</v>
      </c>
      <c r="L1099" s="22" t="str">
        <f>IF(AND(K1099="Délais NO &amp; Qté OK",X1099&gt;30,D1099&lt;&gt;""),"Verificar",IF(AND(K1099="Délais NO &amp; Qté OK",X1099&lt;=30,D1099&lt;&gt;""),"Entrée faite "&amp;X1099&amp;" jours "&amp;V1099,IF(AND(X1099&lt;30,K1099="Délais NO &amp; Qté NO",D1099=""),"Demande faite "&amp;X1099&amp;" jours "&amp;W1100,"")))</f>
        <v/>
      </c>
      <c r="M1099" s="22">
        <f t="shared" si="121"/>
        <v>1</v>
      </c>
      <c r="N1099" s="23">
        <v>1</v>
      </c>
      <c r="O1099" s="12" t="str">
        <f>CONCATENATE(C1099,D1099,E1099)</f>
        <v>36050527115761000010000</v>
      </c>
      <c r="P1099" s="42" t="str">
        <f t="shared" si="122"/>
        <v>27115761000010000</v>
      </c>
      <c r="Q1099" s="24" t="str">
        <f>IF(AND(D1099&lt;&gt;0,E1099=0),B1099,"")</f>
        <v/>
      </c>
      <c r="R1099" s="25" t="str">
        <f>IF(AND(D1099=0,E1099&lt;&gt;0),B1099,"")</f>
        <v/>
      </c>
      <c r="S1099" s="26">
        <f t="shared" si="119"/>
        <v>41071</v>
      </c>
      <c r="T1099" s="27">
        <f>SUMIFS(S:S,O:O,O1099,E:E,"")</f>
        <v>0</v>
      </c>
      <c r="U1099" s="27">
        <f>SUMIFS(S:S,O:O,O1099,D:D,"")</f>
        <v>0</v>
      </c>
      <c r="V1099" s="28" t="str">
        <f t="shared" si="123"/>
        <v>Avant</v>
      </c>
      <c r="W1099" s="28" t="str">
        <f t="shared" si="124"/>
        <v>Après</v>
      </c>
      <c r="X1099" s="29">
        <f t="shared" si="125"/>
        <v>0</v>
      </c>
      <c r="Y1099" s="42">
        <f>IFERROR(P1099+D1099*0.03,"")</f>
        <v>2.71157610000103E+16</v>
      </c>
    </row>
    <row r="1100" spans="1:25">
      <c r="A1100" s="13" t="s">
        <v>67</v>
      </c>
      <c r="B1100" s="14" t="s">
        <v>30</v>
      </c>
      <c r="C1100" s="15">
        <v>3605052711583</v>
      </c>
      <c r="D1100" s="16">
        <v>10000</v>
      </c>
      <c r="E1100" s="17">
        <v>10000</v>
      </c>
      <c r="F1100" s="18">
        <v>1</v>
      </c>
      <c r="G1100" s="19">
        <v>1</v>
      </c>
      <c r="H1100" s="20">
        <f t="shared" si="120"/>
        <v>2</v>
      </c>
      <c r="I1100" s="21">
        <f>SUMIFS(E:E,C:C,C1100)</f>
        <v>10000</v>
      </c>
      <c r="J1100" s="21">
        <f>SUMIFS(D:D,C:C,C1100)</f>
        <v>10000</v>
      </c>
      <c r="K1100" s="20" t="str">
        <f>IF(H1100=2,"Délais OK &amp; Qté OK",IF(AND(H1100=1,E1100&lt;&gt;""),"Délais OK &amp; Qté NO",IF(AND(H1100=1,E1100="",M1100&gt;=2),"Délais NO &amp; Qté OK",IF(AND(E1100&lt;&gt;"",J1100=D1100),"Livraison sans demande","Délais NO &amp; Qté NO"))))</f>
        <v>Délais OK &amp; Qté OK</v>
      </c>
      <c r="L1100" s="22" t="str">
        <f>IF(AND(K1100="Délais NO &amp; Qté OK",X1100&gt;30,D1100&lt;&gt;""),"Verificar",IF(AND(K1100="Délais NO &amp; Qté OK",X1100&lt;=30,D1100&lt;&gt;""),"Entrée faite "&amp;X1100&amp;" jours "&amp;V1100,IF(AND(X1100&lt;30,K1100="Délais NO &amp; Qté NO",D1100=""),"Demande faite "&amp;X1100&amp;" jours "&amp;W1101,"")))</f>
        <v/>
      </c>
      <c r="M1100" s="22">
        <f t="shared" si="121"/>
        <v>1</v>
      </c>
      <c r="N1100" s="23">
        <v>1</v>
      </c>
      <c r="O1100" s="12" t="str">
        <f>CONCATENATE(C1100,D1100,E1100)</f>
        <v>36050527115831000010000</v>
      </c>
      <c r="P1100" s="42" t="str">
        <f t="shared" si="122"/>
        <v>27115831000010000</v>
      </c>
      <c r="Q1100" s="24" t="str">
        <f>IF(AND(D1100&lt;&gt;0,E1100=0),B1100,"")</f>
        <v/>
      </c>
      <c r="R1100" s="25" t="str">
        <f>IF(AND(D1100=0,E1100&lt;&gt;0),B1100,"")</f>
        <v/>
      </c>
      <c r="S1100" s="26">
        <f t="shared" si="119"/>
        <v>41071</v>
      </c>
      <c r="T1100" s="27">
        <f>SUMIFS(S:S,O:O,O1100,E:E,"")</f>
        <v>0</v>
      </c>
      <c r="U1100" s="27">
        <f>SUMIFS(S:S,O:O,O1100,D:D,"")</f>
        <v>0</v>
      </c>
      <c r="V1100" s="28" t="str">
        <f t="shared" si="123"/>
        <v>Avant</v>
      </c>
      <c r="W1100" s="28" t="str">
        <f t="shared" si="124"/>
        <v>Après</v>
      </c>
      <c r="X1100" s="29">
        <f t="shared" si="125"/>
        <v>0</v>
      </c>
      <c r="Y1100" s="42">
        <f>IFERROR(P1100+D1100*0.03,"")</f>
        <v>2.71158310000103E+16</v>
      </c>
    </row>
    <row r="1101" spans="1:25">
      <c r="A1101" s="13" t="s">
        <v>67</v>
      </c>
      <c r="B1101" s="14" t="s">
        <v>30</v>
      </c>
      <c r="C1101" s="15">
        <v>3605052711590</v>
      </c>
      <c r="D1101" s="16">
        <v>10000</v>
      </c>
      <c r="E1101" s="17">
        <v>10000</v>
      </c>
      <c r="F1101" s="18">
        <v>1</v>
      </c>
      <c r="G1101" s="19">
        <v>1</v>
      </c>
      <c r="H1101" s="20">
        <f t="shared" si="120"/>
        <v>2</v>
      </c>
      <c r="I1101" s="21">
        <f>SUMIFS(E:E,C:C,C1101)</f>
        <v>10000</v>
      </c>
      <c r="J1101" s="21">
        <f>SUMIFS(D:D,C:C,C1101)</f>
        <v>10000</v>
      </c>
      <c r="K1101" s="20" t="str">
        <f>IF(H1101=2,"Délais OK &amp; Qté OK",IF(AND(H1101=1,E1101&lt;&gt;""),"Délais OK &amp; Qté NO",IF(AND(H1101=1,E1101="",M1101&gt;=2),"Délais NO &amp; Qté OK",IF(AND(E1101&lt;&gt;"",J1101=D1101),"Livraison sans demande","Délais NO &amp; Qté NO"))))</f>
        <v>Délais OK &amp; Qté OK</v>
      </c>
      <c r="L1101" s="22" t="str">
        <f>IF(AND(K1101="Délais NO &amp; Qté OK",X1101&gt;30,D1101&lt;&gt;""),"Verificar",IF(AND(K1101="Délais NO &amp; Qté OK",X1101&lt;=30,D1101&lt;&gt;""),"Entrée faite "&amp;X1101&amp;" jours "&amp;V1101,IF(AND(X1101&lt;30,K1101="Délais NO &amp; Qté NO",D1101=""),"Demande faite "&amp;X1101&amp;" jours "&amp;W1102,"")))</f>
        <v/>
      </c>
      <c r="M1101" s="22">
        <f t="shared" si="121"/>
        <v>1</v>
      </c>
      <c r="N1101" s="23">
        <v>1</v>
      </c>
      <c r="O1101" s="12" t="str">
        <f>CONCATENATE(C1101,D1101,E1101)</f>
        <v>36050527115901000010000</v>
      </c>
      <c r="P1101" s="42" t="str">
        <f t="shared" si="122"/>
        <v>27115901000010000</v>
      </c>
      <c r="Q1101" s="24" t="str">
        <f>IF(AND(D1101&lt;&gt;0,E1101=0),B1101,"")</f>
        <v/>
      </c>
      <c r="R1101" s="25" t="str">
        <f>IF(AND(D1101=0,E1101&lt;&gt;0),B1101,"")</f>
        <v/>
      </c>
      <c r="S1101" s="26">
        <f t="shared" si="119"/>
        <v>41071</v>
      </c>
      <c r="T1101" s="27">
        <f>SUMIFS(S:S,O:O,O1101,E:E,"")</f>
        <v>0</v>
      </c>
      <c r="U1101" s="27">
        <f>SUMIFS(S:S,O:O,O1101,D:D,"")</f>
        <v>0</v>
      </c>
      <c r="V1101" s="28" t="str">
        <f t="shared" si="123"/>
        <v>Avant</v>
      </c>
      <c r="W1101" s="28" t="str">
        <f t="shared" si="124"/>
        <v>Après</v>
      </c>
      <c r="X1101" s="29">
        <f t="shared" si="125"/>
        <v>0</v>
      </c>
      <c r="Y1101" s="42">
        <f>IFERROR(P1101+D1101*0.03,"")</f>
        <v>2.71159010000103E+16</v>
      </c>
    </row>
    <row r="1102" spans="1:25">
      <c r="A1102" s="13" t="s">
        <v>67</v>
      </c>
      <c r="B1102" s="14" t="s">
        <v>30</v>
      </c>
      <c r="C1102" s="15">
        <v>3605052711606</v>
      </c>
      <c r="D1102" s="16">
        <v>10000</v>
      </c>
      <c r="E1102" s="17">
        <v>10000</v>
      </c>
      <c r="F1102" s="18">
        <v>1</v>
      </c>
      <c r="G1102" s="19">
        <v>1</v>
      </c>
      <c r="H1102" s="20">
        <f t="shared" si="120"/>
        <v>2</v>
      </c>
      <c r="I1102" s="21">
        <f>SUMIFS(E:E,C:C,C1102)</f>
        <v>10000</v>
      </c>
      <c r="J1102" s="21">
        <f>SUMIFS(D:D,C:C,C1102)</f>
        <v>10000</v>
      </c>
      <c r="K1102" s="20" t="str">
        <f>IF(H1102=2,"Délais OK &amp; Qté OK",IF(AND(H1102=1,E1102&lt;&gt;""),"Délais OK &amp; Qté NO",IF(AND(H1102=1,E1102="",M1102&gt;=2),"Délais NO &amp; Qté OK",IF(AND(E1102&lt;&gt;"",J1102=D1102),"Livraison sans demande","Délais NO &amp; Qté NO"))))</f>
        <v>Délais OK &amp; Qté OK</v>
      </c>
      <c r="L1102" s="22" t="str">
        <f>IF(AND(K1102="Délais NO &amp; Qté OK",X1102&gt;30,D1102&lt;&gt;""),"Verificar",IF(AND(K1102="Délais NO &amp; Qté OK",X1102&lt;=30,D1102&lt;&gt;""),"Entrée faite "&amp;X1102&amp;" jours "&amp;V1102,IF(AND(X1102&lt;30,K1102="Délais NO &amp; Qté NO",D1102=""),"Demande faite "&amp;X1102&amp;" jours "&amp;W1103,"")))</f>
        <v/>
      </c>
      <c r="M1102" s="22">
        <f t="shared" si="121"/>
        <v>1</v>
      </c>
      <c r="N1102" s="23">
        <v>1</v>
      </c>
      <c r="O1102" s="12" t="str">
        <f>CONCATENATE(C1102,D1102,E1102)</f>
        <v>36050527116061000010000</v>
      </c>
      <c r="P1102" s="42" t="str">
        <f t="shared" si="122"/>
        <v>27116061000010000</v>
      </c>
      <c r="Q1102" s="24" t="str">
        <f>IF(AND(D1102&lt;&gt;0,E1102=0),B1102,"")</f>
        <v/>
      </c>
      <c r="R1102" s="25" t="str">
        <f>IF(AND(D1102=0,E1102&lt;&gt;0),B1102,"")</f>
        <v/>
      </c>
      <c r="S1102" s="26">
        <f t="shared" si="119"/>
        <v>41071</v>
      </c>
      <c r="T1102" s="27">
        <f>SUMIFS(S:S,O:O,O1102,E:E,"")</f>
        <v>0</v>
      </c>
      <c r="U1102" s="27">
        <f>SUMIFS(S:S,O:O,O1102,D:D,"")</f>
        <v>0</v>
      </c>
      <c r="V1102" s="28" t="str">
        <f t="shared" si="123"/>
        <v>Avant</v>
      </c>
      <c r="W1102" s="28" t="str">
        <f t="shared" si="124"/>
        <v>Après</v>
      </c>
      <c r="X1102" s="29">
        <f t="shared" si="125"/>
        <v>0</v>
      </c>
      <c r="Y1102" s="42">
        <f>IFERROR(P1102+D1102*0.03,"")</f>
        <v>2.71160610000103E+16</v>
      </c>
    </row>
    <row r="1103" spans="1:25">
      <c r="A1103" s="13" t="s">
        <v>67</v>
      </c>
      <c r="B1103" s="14" t="s">
        <v>30</v>
      </c>
      <c r="C1103" s="15">
        <v>3605052711620</v>
      </c>
      <c r="D1103" s="16">
        <v>10000</v>
      </c>
      <c r="E1103" s="17">
        <v>10000</v>
      </c>
      <c r="F1103" s="18">
        <v>1</v>
      </c>
      <c r="G1103" s="19">
        <v>1</v>
      </c>
      <c r="H1103" s="20">
        <f t="shared" si="120"/>
        <v>2</v>
      </c>
      <c r="I1103" s="21">
        <f>SUMIFS(E:E,C:C,C1103)</f>
        <v>10000</v>
      </c>
      <c r="J1103" s="21">
        <f>SUMIFS(D:D,C:C,C1103)</f>
        <v>10000</v>
      </c>
      <c r="K1103" s="20" t="str">
        <f>IF(H1103=2,"Délais OK &amp; Qté OK",IF(AND(H1103=1,E1103&lt;&gt;""),"Délais OK &amp; Qté NO",IF(AND(H1103=1,E1103="",M1103&gt;=2),"Délais NO &amp; Qté OK",IF(AND(E1103&lt;&gt;"",J1103=D1103),"Livraison sans demande","Délais NO &amp; Qté NO"))))</f>
        <v>Délais OK &amp; Qté OK</v>
      </c>
      <c r="L1103" s="22" t="str">
        <f>IF(AND(K1103="Délais NO &amp; Qté OK",X1103&gt;30,D1103&lt;&gt;""),"Verificar",IF(AND(K1103="Délais NO &amp; Qté OK",X1103&lt;=30,D1103&lt;&gt;""),"Entrée faite "&amp;X1103&amp;" jours "&amp;V1103,IF(AND(X1103&lt;30,K1103="Délais NO &amp; Qté NO",D1103=""),"Demande faite "&amp;X1103&amp;" jours "&amp;W1104,"")))</f>
        <v/>
      </c>
      <c r="M1103" s="22">
        <f t="shared" si="121"/>
        <v>1</v>
      </c>
      <c r="N1103" s="23">
        <v>1</v>
      </c>
      <c r="O1103" s="12" t="str">
        <f>CONCATENATE(C1103,D1103,E1103)</f>
        <v>36050527116201000010000</v>
      </c>
      <c r="P1103" s="42" t="str">
        <f t="shared" si="122"/>
        <v>27116201000010000</v>
      </c>
      <c r="Q1103" s="24" t="str">
        <f>IF(AND(D1103&lt;&gt;0,E1103=0),B1103,"")</f>
        <v/>
      </c>
      <c r="R1103" s="25" t="str">
        <f>IF(AND(D1103=0,E1103&lt;&gt;0),B1103,"")</f>
        <v/>
      </c>
      <c r="S1103" s="26">
        <f t="shared" si="119"/>
        <v>41071</v>
      </c>
      <c r="T1103" s="27">
        <f>SUMIFS(S:S,O:O,O1103,E:E,"")</f>
        <v>0</v>
      </c>
      <c r="U1103" s="27">
        <f>SUMIFS(S:S,O:O,O1103,D:D,"")</f>
        <v>0</v>
      </c>
      <c r="V1103" s="28" t="str">
        <f t="shared" si="123"/>
        <v>Avant</v>
      </c>
      <c r="W1103" s="28" t="str">
        <f t="shared" si="124"/>
        <v>Après</v>
      </c>
      <c r="X1103" s="29">
        <f t="shared" si="125"/>
        <v>0</v>
      </c>
      <c r="Y1103" s="42">
        <f>IFERROR(P1103+D1103*0.03,"")</f>
        <v>2.71162010000103E+16</v>
      </c>
    </row>
    <row r="1104" spans="1:25">
      <c r="A1104" s="13" t="s">
        <v>67</v>
      </c>
      <c r="B1104" s="14" t="s">
        <v>30</v>
      </c>
      <c r="C1104" s="15">
        <v>3605052711637</v>
      </c>
      <c r="D1104" s="16">
        <v>10000</v>
      </c>
      <c r="E1104" s="17">
        <v>10000</v>
      </c>
      <c r="F1104" s="18">
        <v>1</v>
      </c>
      <c r="G1104" s="19">
        <v>1</v>
      </c>
      <c r="H1104" s="20">
        <f t="shared" si="120"/>
        <v>2</v>
      </c>
      <c r="I1104" s="21">
        <f>SUMIFS(E:E,C:C,C1104)</f>
        <v>10000</v>
      </c>
      <c r="J1104" s="21">
        <f>SUMIFS(D:D,C:C,C1104)</f>
        <v>10000</v>
      </c>
      <c r="K1104" s="20" t="str">
        <f>IF(H1104=2,"Délais OK &amp; Qté OK",IF(AND(H1104=1,E1104&lt;&gt;""),"Délais OK &amp; Qté NO",IF(AND(H1104=1,E1104="",M1104&gt;=2),"Délais NO &amp; Qté OK",IF(AND(E1104&lt;&gt;"",J1104=D1104),"Livraison sans demande","Délais NO &amp; Qté NO"))))</f>
        <v>Délais OK &amp; Qté OK</v>
      </c>
      <c r="L1104" s="22" t="str">
        <f>IF(AND(K1104="Délais NO &amp; Qté OK",X1104&gt;30,D1104&lt;&gt;""),"Verificar",IF(AND(K1104="Délais NO &amp; Qté OK",X1104&lt;=30,D1104&lt;&gt;""),"Entrée faite "&amp;X1104&amp;" jours "&amp;V1104,IF(AND(X1104&lt;30,K1104="Délais NO &amp; Qté NO",D1104=""),"Demande faite "&amp;X1104&amp;" jours "&amp;W1105,"")))</f>
        <v/>
      </c>
      <c r="M1104" s="22">
        <f t="shared" si="121"/>
        <v>1</v>
      </c>
      <c r="N1104" s="23">
        <v>1</v>
      </c>
      <c r="O1104" s="12" t="str">
        <f>CONCATENATE(C1104,D1104,E1104)</f>
        <v>36050527116371000010000</v>
      </c>
      <c r="P1104" s="42" t="str">
        <f t="shared" si="122"/>
        <v>27116371000010000</v>
      </c>
      <c r="Q1104" s="24" t="str">
        <f>IF(AND(D1104&lt;&gt;0,E1104=0),B1104,"")</f>
        <v/>
      </c>
      <c r="R1104" s="25" t="str">
        <f>IF(AND(D1104=0,E1104&lt;&gt;0),B1104,"")</f>
        <v/>
      </c>
      <c r="S1104" s="26">
        <f t="shared" si="119"/>
        <v>41071</v>
      </c>
      <c r="T1104" s="27">
        <f>SUMIFS(S:S,O:O,O1104,E:E,"")</f>
        <v>0</v>
      </c>
      <c r="U1104" s="27">
        <f>SUMIFS(S:S,O:O,O1104,D:D,"")</f>
        <v>0</v>
      </c>
      <c r="V1104" s="28" t="str">
        <f t="shared" si="123"/>
        <v>Avant</v>
      </c>
      <c r="W1104" s="28" t="str">
        <f t="shared" si="124"/>
        <v>Après</v>
      </c>
      <c r="X1104" s="29">
        <f t="shared" si="125"/>
        <v>0</v>
      </c>
      <c r="Y1104" s="42">
        <f>IFERROR(P1104+D1104*0.03,"")</f>
        <v>2.71163710000103E+16</v>
      </c>
    </row>
    <row r="1105" spans="1:25">
      <c r="A1105" s="13" t="s">
        <v>67</v>
      </c>
      <c r="B1105" s="14" t="s">
        <v>30</v>
      </c>
      <c r="C1105" s="15">
        <v>3605052711804</v>
      </c>
      <c r="D1105" s="16">
        <v>10000</v>
      </c>
      <c r="E1105" s="17">
        <v>10000</v>
      </c>
      <c r="F1105" s="18">
        <v>1</v>
      </c>
      <c r="G1105" s="19">
        <v>1</v>
      </c>
      <c r="H1105" s="20">
        <f t="shared" si="120"/>
        <v>2</v>
      </c>
      <c r="I1105" s="21">
        <f>SUMIFS(E:E,C:C,C1105)</f>
        <v>10000</v>
      </c>
      <c r="J1105" s="21">
        <f>SUMIFS(D:D,C:C,C1105)</f>
        <v>10000</v>
      </c>
      <c r="K1105" s="20" t="str">
        <f>IF(H1105=2,"Délais OK &amp; Qté OK",IF(AND(H1105=1,E1105&lt;&gt;""),"Délais OK &amp; Qté NO",IF(AND(H1105=1,E1105="",M1105&gt;=2),"Délais NO &amp; Qté OK",IF(AND(E1105&lt;&gt;"",J1105=D1105),"Livraison sans demande","Délais NO &amp; Qté NO"))))</f>
        <v>Délais OK &amp; Qté OK</v>
      </c>
      <c r="L1105" s="22" t="str">
        <f>IF(AND(K1105="Délais NO &amp; Qté OK",X1105&gt;30,D1105&lt;&gt;""),"Verificar",IF(AND(K1105="Délais NO &amp; Qté OK",X1105&lt;=30,D1105&lt;&gt;""),"Entrée faite "&amp;X1105&amp;" jours "&amp;V1105,IF(AND(X1105&lt;30,K1105="Délais NO &amp; Qté NO",D1105=""),"Demande faite "&amp;X1105&amp;" jours "&amp;W1106,"")))</f>
        <v/>
      </c>
      <c r="M1105" s="22">
        <f t="shared" si="121"/>
        <v>1</v>
      </c>
      <c r="N1105" s="23">
        <v>1</v>
      </c>
      <c r="O1105" s="12" t="str">
        <f>CONCATENATE(C1105,D1105,E1105)</f>
        <v>36050527118041000010000</v>
      </c>
      <c r="P1105" s="42" t="str">
        <f t="shared" si="122"/>
        <v>27118041000010000</v>
      </c>
      <c r="Q1105" s="24" t="str">
        <f>IF(AND(D1105&lt;&gt;0,E1105=0),B1105,"")</f>
        <v/>
      </c>
      <c r="R1105" s="25" t="str">
        <f>IF(AND(D1105=0,E1105&lt;&gt;0),B1105,"")</f>
        <v/>
      </c>
      <c r="S1105" s="26">
        <f t="shared" si="119"/>
        <v>41071</v>
      </c>
      <c r="T1105" s="27">
        <f>SUMIFS(S:S,O:O,O1105,E:E,"")</f>
        <v>0</v>
      </c>
      <c r="U1105" s="27">
        <f>SUMIFS(S:S,O:O,O1105,D:D,"")</f>
        <v>0</v>
      </c>
      <c r="V1105" s="28" t="str">
        <f t="shared" si="123"/>
        <v>Avant</v>
      </c>
      <c r="W1105" s="28" t="str">
        <f t="shared" si="124"/>
        <v>Après</v>
      </c>
      <c r="X1105" s="29">
        <f t="shared" si="125"/>
        <v>0</v>
      </c>
      <c r="Y1105" s="42">
        <f>IFERROR(P1105+D1105*0.03,"")</f>
        <v>2.71180410000103E+16</v>
      </c>
    </row>
    <row r="1106" spans="1:25">
      <c r="A1106" s="13" t="s">
        <v>67</v>
      </c>
      <c r="B1106" s="14" t="s">
        <v>30</v>
      </c>
      <c r="C1106" s="15">
        <v>3605052711897</v>
      </c>
      <c r="D1106" s="16">
        <v>10000</v>
      </c>
      <c r="E1106" s="17">
        <v>10000</v>
      </c>
      <c r="F1106" s="18">
        <v>1</v>
      </c>
      <c r="G1106" s="19">
        <v>1</v>
      </c>
      <c r="H1106" s="20">
        <f t="shared" si="120"/>
        <v>2</v>
      </c>
      <c r="I1106" s="21">
        <f>SUMIFS(E:E,C:C,C1106)</f>
        <v>10000</v>
      </c>
      <c r="J1106" s="21">
        <f>SUMIFS(D:D,C:C,C1106)</f>
        <v>10000</v>
      </c>
      <c r="K1106" s="20" t="str">
        <f>IF(H1106=2,"Délais OK &amp; Qté OK",IF(AND(H1106=1,E1106&lt;&gt;""),"Délais OK &amp; Qté NO",IF(AND(H1106=1,E1106="",M1106&gt;=2),"Délais NO &amp; Qté OK",IF(AND(E1106&lt;&gt;"",J1106=D1106),"Livraison sans demande","Délais NO &amp; Qté NO"))))</f>
        <v>Délais OK &amp; Qté OK</v>
      </c>
      <c r="L1106" s="22" t="str">
        <f>IF(AND(K1106="Délais NO &amp; Qté OK",X1106&gt;30,D1106&lt;&gt;""),"Verificar",IF(AND(K1106="Délais NO &amp; Qté OK",X1106&lt;=30,D1106&lt;&gt;""),"Entrée faite "&amp;X1106&amp;" jours "&amp;V1106,IF(AND(X1106&lt;30,K1106="Délais NO &amp; Qté NO",D1106=""),"Demande faite "&amp;X1106&amp;" jours "&amp;W1107,"")))</f>
        <v/>
      </c>
      <c r="M1106" s="22">
        <f t="shared" si="121"/>
        <v>1</v>
      </c>
      <c r="N1106" s="23">
        <v>1</v>
      </c>
      <c r="O1106" s="12" t="str">
        <f>CONCATENATE(C1106,D1106,E1106)</f>
        <v>36050527118971000010000</v>
      </c>
      <c r="P1106" s="42" t="str">
        <f t="shared" si="122"/>
        <v>27118971000010000</v>
      </c>
      <c r="Q1106" s="24" t="str">
        <f>IF(AND(D1106&lt;&gt;0,E1106=0),B1106,"")</f>
        <v/>
      </c>
      <c r="R1106" s="25" t="str">
        <f>IF(AND(D1106=0,E1106&lt;&gt;0),B1106,"")</f>
        <v/>
      </c>
      <c r="S1106" s="26">
        <f t="shared" si="119"/>
        <v>41071</v>
      </c>
      <c r="T1106" s="27">
        <f>SUMIFS(S:S,O:O,O1106,E:E,"")</f>
        <v>0</v>
      </c>
      <c r="U1106" s="27">
        <f>SUMIFS(S:S,O:O,O1106,D:D,"")</f>
        <v>0</v>
      </c>
      <c r="V1106" s="28" t="str">
        <f t="shared" si="123"/>
        <v>Avant</v>
      </c>
      <c r="W1106" s="28" t="str">
        <f t="shared" si="124"/>
        <v>Après</v>
      </c>
      <c r="X1106" s="29">
        <f t="shared" si="125"/>
        <v>0</v>
      </c>
      <c r="Y1106" s="42">
        <f>IFERROR(P1106+D1106*0.03,"")</f>
        <v>2.71189710000103E+16</v>
      </c>
    </row>
    <row r="1107" spans="1:25">
      <c r="A1107" s="13" t="s">
        <v>67</v>
      </c>
      <c r="B1107" s="14" t="s">
        <v>30</v>
      </c>
      <c r="C1107" s="15">
        <v>3605052711927</v>
      </c>
      <c r="D1107" s="16">
        <v>10000</v>
      </c>
      <c r="E1107" s="17">
        <v>10000</v>
      </c>
      <c r="F1107" s="18">
        <v>1</v>
      </c>
      <c r="G1107" s="19">
        <v>1</v>
      </c>
      <c r="H1107" s="20">
        <f t="shared" si="120"/>
        <v>2</v>
      </c>
      <c r="I1107" s="21">
        <f>SUMIFS(E:E,C:C,C1107)</f>
        <v>10000</v>
      </c>
      <c r="J1107" s="21">
        <f>SUMIFS(D:D,C:C,C1107)</f>
        <v>10000</v>
      </c>
      <c r="K1107" s="20" t="str">
        <f>IF(H1107=2,"Délais OK &amp; Qté OK",IF(AND(H1107=1,E1107&lt;&gt;""),"Délais OK &amp; Qté NO",IF(AND(H1107=1,E1107="",M1107&gt;=2),"Délais NO &amp; Qté OK",IF(AND(E1107&lt;&gt;"",J1107=D1107),"Livraison sans demande","Délais NO &amp; Qté NO"))))</f>
        <v>Délais OK &amp; Qté OK</v>
      </c>
      <c r="L1107" s="22" t="str">
        <f>IF(AND(K1107="Délais NO &amp; Qté OK",X1107&gt;30,D1107&lt;&gt;""),"Verificar",IF(AND(K1107="Délais NO &amp; Qté OK",X1107&lt;=30,D1107&lt;&gt;""),"Entrée faite "&amp;X1107&amp;" jours "&amp;V1107,IF(AND(X1107&lt;30,K1107="Délais NO &amp; Qté NO",D1107=""),"Demande faite "&amp;X1107&amp;" jours "&amp;W1108,"")))</f>
        <v/>
      </c>
      <c r="M1107" s="22">
        <f t="shared" si="121"/>
        <v>1</v>
      </c>
      <c r="N1107" s="23">
        <v>1</v>
      </c>
      <c r="O1107" s="12" t="str">
        <f>CONCATENATE(C1107,D1107,E1107)</f>
        <v>36050527119271000010000</v>
      </c>
      <c r="P1107" s="42" t="str">
        <f t="shared" si="122"/>
        <v>27119271000010000</v>
      </c>
      <c r="Q1107" s="24" t="str">
        <f>IF(AND(D1107&lt;&gt;0,E1107=0),B1107,"")</f>
        <v/>
      </c>
      <c r="R1107" s="25" t="str">
        <f>IF(AND(D1107=0,E1107&lt;&gt;0),B1107,"")</f>
        <v/>
      </c>
      <c r="S1107" s="26">
        <f t="shared" si="119"/>
        <v>41071</v>
      </c>
      <c r="T1107" s="27">
        <f>SUMIFS(S:S,O:O,O1107,E:E,"")</f>
        <v>0</v>
      </c>
      <c r="U1107" s="27">
        <f>SUMIFS(S:S,O:O,O1107,D:D,"")</f>
        <v>0</v>
      </c>
      <c r="V1107" s="28" t="str">
        <f t="shared" si="123"/>
        <v>Avant</v>
      </c>
      <c r="W1107" s="28" t="str">
        <f t="shared" si="124"/>
        <v>Après</v>
      </c>
      <c r="X1107" s="29">
        <f t="shared" si="125"/>
        <v>0</v>
      </c>
      <c r="Y1107" s="42">
        <f>IFERROR(P1107+D1107*0.03,"")</f>
        <v>2.71192710000103E+16</v>
      </c>
    </row>
    <row r="1108" spans="1:25">
      <c r="A1108" s="13" t="s">
        <v>67</v>
      </c>
      <c r="B1108" s="14" t="s">
        <v>30</v>
      </c>
      <c r="C1108" s="15">
        <v>3605052712009</v>
      </c>
      <c r="D1108" s="16">
        <v>10000</v>
      </c>
      <c r="E1108" s="17">
        <v>10000</v>
      </c>
      <c r="F1108" s="18">
        <v>1</v>
      </c>
      <c r="G1108" s="19">
        <v>1</v>
      </c>
      <c r="H1108" s="20">
        <f t="shared" si="120"/>
        <v>2</v>
      </c>
      <c r="I1108" s="21">
        <f>SUMIFS(E:E,C:C,C1108)</f>
        <v>10000</v>
      </c>
      <c r="J1108" s="21">
        <f>SUMIFS(D:D,C:C,C1108)</f>
        <v>10000</v>
      </c>
      <c r="K1108" s="20" t="str">
        <f>IF(H1108=2,"Délais OK &amp; Qté OK",IF(AND(H1108=1,E1108&lt;&gt;""),"Délais OK &amp; Qté NO",IF(AND(H1108=1,E1108="",M1108&gt;=2),"Délais NO &amp; Qté OK",IF(AND(E1108&lt;&gt;"",J1108=D1108),"Livraison sans demande","Délais NO &amp; Qté NO"))))</f>
        <v>Délais OK &amp; Qté OK</v>
      </c>
      <c r="L1108" s="22" t="str">
        <f>IF(AND(K1108="Délais NO &amp; Qté OK",X1108&gt;30,D1108&lt;&gt;""),"Verificar",IF(AND(K1108="Délais NO &amp; Qté OK",X1108&lt;=30,D1108&lt;&gt;""),"Entrée faite "&amp;X1108&amp;" jours "&amp;V1108,IF(AND(X1108&lt;30,K1108="Délais NO &amp; Qté NO",D1108=""),"Demande faite "&amp;X1108&amp;" jours "&amp;W1109,"")))</f>
        <v/>
      </c>
      <c r="M1108" s="22">
        <f t="shared" si="121"/>
        <v>1</v>
      </c>
      <c r="N1108" s="23">
        <v>1</v>
      </c>
      <c r="O1108" s="12" t="str">
        <f>CONCATENATE(C1108,D1108,E1108)</f>
        <v>36050527120091000010000</v>
      </c>
      <c r="P1108" s="42" t="str">
        <f t="shared" si="122"/>
        <v>27120091000010000</v>
      </c>
      <c r="Q1108" s="24" t="str">
        <f>IF(AND(D1108&lt;&gt;0,E1108=0),B1108,"")</f>
        <v/>
      </c>
      <c r="R1108" s="25" t="str">
        <f>IF(AND(D1108=0,E1108&lt;&gt;0),B1108,"")</f>
        <v/>
      </c>
      <c r="S1108" s="26">
        <f t="shared" si="119"/>
        <v>41071</v>
      </c>
      <c r="T1108" s="27">
        <f>SUMIFS(S:S,O:O,O1108,E:E,"")</f>
        <v>0</v>
      </c>
      <c r="U1108" s="27">
        <f>SUMIFS(S:S,O:O,O1108,D:D,"")</f>
        <v>0</v>
      </c>
      <c r="V1108" s="28" t="str">
        <f t="shared" si="123"/>
        <v>Avant</v>
      </c>
      <c r="W1108" s="28" t="str">
        <f t="shared" si="124"/>
        <v>Après</v>
      </c>
      <c r="X1108" s="29">
        <f t="shared" si="125"/>
        <v>0</v>
      </c>
      <c r="Y1108" s="42">
        <f>IFERROR(P1108+D1108*0.03,"")</f>
        <v>2.71200910000103E+16</v>
      </c>
    </row>
    <row r="1109" spans="1:25">
      <c r="A1109" s="13" t="s">
        <v>67</v>
      </c>
      <c r="B1109" s="14" t="s">
        <v>30</v>
      </c>
      <c r="C1109" s="15">
        <v>3605052712023</v>
      </c>
      <c r="D1109" s="16">
        <v>10000</v>
      </c>
      <c r="E1109" s="17">
        <v>10000</v>
      </c>
      <c r="F1109" s="18">
        <v>1</v>
      </c>
      <c r="G1109" s="19">
        <v>1</v>
      </c>
      <c r="H1109" s="20">
        <f t="shared" si="120"/>
        <v>2</v>
      </c>
      <c r="I1109" s="21">
        <f>SUMIFS(E:E,C:C,C1109)</f>
        <v>10000</v>
      </c>
      <c r="J1109" s="21">
        <f>SUMIFS(D:D,C:C,C1109)</f>
        <v>10000</v>
      </c>
      <c r="K1109" s="20" t="str">
        <f>IF(H1109=2,"Délais OK &amp; Qté OK",IF(AND(H1109=1,E1109&lt;&gt;""),"Délais OK &amp; Qté NO",IF(AND(H1109=1,E1109="",M1109&gt;=2),"Délais NO &amp; Qté OK",IF(AND(E1109&lt;&gt;"",J1109=D1109),"Livraison sans demande","Délais NO &amp; Qté NO"))))</f>
        <v>Délais OK &amp; Qté OK</v>
      </c>
      <c r="L1109" s="22" t="str">
        <f>IF(AND(K1109="Délais NO &amp; Qté OK",X1109&gt;30,D1109&lt;&gt;""),"Verificar",IF(AND(K1109="Délais NO &amp; Qté OK",X1109&lt;=30,D1109&lt;&gt;""),"Entrée faite "&amp;X1109&amp;" jours "&amp;V1109,IF(AND(X1109&lt;30,K1109="Délais NO &amp; Qté NO",D1109=""),"Demande faite "&amp;X1109&amp;" jours "&amp;W1110,"")))</f>
        <v/>
      </c>
      <c r="M1109" s="22">
        <f t="shared" si="121"/>
        <v>1</v>
      </c>
      <c r="N1109" s="23">
        <v>1</v>
      </c>
      <c r="O1109" s="12" t="str">
        <f>CONCATENATE(C1109,D1109,E1109)</f>
        <v>36050527120231000010000</v>
      </c>
      <c r="P1109" s="42" t="str">
        <f t="shared" si="122"/>
        <v>27120231000010000</v>
      </c>
      <c r="Q1109" s="24" t="str">
        <f>IF(AND(D1109&lt;&gt;0,E1109=0),B1109,"")</f>
        <v/>
      </c>
      <c r="R1109" s="25" t="str">
        <f>IF(AND(D1109=0,E1109&lt;&gt;0),B1109,"")</f>
        <v/>
      </c>
      <c r="S1109" s="26">
        <f t="shared" si="119"/>
        <v>41071</v>
      </c>
      <c r="T1109" s="27">
        <f>SUMIFS(S:S,O:O,O1109,E:E,"")</f>
        <v>0</v>
      </c>
      <c r="U1109" s="27">
        <f>SUMIFS(S:S,O:O,O1109,D:D,"")</f>
        <v>0</v>
      </c>
      <c r="V1109" s="28" t="str">
        <f t="shared" si="123"/>
        <v>Avant</v>
      </c>
      <c r="W1109" s="28" t="str">
        <f t="shared" si="124"/>
        <v>Après</v>
      </c>
      <c r="X1109" s="29">
        <f t="shared" si="125"/>
        <v>0</v>
      </c>
      <c r="Y1109" s="42">
        <f>IFERROR(P1109+D1109*0.03,"")</f>
        <v>2.71202310000103E+16</v>
      </c>
    </row>
    <row r="1110" spans="1:25">
      <c r="A1110" s="13" t="s">
        <v>67</v>
      </c>
      <c r="B1110" s="14" t="s">
        <v>30</v>
      </c>
      <c r="C1110" s="15">
        <v>3605052718575</v>
      </c>
      <c r="D1110" s="16">
        <v>20000</v>
      </c>
      <c r="E1110" s="17">
        <v>20000</v>
      </c>
      <c r="F1110" s="18">
        <v>1</v>
      </c>
      <c r="G1110" s="19">
        <v>1</v>
      </c>
      <c r="H1110" s="20">
        <f t="shared" si="120"/>
        <v>2</v>
      </c>
      <c r="I1110" s="21">
        <f>SUMIFS(E:E,C:C,C1110)</f>
        <v>20000</v>
      </c>
      <c r="J1110" s="21">
        <f>SUMIFS(D:D,C:C,C1110)</f>
        <v>20000</v>
      </c>
      <c r="K1110" s="20" t="str">
        <f>IF(H1110=2,"Délais OK &amp; Qté OK",IF(AND(H1110=1,E1110&lt;&gt;""),"Délais OK &amp; Qté NO",IF(AND(H1110=1,E1110="",M1110&gt;=2),"Délais NO &amp; Qté OK",IF(AND(E1110&lt;&gt;"",J1110=D1110),"Livraison sans demande","Délais NO &amp; Qté NO"))))</f>
        <v>Délais OK &amp; Qté OK</v>
      </c>
      <c r="L1110" s="22" t="str">
        <f>IF(AND(K1110="Délais NO &amp; Qté OK",X1110&gt;30,D1110&lt;&gt;""),"Verificar",IF(AND(K1110="Délais NO &amp; Qté OK",X1110&lt;=30,D1110&lt;&gt;""),"Entrée faite "&amp;X1110&amp;" jours "&amp;V1110,IF(AND(X1110&lt;30,K1110="Délais NO &amp; Qté NO",D1110=""),"Demande faite "&amp;X1110&amp;" jours "&amp;W1111,"")))</f>
        <v/>
      </c>
      <c r="M1110" s="22">
        <f t="shared" si="121"/>
        <v>1</v>
      </c>
      <c r="N1110" s="23">
        <v>1</v>
      </c>
      <c r="O1110" s="12" t="str">
        <f>CONCATENATE(C1110,D1110,E1110)</f>
        <v>36050527185752000020000</v>
      </c>
      <c r="P1110" s="42" t="str">
        <f t="shared" si="122"/>
        <v>27185752000020000</v>
      </c>
      <c r="Q1110" s="24" t="str">
        <f>IF(AND(D1110&lt;&gt;0,E1110=0),B1110,"")</f>
        <v/>
      </c>
      <c r="R1110" s="25" t="str">
        <f>IF(AND(D1110=0,E1110&lt;&gt;0),B1110,"")</f>
        <v/>
      </c>
      <c r="S1110" s="26">
        <f t="shared" si="119"/>
        <v>41071</v>
      </c>
      <c r="T1110" s="27">
        <f>SUMIFS(S:S,O:O,O1110,E:E,"")</f>
        <v>0</v>
      </c>
      <c r="U1110" s="27">
        <f>SUMIFS(S:S,O:O,O1110,D:D,"")</f>
        <v>0</v>
      </c>
      <c r="V1110" s="28" t="str">
        <f t="shared" si="123"/>
        <v>Avant</v>
      </c>
      <c r="W1110" s="28" t="str">
        <f t="shared" si="124"/>
        <v>Après</v>
      </c>
      <c r="X1110" s="29">
        <f t="shared" si="125"/>
        <v>0</v>
      </c>
      <c r="Y1110" s="42">
        <f>IFERROR(P1110+D1110*0.03,"")</f>
        <v>2.71857520000206E+16</v>
      </c>
    </row>
    <row r="1111" spans="1:25">
      <c r="A1111" s="13" t="s">
        <v>67</v>
      </c>
      <c r="B1111" s="14" t="s">
        <v>30</v>
      </c>
      <c r="C1111" s="15">
        <v>3605052718599</v>
      </c>
      <c r="D1111" s="16">
        <v>20000</v>
      </c>
      <c r="E1111" s="17">
        <v>20000</v>
      </c>
      <c r="F1111" s="18">
        <v>1</v>
      </c>
      <c r="G1111" s="19">
        <v>1</v>
      </c>
      <c r="H1111" s="20">
        <f t="shared" si="120"/>
        <v>2</v>
      </c>
      <c r="I1111" s="21">
        <f>SUMIFS(E:E,C:C,C1111)</f>
        <v>20000</v>
      </c>
      <c r="J1111" s="21">
        <f>SUMIFS(D:D,C:C,C1111)</f>
        <v>20000</v>
      </c>
      <c r="K1111" s="20" t="str">
        <f>IF(H1111=2,"Délais OK &amp; Qté OK",IF(AND(H1111=1,E1111&lt;&gt;""),"Délais OK &amp; Qté NO",IF(AND(H1111=1,E1111="",M1111&gt;=2),"Délais NO &amp; Qté OK",IF(AND(E1111&lt;&gt;"",J1111=D1111),"Livraison sans demande","Délais NO &amp; Qté NO"))))</f>
        <v>Délais OK &amp; Qté OK</v>
      </c>
      <c r="L1111" s="22" t="str">
        <f>IF(AND(K1111="Délais NO &amp; Qté OK",X1111&gt;30,D1111&lt;&gt;""),"Verificar",IF(AND(K1111="Délais NO &amp; Qté OK",X1111&lt;=30,D1111&lt;&gt;""),"Entrée faite "&amp;X1111&amp;" jours "&amp;V1111,IF(AND(X1111&lt;30,K1111="Délais NO &amp; Qté NO",D1111=""),"Demande faite "&amp;X1111&amp;" jours "&amp;W1112,"")))</f>
        <v/>
      </c>
      <c r="M1111" s="22">
        <f t="shared" si="121"/>
        <v>1</v>
      </c>
      <c r="N1111" s="23">
        <v>1</v>
      </c>
      <c r="O1111" s="12" t="str">
        <f>CONCATENATE(C1111,D1111,E1111)</f>
        <v>36050527185992000020000</v>
      </c>
      <c r="P1111" s="42" t="str">
        <f t="shared" si="122"/>
        <v>27185992000020000</v>
      </c>
      <c r="Q1111" s="24" t="str">
        <f>IF(AND(D1111&lt;&gt;0,E1111=0),B1111,"")</f>
        <v/>
      </c>
      <c r="R1111" s="25" t="str">
        <f>IF(AND(D1111=0,E1111&lt;&gt;0),B1111,"")</f>
        <v/>
      </c>
      <c r="S1111" s="26">
        <f t="shared" si="119"/>
        <v>41071</v>
      </c>
      <c r="T1111" s="27">
        <f>SUMIFS(S:S,O:O,O1111,E:E,"")</f>
        <v>0</v>
      </c>
      <c r="U1111" s="27">
        <f>SUMIFS(S:S,O:O,O1111,D:D,"")</f>
        <v>0</v>
      </c>
      <c r="V1111" s="28" t="str">
        <f t="shared" si="123"/>
        <v>Avant</v>
      </c>
      <c r="W1111" s="28" t="str">
        <f t="shared" si="124"/>
        <v>Après</v>
      </c>
      <c r="X1111" s="29">
        <f t="shared" si="125"/>
        <v>0</v>
      </c>
      <c r="Y1111" s="42">
        <f>IFERROR(P1111+D1111*0.03,"")</f>
        <v>2.71859920000206E+16</v>
      </c>
    </row>
    <row r="1112" spans="1:25">
      <c r="A1112" s="13" t="s">
        <v>67</v>
      </c>
      <c r="B1112" s="14" t="s">
        <v>25</v>
      </c>
      <c r="C1112" s="15">
        <v>3605052697849</v>
      </c>
      <c r="D1112" s="16"/>
      <c r="E1112" s="17">
        <v>3000</v>
      </c>
      <c r="F1112" s="18"/>
      <c r="G1112" s="19"/>
      <c r="H1112" s="20">
        <f t="shared" si="120"/>
        <v>0</v>
      </c>
      <c r="I1112" s="21">
        <f>SUMIFS(E:E,C:C,C1112)</f>
        <v>3000</v>
      </c>
      <c r="J1112" s="21">
        <f>SUMIFS(D:D,C:C,C1112)</f>
        <v>3000</v>
      </c>
      <c r="K1112" s="20" t="str">
        <f>IF(H1112=2,"Délais OK &amp; Qté OK",IF(AND(H1112=1,E1112&lt;&gt;""),"Délais OK &amp; Qté NO",IF(AND(H1112=1,E1112="",M1112&gt;=2),"Délais NO &amp; Qté OK",IF(AND(E1112&lt;&gt;"",J1112=D1112),"Livraison sans demande","Délais NO &amp; Qté NO"))))</f>
        <v>Délais NO &amp; Qté NO</v>
      </c>
      <c r="L1112" s="22" t="str">
        <f>IF(AND(K1112="Délais NO &amp; Qté OK",X1112&gt;30,D1112&lt;&gt;""),"Verificar",IF(AND(K1112="Délais NO &amp; Qté OK",X1112&lt;=30,D1112&lt;&gt;""),"Entrée faite "&amp;X1112&amp;" jours "&amp;V1112,IF(AND(X1112&lt;30,K1112="Délais NO &amp; Qté NO",D1112=""),"Demande faite "&amp;X1112&amp;" jours "&amp;W1113,"")))</f>
        <v>Demande faite 1 jours Après</v>
      </c>
      <c r="M1112" s="22">
        <f t="shared" si="121"/>
        <v>2</v>
      </c>
      <c r="N1112" s="23">
        <v>1</v>
      </c>
      <c r="O1112" s="12" t="str">
        <f>CONCATENATE(C1112,D1112,E1112)</f>
        <v>36050526978493000</v>
      </c>
      <c r="P1112" s="42" t="str">
        <f t="shared" si="122"/>
        <v>26978493000</v>
      </c>
      <c r="Q1112" s="24" t="str">
        <f>IF(AND(D1112&lt;&gt;0,E1112=0),B1112,"")</f>
        <v/>
      </c>
      <c r="R1112" s="25" t="str">
        <f>IF(AND(D1112=0,E1112&lt;&gt;0),B1112,"")</f>
        <v>12/06/2012</v>
      </c>
      <c r="S1112" s="26">
        <f t="shared" si="119"/>
        <v>41072</v>
      </c>
      <c r="T1112" s="27">
        <f>SUMIFS(S:S,O:O,O1112,E:E,"")</f>
        <v>41071</v>
      </c>
      <c r="U1112" s="27">
        <f>SUMIFS(S:S,O:O,O1112,D:D,"")</f>
        <v>41072</v>
      </c>
      <c r="V1112" s="28" t="str">
        <f t="shared" si="123"/>
        <v>Après</v>
      </c>
      <c r="W1112" s="28" t="str">
        <f t="shared" si="124"/>
        <v>Avant</v>
      </c>
      <c r="X1112" s="29">
        <f t="shared" si="125"/>
        <v>1</v>
      </c>
      <c r="Y1112" s="42">
        <f>IFERROR(P1112+D1112*0.03,"")</f>
        <v>26978493000</v>
      </c>
    </row>
    <row r="1113" spans="1:25">
      <c r="A1113" s="13" t="s">
        <v>67</v>
      </c>
      <c r="B1113" s="14" t="s">
        <v>28</v>
      </c>
      <c r="C1113" s="15">
        <v>3605050442304</v>
      </c>
      <c r="D1113" s="16">
        <v>5900</v>
      </c>
      <c r="E1113" s="17">
        <v>5900</v>
      </c>
      <c r="F1113" s="18">
        <v>1</v>
      </c>
      <c r="G1113" s="19">
        <v>1</v>
      </c>
      <c r="H1113" s="20">
        <f t="shared" si="120"/>
        <v>2</v>
      </c>
      <c r="I1113" s="21">
        <f>SUMIFS(E:E,C:C,C1113)</f>
        <v>7900</v>
      </c>
      <c r="J1113" s="21">
        <f>SUMIFS(D:D,C:C,C1113)</f>
        <v>7900</v>
      </c>
      <c r="K1113" s="20" t="str">
        <f>IF(H1113=2,"Délais OK &amp; Qté OK",IF(AND(H1113=1,E1113&lt;&gt;""),"Délais OK &amp; Qté NO",IF(AND(H1113=1,E1113="",M1113&gt;=2),"Délais NO &amp; Qté OK",IF(AND(E1113&lt;&gt;"",J1113=D1113),"Livraison sans demande","Délais NO &amp; Qté NO"))))</f>
        <v>Délais OK &amp; Qté OK</v>
      </c>
      <c r="L1113" s="22" t="str">
        <f>IF(AND(K1113="Délais NO &amp; Qté OK",X1113&gt;30,D1113&lt;&gt;""),"Verificar",IF(AND(K1113="Délais NO &amp; Qté OK",X1113&lt;=30,D1113&lt;&gt;""),"Entrée faite "&amp;X1113&amp;" jours "&amp;V1113,IF(AND(X1113&lt;30,K1113="Délais NO &amp; Qté NO",D1113=""),"Demande faite "&amp;X1113&amp;" jours "&amp;W1114,"")))</f>
        <v/>
      </c>
      <c r="M1113" s="22">
        <f t="shared" si="121"/>
        <v>1</v>
      </c>
      <c r="N1113" s="23">
        <v>1</v>
      </c>
      <c r="O1113" s="12" t="str">
        <f>CONCATENATE(C1113,D1113,E1113)</f>
        <v>360505044230459005900</v>
      </c>
      <c r="P1113" s="42" t="str">
        <f t="shared" si="122"/>
        <v>044230459005900</v>
      </c>
      <c r="Q1113" s="24" t="str">
        <f>IF(AND(D1113&lt;&gt;0,E1113=0),B1113,"")</f>
        <v/>
      </c>
      <c r="R1113" s="25" t="str">
        <f>IF(AND(D1113=0,E1113&lt;&gt;0),B1113,"")</f>
        <v/>
      </c>
      <c r="S1113" s="26">
        <f t="shared" si="119"/>
        <v>41073</v>
      </c>
      <c r="T1113" s="27">
        <f>SUMIFS(S:S,O:O,O1113,E:E,"")</f>
        <v>0</v>
      </c>
      <c r="U1113" s="27">
        <f>SUMIFS(S:S,O:O,O1113,D:D,"")</f>
        <v>0</v>
      </c>
      <c r="V1113" s="28" t="str">
        <f t="shared" si="123"/>
        <v>Avant</v>
      </c>
      <c r="W1113" s="28" t="str">
        <f t="shared" si="124"/>
        <v>Après</v>
      </c>
      <c r="X1113" s="29">
        <f t="shared" si="125"/>
        <v>0</v>
      </c>
      <c r="Y1113" s="42">
        <f>IFERROR(P1113+D1113*0.03,"")</f>
        <v>44230459006077</v>
      </c>
    </row>
    <row r="1114" spans="1:25">
      <c r="A1114" s="13" t="s">
        <v>67</v>
      </c>
      <c r="B1114" s="14" t="s">
        <v>28</v>
      </c>
      <c r="C1114" s="15">
        <v>3605051057439</v>
      </c>
      <c r="D1114" s="16">
        <v>42000</v>
      </c>
      <c r="E1114" s="17">
        <v>42000</v>
      </c>
      <c r="F1114" s="18">
        <v>1</v>
      </c>
      <c r="G1114" s="19">
        <v>1</v>
      </c>
      <c r="H1114" s="20">
        <f t="shared" si="120"/>
        <v>2</v>
      </c>
      <c r="I1114" s="21">
        <f>SUMIFS(E:E,C:C,C1114)</f>
        <v>42000</v>
      </c>
      <c r="J1114" s="21">
        <f>SUMIFS(D:D,C:C,C1114)</f>
        <v>42000</v>
      </c>
      <c r="K1114" s="20" t="str">
        <f>IF(H1114=2,"Délais OK &amp; Qté OK",IF(AND(H1114=1,E1114&lt;&gt;""),"Délais OK &amp; Qté NO",IF(AND(H1114=1,E1114="",M1114&gt;=2),"Délais NO &amp; Qté OK",IF(AND(E1114&lt;&gt;"",J1114=D1114),"Livraison sans demande","Délais NO &amp; Qté NO"))))</f>
        <v>Délais OK &amp; Qté OK</v>
      </c>
      <c r="L1114" s="22" t="str">
        <f>IF(AND(K1114="Délais NO &amp; Qté OK",X1114&gt;30,D1114&lt;&gt;""),"Verificar",IF(AND(K1114="Délais NO &amp; Qté OK",X1114&lt;=30,D1114&lt;&gt;""),"Entrée faite "&amp;X1114&amp;" jours "&amp;V1114,IF(AND(X1114&lt;30,K1114="Délais NO &amp; Qté NO",D1114=""),"Demande faite "&amp;X1114&amp;" jours "&amp;W1115,"")))</f>
        <v/>
      </c>
      <c r="M1114" s="22">
        <f t="shared" si="121"/>
        <v>1</v>
      </c>
      <c r="N1114" s="23">
        <v>1</v>
      </c>
      <c r="O1114" s="12" t="str">
        <f>CONCATENATE(C1114,D1114,E1114)</f>
        <v>36050510574394200042000</v>
      </c>
      <c r="P1114" s="42" t="str">
        <f t="shared" si="122"/>
        <v>10574394200042000</v>
      </c>
      <c r="Q1114" s="24" t="str">
        <f>IF(AND(D1114&lt;&gt;0,E1114=0),B1114,"")</f>
        <v/>
      </c>
      <c r="R1114" s="25" t="str">
        <f>IF(AND(D1114=0,E1114&lt;&gt;0),B1114,"")</f>
        <v/>
      </c>
      <c r="S1114" s="26">
        <f t="shared" si="119"/>
        <v>41073</v>
      </c>
      <c r="T1114" s="27">
        <f>SUMIFS(S:S,O:O,O1114,E:E,"")</f>
        <v>0</v>
      </c>
      <c r="U1114" s="27">
        <f>SUMIFS(S:S,O:O,O1114,D:D,"")</f>
        <v>0</v>
      </c>
      <c r="V1114" s="28" t="str">
        <f t="shared" si="123"/>
        <v>Avant</v>
      </c>
      <c r="W1114" s="28" t="str">
        <f t="shared" si="124"/>
        <v>Après</v>
      </c>
      <c r="X1114" s="29">
        <f t="shared" si="125"/>
        <v>0</v>
      </c>
      <c r="Y1114" s="42">
        <f>IFERROR(P1114+D1114*0.03,"")</f>
        <v>1.057439420004326E+16</v>
      </c>
    </row>
    <row r="1115" spans="1:25">
      <c r="A1115" s="13" t="s">
        <v>67</v>
      </c>
      <c r="B1115" s="14" t="s">
        <v>28</v>
      </c>
      <c r="C1115" s="15">
        <v>3605051088747</v>
      </c>
      <c r="D1115" s="16">
        <v>28000</v>
      </c>
      <c r="E1115" s="17">
        <v>28000</v>
      </c>
      <c r="F1115" s="18">
        <v>1</v>
      </c>
      <c r="G1115" s="19">
        <v>1</v>
      </c>
      <c r="H1115" s="20">
        <f t="shared" si="120"/>
        <v>2</v>
      </c>
      <c r="I1115" s="21">
        <f>SUMIFS(E:E,C:C,C1115)</f>
        <v>28000</v>
      </c>
      <c r="J1115" s="21">
        <f>SUMIFS(D:D,C:C,C1115)</f>
        <v>28000</v>
      </c>
      <c r="K1115" s="20" t="str">
        <f>IF(H1115=2,"Délais OK &amp; Qté OK",IF(AND(H1115=1,E1115&lt;&gt;""),"Délais OK &amp; Qté NO",IF(AND(H1115=1,E1115="",M1115&gt;=2),"Délais NO &amp; Qté OK",IF(AND(E1115&lt;&gt;"",J1115=D1115),"Livraison sans demande","Délais NO &amp; Qté NO"))))</f>
        <v>Délais OK &amp; Qté OK</v>
      </c>
      <c r="L1115" s="22" t="str">
        <f>IF(AND(K1115="Délais NO &amp; Qté OK",X1115&gt;30,D1115&lt;&gt;""),"Verificar",IF(AND(K1115="Délais NO &amp; Qté OK",X1115&lt;=30,D1115&lt;&gt;""),"Entrée faite "&amp;X1115&amp;" jours "&amp;V1115,IF(AND(X1115&lt;30,K1115="Délais NO &amp; Qté NO",D1115=""),"Demande faite "&amp;X1115&amp;" jours "&amp;W1116,"")))</f>
        <v/>
      </c>
      <c r="M1115" s="22">
        <f t="shared" si="121"/>
        <v>1</v>
      </c>
      <c r="N1115" s="23">
        <v>1</v>
      </c>
      <c r="O1115" s="12" t="str">
        <f>CONCATENATE(C1115,D1115,E1115)</f>
        <v>36050510887472800028000</v>
      </c>
      <c r="P1115" s="42" t="str">
        <f t="shared" si="122"/>
        <v>10887472800028000</v>
      </c>
      <c r="Q1115" s="24" t="str">
        <f>IF(AND(D1115&lt;&gt;0,E1115=0),B1115,"")</f>
        <v/>
      </c>
      <c r="R1115" s="25" t="str">
        <f>IF(AND(D1115=0,E1115&lt;&gt;0),B1115,"")</f>
        <v/>
      </c>
      <c r="S1115" s="26">
        <f t="shared" si="119"/>
        <v>41073</v>
      </c>
      <c r="T1115" s="27">
        <f>SUMIFS(S:S,O:O,O1115,E:E,"")</f>
        <v>0</v>
      </c>
      <c r="U1115" s="27">
        <f>SUMIFS(S:S,O:O,O1115,D:D,"")</f>
        <v>0</v>
      </c>
      <c r="V1115" s="28" t="str">
        <f t="shared" si="123"/>
        <v>Avant</v>
      </c>
      <c r="W1115" s="28" t="str">
        <f t="shared" si="124"/>
        <v>Après</v>
      </c>
      <c r="X1115" s="29">
        <f t="shared" si="125"/>
        <v>0</v>
      </c>
      <c r="Y1115" s="42">
        <f>IFERROR(P1115+D1115*0.03,"")</f>
        <v>1.088747280002884E+16</v>
      </c>
    </row>
    <row r="1116" spans="1:25">
      <c r="A1116" s="13" t="s">
        <v>67</v>
      </c>
      <c r="B1116" s="14" t="s">
        <v>28</v>
      </c>
      <c r="C1116" s="15">
        <v>3605051114149</v>
      </c>
      <c r="D1116" s="16">
        <v>15000</v>
      </c>
      <c r="E1116" s="17">
        <v>15000</v>
      </c>
      <c r="F1116" s="18">
        <v>1</v>
      </c>
      <c r="G1116" s="19">
        <v>1</v>
      </c>
      <c r="H1116" s="20">
        <f t="shared" si="120"/>
        <v>2</v>
      </c>
      <c r="I1116" s="21">
        <f>SUMIFS(E:E,C:C,C1116)</f>
        <v>15000</v>
      </c>
      <c r="J1116" s="21">
        <f>SUMIFS(D:D,C:C,C1116)</f>
        <v>15000</v>
      </c>
      <c r="K1116" s="20" t="str">
        <f>IF(H1116=2,"Délais OK &amp; Qté OK",IF(AND(H1116=1,E1116&lt;&gt;""),"Délais OK &amp; Qté NO",IF(AND(H1116=1,E1116="",M1116&gt;=2),"Délais NO &amp; Qté OK",IF(AND(E1116&lt;&gt;"",J1116=D1116),"Livraison sans demande","Délais NO &amp; Qté NO"))))</f>
        <v>Délais OK &amp; Qté OK</v>
      </c>
      <c r="L1116" s="22" t="str">
        <f>IF(AND(K1116="Délais NO &amp; Qté OK",X1116&gt;30,D1116&lt;&gt;""),"Verificar",IF(AND(K1116="Délais NO &amp; Qté OK",X1116&lt;=30,D1116&lt;&gt;""),"Entrée faite "&amp;X1116&amp;" jours "&amp;V1116,IF(AND(X1116&lt;30,K1116="Délais NO &amp; Qté NO",D1116=""),"Demande faite "&amp;X1116&amp;" jours "&amp;W1117,"")))</f>
        <v/>
      </c>
      <c r="M1116" s="22">
        <f t="shared" si="121"/>
        <v>1</v>
      </c>
      <c r="N1116" s="23">
        <v>1</v>
      </c>
      <c r="O1116" s="12" t="str">
        <f>CONCATENATE(C1116,D1116,E1116)</f>
        <v>36050511141491500015000</v>
      </c>
      <c r="P1116" s="42" t="str">
        <f t="shared" si="122"/>
        <v>11141491500015000</v>
      </c>
      <c r="Q1116" s="24" t="str">
        <f>IF(AND(D1116&lt;&gt;0,E1116=0),B1116,"")</f>
        <v/>
      </c>
      <c r="R1116" s="25" t="str">
        <f>IF(AND(D1116=0,E1116&lt;&gt;0),B1116,"")</f>
        <v/>
      </c>
      <c r="S1116" s="26">
        <f t="shared" si="119"/>
        <v>41073</v>
      </c>
      <c r="T1116" s="27">
        <f>SUMIFS(S:S,O:O,O1116,E:E,"")</f>
        <v>0</v>
      </c>
      <c r="U1116" s="27">
        <f>SUMIFS(S:S,O:O,O1116,D:D,"")</f>
        <v>0</v>
      </c>
      <c r="V1116" s="28" t="str">
        <f t="shared" si="123"/>
        <v>Avant</v>
      </c>
      <c r="W1116" s="28" t="str">
        <f t="shared" si="124"/>
        <v>Après</v>
      </c>
      <c r="X1116" s="29">
        <f t="shared" si="125"/>
        <v>0</v>
      </c>
      <c r="Y1116" s="42">
        <f>IFERROR(P1116+D1116*0.03,"")</f>
        <v>1.114149150001545E+16</v>
      </c>
    </row>
    <row r="1117" spans="1:25">
      <c r="A1117" s="13" t="s">
        <v>67</v>
      </c>
      <c r="B1117" s="14" t="s">
        <v>28</v>
      </c>
      <c r="C1117" s="15">
        <v>3605051116594</v>
      </c>
      <c r="D1117" s="16">
        <v>12000</v>
      </c>
      <c r="E1117" s="17">
        <v>12000</v>
      </c>
      <c r="F1117" s="18">
        <v>1</v>
      </c>
      <c r="G1117" s="19">
        <v>1</v>
      </c>
      <c r="H1117" s="20">
        <f t="shared" si="120"/>
        <v>2</v>
      </c>
      <c r="I1117" s="21">
        <f>SUMIFS(E:E,C:C,C1117)</f>
        <v>12000</v>
      </c>
      <c r="J1117" s="21">
        <f>SUMIFS(D:D,C:C,C1117)</f>
        <v>12000</v>
      </c>
      <c r="K1117" s="20" t="str">
        <f>IF(H1117=2,"Délais OK &amp; Qté OK",IF(AND(H1117=1,E1117&lt;&gt;""),"Délais OK &amp; Qté NO",IF(AND(H1117=1,E1117="",M1117&gt;=2),"Délais NO &amp; Qté OK",IF(AND(E1117&lt;&gt;"",J1117=D1117),"Livraison sans demande","Délais NO &amp; Qté NO"))))</f>
        <v>Délais OK &amp; Qté OK</v>
      </c>
      <c r="L1117" s="22" t="str">
        <f>IF(AND(K1117="Délais NO &amp; Qté OK",X1117&gt;30,D1117&lt;&gt;""),"Verificar",IF(AND(K1117="Délais NO &amp; Qté OK",X1117&lt;=30,D1117&lt;&gt;""),"Entrée faite "&amp;X1117&amp;" jours "&amp;V1117,IF(AND(X1117&lt;30,K1117="Délais NO &amp; Qté NO",D1117=""),"Demande faite "&amp;X1117&amp;" jours "&amp;W1118,"")))</f>
        <v/>
      </c>
      <c r="M1117" s="22">
        <f t="shared" si="121"/>
        <v>1</v>
      </c>
      <c r="N1117" s="23">
        <v>1</v>
      </c>
      <c r="O1117" s="12" t="str">
        <f>CONCATENATE(C1117,D1117,E1117)</f>
        <v>36050511165941200012000</v>
      </c>
      <c r="P1117" s="42" t="str">
        <f t="shared" si="122"/>
        <v>11165941200012000</v>
      </c>
      <c r="Q1117" s="24" t="str">
        <f>IF(AND(D1117&lt;&gt;0,E1117=0),B1117,"")</f>
        <v/>
      </c>
      <c r="R1117" s="25" t="str">
        <f>IF(AND(D1117=0,E1117&lt;&gt;0),B1117,"")</f>
        <v/>
      </c>
      <c r="S1117" s="26">
        <f t="shared" si="119"/>
        <v>41073</v>
      </c>
      <c r="T1117" s="27">
        <f>SUMIFS(S:S,O:O,O1117,E:E,"")</f>
        <v>0</v>
      </c>
      <c r="U1117" s="27">
        <f>SUMIFS(S:S,O:O,O1117,D:D,"")</f>
        <v>0</v>
      </c>
      <c r="V1117" s="28" t="str">
        <f t="shared" si="123"/>
        <v>Avant</v>
      </c>
      <c r="W1117" s="28" t="str">
        <f t="shared" si="124"/>
        <v>Après</v>
      </c>
      <c r="X1117" s="29">
        <f t="shared" si="125"/>
        <v>0</v>
      </c>
      <c r="Y1117" s="42">
        <f>IFERROR(P1117+D1117*0.03,"")</f>
        <v>1.116594120001236E+16</v>
      </c>
    </row>
    <row r="1118" spans="1:25">
      <c r="A1118" s="13" t="s">
        <v>67</v>
      </c>
      <c r="B1118" s="14" t="s">
        <v>28</v>
      </c>
      <c r="C1118" s="15">
        <v>3605051116648</v>
      </c>
      <c r="D1118" s="16">
        <v>12000</v>
      </c>
      <c r="E1118" s="17">
        <v>12000</v>
      </c>
      <c r="F1118" s="18">
        <v>1</v>
      </c>
      <c r="G1118" s="19">
        <v>1</v>
      </c>
      <c r="H1118" s="20">
        <f t="shared" si="120"/>
        <v>2</v>
      </c>
      <c r="I1118" s="21">
        <f>SUMIFS(E:E,C:C,C1118)</f>
        <v>12000</v>
      </c>
      <c r="J1118" s="21">
        <f>SUMIFS(D:D,C:C,C1118)</f>
        <v>12000</v>
      </c>
      <c r="K1118" s="20" t="str">
        <f>IF(H1118=2,"Délais OK &amp; Qté OK",IF(AND(H1118=1,E1118&lt;&gt;""),"Délais OK &amp; Qté NO",IF(AND(H1118=1,E1118="",M1118&gt;=2),"Délais NO &amp; Qté OK",IF(AND(E1118&lt;&gt;"",J1118=D1118),"Livraison sans demande","Délais NO &amp; Qté NO"))))</f>
        <v>Délais OK &amp; Qté OK</v>
      </c>
      <c r="L1118" s="22" t="str">
        <f>IF(AND(K1118="Délais NO &amp; Qté OK",X1118&gt;30,D1118&lt;&gt;""),"Verificar",IF(AND(K1118="Délais NO &amp; Qté OK",X1118&lt;=30,D1118&lt;&gt;""),"Entrée faite "&amp;X1118&amp;" jours "&amp;V1118,IF(AND(X1118&lt;30,K1118="Délais NO &amp; Qté NO",D1118=""),"Demande faite "&amp;X1118&amp;" jours "&amp;W1119,"")))</f>
        <v/>
      </c>
      <c r="M1118" s="22">
        <f t="shared" si="121"/>
        <v>1</v>
      </c>
      <c r="N1118" s="23">
        <v>1</v>
      </c>
      <c r="O1118" s="12" t="str">
        <f>CONCATENATE(C1118,D1118,E1118)</f>
        <v>36050511166481200012000</v>
      </c>
      <c r="P1118" s="42" t="str">
        <f t="shared" si="122"/>
        <v>11166481200012000</v>
      </c>
      <c r="Q1118" s="24" t="str">
        <f>IF(AND(D1118&lt;&gt;0,E1118=0),B1118,"")</f>
        <v/>
      </c>
      <c r="R1118" s="25" t="str">
        <f>IF(AND(D1118=0,E1118&lt;&gt;0),B1118,"")</f>
        <v/>
      </c>
      <c r="S1118" s="26">
        <f t="shared" si="119"/>
        <v>41073</v>
      </c>
      <c r="T1118" s="27">
        <f>SUMIFS(S:S,O:O,O1118,E:E,"")</f>
        <v>0</v>
      </c>
      <c r="U1118" s="27">
        <f>SUMIFS(S:S,O:O,O1118,D:D,"")</f>
        <v>0</v>
      </c>
      <c r="V1118" s="28" t="str">
        <f t="shared" si="123"/>
        <v>Avant</v>
      </c>
      <c r="W1118" s="28" t="str">
        <f t="shared" si="124"/>
        <v>Après</v>
      </c>
      <c r="X1118" s="29">
        <f t="shared" si="125"/>
        <v>0</v>
      </c>
      <c r="Y1118" s="42">
        <f>IFERROR(P1118+D1118*0.03,"")</f>
        <v>1.116648120001236E+16</v>
      </c>
    </row>
    <row r="1119" spans="1:25">
      <c r="A1119" s="13" t="s">
        <v>67</v>
      </c>
      <c r="B1119" s="14" t="s">
        <v>28</v>
      </c>
      <c r="C1119" s="15">
        <v>3605051133676</v>
      </c>
      <c r="D1119" s="16">
        <v>1900</v>
      </c>
      <c r="E1119" s="17">
        <v>1900</v>
      </c>
      <c r="F1119" s="18">
        <v>1</v>
      </c>
      <c r="G1119" s="19">
        <v>1</v>
      </c>
      <c r="H1119" s="20">
        <f t="shared" si="120"/>
        <v>2</v>
      </c>
      <c r="I1119" s="21">
        <f>SUMIFS(E:E,C:C,C1119)</f>
        <v>1900</v>
      </c>
      <c r="J1119" s="21">
        <f>SUMIFS(D:D,C:C,C1119)</f>
        <v>1900</v>
      </c>
      <c r="K1119" s="20" t="str">
        <f>IF(H1119=2,"Délais OK &amp; Qté OK",IF(AND(H1119=1,E1119&lt;&gt;""),"Délais OK &amp; Qté NO",IF(AND(H1119=1,E1119="",M1119&gt;=2),"Délais NO &amp; Qté OK",IF(AND(E1119&lt;&gt;"",J1119=D1119),"Livraison sans demande","Délais NO &amp; Qté NO"))))</f>
        <v>Délais OK &amp; Qté OK</v>
      </c>
      <c r="L1119" s="22" t="str">
        <f>IF(AND(K1119="Délais NO &amp; Qté OK",X1119&gt;30,D1119&lt;&gt;""),"Verificar",IF(AND(K1119="Délais NO &amp; Qté OK",X1119&lt;=30,D1119&lt;&gt;""),"Entrée faite "&amp;X1119&amp;" jours "&amp;V1119,IF(AND(X1119&lt;30,K1119="Délais NO &amp; Qté NO",D1119=""),"Demande faite "&amp;X1119&amp;" jours "&amp;W1120,"")))</f>
        <v/>
      </c>
      <c r="M1119" s="22">
        <f t="shared" si="121"/>
        <v>1</v>
      </c>
      <c r="N1119" s="23">
        <v>1</v>
      </c>
      <c r="O1119" s="12" t="str">
        <f>CONCATENATE(C1119,D1119,E1119)</f>
        <v>360505113367619001900</v>
      </c>
      <c r="P1119" s="42" t="str">
        <f t="shared" si="122"/>
        <v>113367619001900</v>
      </c>
      <c r="Q1119" s="24" t="str">
        <f>IF(AND(D1119&lt;&gt;0,E1119=0),B1119,"")</f>
        <v/>
      </c>
      <c r="R1119" s="25" t="str">
        <f>IF(AND(D1119=0,E1119&lt;&gt;0),B1119,"")</f>
        <v/>
      </c>
      <c r="S1119" s="26">
        <f t="shared" si="119"/>
        <v>41073</v>
      </c>
      <c r="T1119" s="27">
        <f>SUMIFS(S:S,O:O,O1119,E:E,"")</f>
        <v>0</v>
      </c>
      <c r="U1119" s="27">
        <f>SUMIFS(S:S,O:O,O1119,D:D,"")</f>
        <v>0</v>
      </c>
      <c r="V1119" s="28" t="str">
        <f t="shared" si="123"/>
        <v>Avant</v>
      </c>
      <c r="W1119" s="28" t="str">
        <f t="shared" si="124"/>
        <v>Après</v>
      </c>
      <c r="X1119" s="29">
        <f t="shared" si="125"/>
        <v>0</v>
      </c>
      <c r="Y1119" s="42">
        <f>IFERROR(P1119+D1119*0.03,"")</f>
        <v>113367619001957</v>
      </c>
    </row>
    <row r="1120" spans="1:25">
      <c r="A1120" s="13" t="s">
        <v>67</v>
      </c>
      <c r="B1120" s="14" t="s">
        <v>28</v>
      </c>
      <c r="C1120" s="15">
        <v>3605051133690</v>
      </c>
      <c r="D1120" s="16">
        <v>1000</v>
      </c>
      <c r="E1120" s="17">
        <v>1000</v>
      </c>
      <c r="F1120" s="18">
        <v>1</v>
      </c>
      <c r="G1120" s="19">
        <v>1</v>
      </c>
      <c r="H1120" s="20">
        <f t="shared" si="120"/>
        <v>2</v>
      </c>
      <c r="I1120" s="21">
        <f>SUMIFS(E:E,C:C,C1120)</f>
        <v>1000</v>
      </c>
      <c r="J1120" s="21">
        <f>SUMIFS(D:D,C:C,C1120)</f>
        <v>1000</v>
      </c>
      <c r="K1120" s="20" t="str">
        <f>IF(H1120=2,"Délais OK &amp; Qté OK",IF(AND(H1120=1,E1120&lt;&gt;""),"Délais OK &amp; Qté NO",IF(AND(H1120=1,E1120="",M1120&gt;=2),"Délais NO &amp; Qté OK",IF(AND(E1120&lt;&gt;"",J1120=D1120),"Livraison sans demande","Délais NO &amp; Qté NO"))))</f>
        <v>Délais OK &amp; Qté OK</v>
      </c>
      <c r="L1120" s="22" t="str">
        <f>IF(AND(K1120="Délais NO &amp; Qté OK",X1120&gt;30,D1120&lt;&gt;""),"Verificar",IF(AND(K1120="Délais NO &amp; Qté OK",X1120&lt;=30,D1120&lt;&gt;""),"Entrée faite "&amp;X1120&amp;" jours "&amp;V1120,IF(AND(X1120&lt;30,K1120="Délais NO &amp; Qté NO",D1120=""),"Demande faite "&amp;X1120&amp;" jours "&amp;W1121,"")))</f>
        <v/>
      </c>
      <c r="M1120" s="22">
        <f t="shared" si="121"/>
        <v>1</v>
      </c>
      <c r="N1120" s="23">
        <v>1</v>
      </c>
      <c r="O1120" s="12" t="str">
        <f>CONCATENATE(C1120,D1120,E1120)</f>
        <v>360505113369010001000</v>
      </c>
      <c r="P1120" s="42" t="str">
        <f t="shared" si="122"/>
        <v>113369010001000</v>
      </c>
      <c r="Q1120" s="24" t="str">
        <f>IF(AND(D1120&lt;&gt;0,E1120=0),B1120,"")</f>
        <v/>
      </c>
      <c r="R1120" s="25" t="str">
        <f>IF(AND(D1120=0,E1120&lt;&gt;0),B1120,"")</f>
        <v/>
      </c>
      <c r="S1120" s="26">
        <f t="shared" si="119"/>
        <v>41073</v>
      </c>
      <c r="T1120" s="27">
        <f>SUMIFS(S:S,O:O,O1120,E:E,"")</f>
        <v>0</v>
      </c>
      <c r="U1120" s="27">
        <f>SUMIFS(S:S,O:O,O1120,D:D,"")</f>
        <v>0</v>
      </c>
      <c r="V1120" s="28" t="str">
        <f t="shared" si="123"/>
        <v>Avant</v>
      </c>
      <c r="W1120" s="28" t="str">
        <f t="shared" si="124"/>
        <v>Après</v>
      </c>
      <c r="X1120" s="29">
        <f t="shared" si="125"/>
        <v>0</v>
      </c>
      <c r="Y1120" s="42">
        <f>IFERROR(P1120+D1120*0.03,"")</f>
        <v>113369010001030</v>
      </c>
    </row>
    <row r="1121" spans="1:25">
      <c r="A1121" s="13" t="s">
        <v>67</v>
      </c>
      <c r="B1121" s="14" t="s">
        <v>28</v>
      </c>
      <c r="C1121" s="15">
        <v>3605051133706</v>
      </c>
      <c r="D1121" s="16">
        <v>500</v>
      </c>
      <c r="E1121" s="17">
        <v>500</v>
      </c>
      <c r="F1121" s="18">
        <v>1</v>
      </c>
      <c r="G1121" s="19">
        <v>1</v>
      </c>
      <c r="H1121" s="20">
        <f t="shared" si="120"/>
        <v>2</v>
      </c>
      <c r="I1121" s="21">
        <f>SUMIFS(E:E,C:C,C1121)</f>
        <v>1500</v>
      </c>
      <c r="J1121" s="21">
        <f>SUMIFS(D:D,C:C,C1121)</f>
        <v>1500</v>
      </c>
      <c r="K1121" s="20" t="str">
        <f>IF(H1121=2,"Délais OK &amp; Qté OK",IF(AND(H1121=1,E1121&lt;&gt;""),"Délais OK &amp; Qté NO",IF(AND(H1121=1,E1121="",M1121&gt;=2),"Délais NO &amp; Qté OK",IF(AND(E1121&lt;&gt;"",J1121=D1121),"Livraison sans demande","Délais NO &amp; Qté NO"))))</f>
        <v>Délais OK &amp; Qté OK</v>
      </c>
      <c r="L1121" s="22" t="str">
        <f>IF(AND(K1121="Délais NO &amp; Qté OK",X1121&gt;30,D1121&lt;&gt;""),"Verificar",IF(AND(K1121="Délais NO &amp; Qté OK",X1121&lt;=30,D1121&lt;&gt;""),"Entrée faite "&amp;X1121&amp;" jours "&amp;V1121,IF(AND(X1121&lt;30,K1121="Délais NO &amp; Qté NO",D1121=""),"Demande faite "&amp;X1121&amp;" jours "&amp;W1122,"")))</f>
        <v/>
      </c>
      <c r="M1121" s="22">
        <f t="shared" si="121"/>
        <v>1</v>
      </c>
      <c r="N1121" s="23">
        <v>1</v>
      </c>
      <c r="O1121" s="12" t="str">
        <f>CONCATENATE(C1121,D1121,E1121)</f>
        <v>3605051133706500500</v>
      </c>
      <c r="P1121" s="42" t="str">
        <f t="shared" si="122"/>
        <v>1133706500500</v>
      </c>
      <c r="Q1121" s="24" t="str">
        <f>IF(AND(D1121&lt;&gt;0,E1121=0),B1121,"")</f>
        <v/>
      </c>
      <c r="R1121" s="25" t="str">
        <f>IF(AND(D1121=0,E1121&lt;&gt;0),B1121,"")</f>
        <v/>
      </c>
      <c r="S1121" s="26">
        <f t="shared" si="119"/>
        <v>41073</v>
      </c>
      <c r="T1121" s="27">
        <f>SUMIFS(S:S,O:O,O1121,E:E,"")</f>
        <v>0</v>
      </c>
      <c r="U1121" s="27">
        <f>SUMIFS(S:S,O:O,O1121,D:D,"")</f>
        <v>0</v>
      </c>
      <c r="V1121" s="28" t="str">
        <f t="shared" si="123"/>
        <v>Avant</v>
      </c>
      <c r="W1121" s="28" t="str">
        <f t="shared" si="124"/>
        <v>Après</v>
      </c>
      <c r="X1121" s="29">
        <f t="shared" si="125"/>
        <v>0</v>
      </c>
      <c r="Y1121" s="42">
        <f>IFERROR(P1121+D1121*0.03,"")</f>
        <v>1133706500515</v>
      </c>
    </row>
    <row r="1122" spans="1:25">
      <c r="A1122" s="13" t="s">
        <v>67</v>
      </c>
      <c r="B1122" s="14" t="s">
        <v>28</v>
      </c>
      <c r="C1122" s="15">
        <v>3605051315089</v>
      </c>
      <c r="D1122" s="16">
        <v>14000</v>
      </c>
      <c r="E1122" s="17">
        <v>28000</v>
      </c>
      <c r="F1122" s="18"/>
      <c r="G1122" s="19">
        <v>1</v>
      </c>
      <c r="H1122" s="20">
        <f t="shared" si="120"/>
        <v>1</v>
      </c>
      <c r="I1122" s="21">
        <f>SUMIFS(E:E,C:C,C1122)</f>
        <v>56000</v>
      </c>
      <c r="J1122" s="21">
        <f>SUMIFS(D:D,C:C,C1122)</f>
        <v>56000</v>
      </c>
      <c r="K1122" s="20" t="str">
        <f>IF(H1122=2,"Délais OK &amp; Qté OK",IF(AND(H1122=1,E1122&lt;&gt;""),"Délais OK &amp; Qté NO",IF(AND(H1122=1,E1122="",M1122&gt;=2),"Délais NO &amp; Qté OK",IF(AND(E1122&lt;&gt;"",J1122=D1122),"Livraison sans demande","Délais NO &amp; Qté NO"))))</f>
        <v>Délais OK &amp; Qté NO</v>
      </c>
      <c r="L1122" s="22" t="str">
        <f>IF(AND(K1122="Délais NO &amp; Qté OK",X1122&gt;30,D1122&lt;&gt;""),"Verificar",IF(AND(K1122="Délais NO &amp; Qté OK",X1122&lt;=30,D1122&lt;&gt;""),"Entrée faite "&amp;X1122&amp;" jours "&amp;V1122,IF(AND(X1122&lt;30,K1122="Délais NO &amp; Qté NO",D1122=""),"Demande faite "&amp;X1122&amp;" jours "&amp;W1123,"")))</f>
        <v/>
      </c>
      <c r="M1122" s="22">
        <f t="shared" si="121"/>
        <v>2</v>
      </c>
      <c r="N1122" s="23">
        <v>1</v>
      </c>
      <c r="O1122" s="12" t="str">
        <f>CONCATENATE(C1122,D1122,E1122)</f>
        <v>36050513150891400028000</v>
      </c>
      <c r="P1122" s="42" t="str">
        <f t="shared" si="122"/>
        <v>13150891400028000</v>
      </c>
      <c r="Q1122" s="24" t="str">
        <f>IF(AND(D1122&lt;&gt;0,E1122=0),B1122,"")</f>
        <v/>
      </c>
      <c r="R1122" s="25" t="str">
        <f>IF(AND(D1122=0,E1122&lt;&gt;0),B1122,"")</f>
        <v/>
      </c>
      <c r="S1122" s="26">
        <f t="shared" si="119"/>
        <v>41073</v>
      </c>
      <c r="T1122" s="27">
        <f>SUMIFS(S:S,O:O,O1122,E:E,"")</f>
        <v>0</v>
      </c>
      <c r="U1122" s="27">
        <f>SUMIFS(S:S,O:O,O1122,D:D,"")</f>
        <v>0</v>
      </c>
      <c r="V1122" s="28" t="str">
        <f t="shared" si="123"/>
        <v>Avant</v>
      </c>
      <c r="W1122" s="28" t="str">
        <f t="shared" si="124"/>
        <v>Après</v>
      </c>
      <c r="X1122" s="29">
        <f t="shared" si="125"/>
        <v>0</v>
      </c>
      <c r="Y1122" s="42">
        <f>IFERROR(P1122+D1122*0.03,"")</f>
        <v>1.315089140002842E+16</v>
      </c>
    </row>
    <row r="1123" spans="1:25">
      <c r="A1123" s="13" t="s">
        <v>67</v>
      </c>
      <c r="B1123" s="14" t="s">
        <v>28</v>
      </c>
      <c r="C1123" s="15">
        <v>3605051435800</v>
      </c>
      <c r="D1123" s="16">
        <v>10000</v>
      </c>
      <c r="E1123" s="17"/>
      <c r="F1123" s="18"/>
      <c r="G1123" s="19">
        <v>1</v>
      </c>
      <c r="H1123" s="20">
        <f t="shared" si="120"/>
        <v>1</v>
      </c>
      <c r="I1123" s="21">
        <f>SUMIFS(E:E,C:C,C1123)</f>
        <v>10000</v>
      </c>
      <c r="J1123" s="21">
        <f>SUMIFS(D:D,C:C,C1123)</f>
        <v>20000</v>
      </c>
      <c r="K1123" s="20" t="str">
        <f>IF(H1123=2,"Délais OK &amp; Qté OK",IF(AND(H1123=1,E1123&lt;&gt;""),"Délais OK &amp; Qté NO",IF(AND(H1123=1,E1123="",M1123&gt;=2),"Délais NO &amp; Qté OK",IF(AND(E1123&lt;&gt;"",J1123=D1123),"Livraison sans demande","Délais NO &amp; Qté NO"))))</f>
        <v>Délais NO &amp; Qté NO</v>
      </c>
      <c r="L1123" s="22" t="str">
        <f>IF(AND(K1123="Délais NO &amp; Qté OK",X1123&gt;30,D1123&lt;&gt;""),"Verificar",IF(AND(K1123="Délais NO &amp; Qté OK",X1123&lt;=30,D1123&lt;&gt;""),"Entrée faite "&amp;X1123&amp;" jours "&amp;V1123,IF(AND(X1123&lt;30,K1123="Délais NO &amp; Qté NO",D1123=""),"Demande faite "&amp;X1123&amp;" jours "&amp;W1124,"")))</f>
        <v/>
      </c>
      <c r="M1123" s="22">
        <f t="shared" si="121"/>
        <v>1</v>
      </c>
      <c r="N1123" s="23">
        <v>1</v>
      </c>
      <c r="O1123" s="12" t="str">
        <f>CONCATENATE(C1123,D1123,E1123)</f>
        <v>360505143580010000</v>
      </c>
      <c r="P1123" s="42" t="str">
        <f t="shared" si="122"/>
        <v>143580010000</v>
      </c>
      <c r="Q1123" s="24" t="str">
        <f>IF(AND(D1123&lt;&gt;0,E1123=0),B1123,"")</f>
        <v>13/06/2012</v>
      </c>
      <c r="R1123" s="25" t="str">
        <f>IF(AND(D1123=0,E1123&lt;&gt;0),B1123,"")</f>
        <v/>
      </c>
      <c r="S1123" s="26">
        <f t="shared" si="119"/>
        <v>41073</v>
      </c>
      <c r="T1123" s="27">
        <f>SUMIFS(S:S,O:O,O1123,E:E,"")</f>
        <v>41073</v>
      </c>
      <c r="U1123" s="27">
        <f>SUMIFS(S:S,O:O,O1123,D:D,"")</f>
        <v>0</v>
      </c>
      <c r="V1123" s="28" t="str">
        <f t="shared" si="123"/>
        <v>Avant</v>
      </c>
      <c r="W1123" s="28" t="str">
        <f t="shared" si="124"/>
        <v>Après</v>
      </c>
      <c r="X1123" s="29">
        <f t="shared" si="125"/>
        <v>41073</v>
      </c>
      <c r="Y1123" s="42">
        <f>IFERROR(P1123+D1123*0.03,"")</f>
        <v>143580010300</v>
      </c>
    </row>
    <row r="1124" spans="1:25">
      <c r="A1124" s="13" t="s">
        <v>67</v>
      </c>
      <c r="B1124" s="14" t="s">
        <v>28</v>
      </c>
      <c r="C1124" s="15">
        <v>3605051435992</v>
      </c>
      <c r="D1124" s="16">
        <v>10000</v>
      </c>
      <c r="E1124" s="17"/>
      <c r="F1124" s="18"/>
      <c r="G1124" s="19">
        <v>1</v>
      </c>
      <c r="H1124" s="20">
        <f t="shared" si="120"/>
        <v>1</v>
      </c>
      <c r="I1124" s="21">
        <f>SUMIFS(E:E,C:C,C1124)</f>
        <v>10000</v>
      </c>
      <c r="J1124" s="21">
        <f>SUMIFS(D:D,C:C,C1124)</f>
        <v>20000</v>
      </c>
      <c r="K1124" s="20" t="str">
        <f>IF(H1124=2,"Délais OK &amp; Qté OK",IF(AND(H1124=1,E1124&lt;&gt;""),"Délais OK &amp; Qté NO",IF(AND(H1124=1,E1124="",M1124&gt;=2),"Délais NO &amp; Qté OK",IF(AND(E1124&lt;&gt;"",J1124=D1124),"Livraison sans demande","Délais NO &amp; Qté NO"))))</f>
        <v>Délais NO &amp; Qté NO</v>
      </c>
      <c r="L1124" s="22" t="str">
        <f>IF(AND(K1124="Délais NO &amp; Qté OK",X1124&gt;30,D1124&lt;&gt;""),"Verificar",IF(AND(K1124="Délais NO &amp; Qté OK",X1124&lt;=30,D1124&lt;&gt;""),"Entrée faite "&amp;X1124&amp;" jours "&amp;V1124,IF(AND(X1124&lt;30,K1124="Délais NO &amp; Qté NO",D1124=""),"Demande faite "&amp;X1124&amp;" jours "&amp;W1125,"")))</f>
        <v/>
      </c>
      <c r="M1124" s="22">
        <f t="shared" si="121"/>
        <v>1</v>
      </c>
      <c r="N1124" s="23">
        <v>1</v>
      </c>
      <c r="O1124" s="12" t="str">
        <f>CONCATENATE(C1124,D1124,E1124)</f>
        <v>360505143599210000</v>
      </c>
      <c r="P1124" s="42" t="str">
        <f t="shared" si="122"/>
        <v>143599210000</v>
      </c>
      <c r="Q1124" s="24" t="str">
        <f>IF(AND(D1124&lt;&gt;0,E1124=0),B1124,"")</f>
        <v>13/06/2012</v>
      </c>
      <c r="R1124" s="25" t="str">
        <f>IF(AND(D1124=0,E1124&lt;&gt;0),B1124,"")</f>
        <v/>
      </c>
      <c r="S1124" s="26">
        <f t="shared" si="119"/>
        <v>41073</v>
      </c>
      <c r="T1124" s="27">
        <f>SUMIFS(S:S,O:O,O1124,E:E,"")</f>
        <v>41073</v>
      </c>
      <c r="U1124" s="27">
        <f>SUMIFS(S:S,O:O,O1124,D:D,"")</f>
        <v>0</v>
      </c>
      <c r="V1124" s="28" t="str">
        <f t="shared" si="123"/>
        <v>Avant</v>
      </c>
      <c r="W1124" s="28" t="str">
        <f t="shared" si="124"/>
        <v>Après</v>
      </c>
      <c r="X1124" s="29">
        <f t="shared" si="125"/>
        <v>41073</v>
      </c>
      <c r="Y1124" s="42">
        <f>IFERROR(P1124+D1124*0.03,"")</f>
        <v>143599210300</v>
      </c>
    </row>
    <row r="1125" spans="1:25">
      <c r="A1125" s="13" t="s">
        <v>67</v>
      </c>
      <c r="B1125" s="14" t="s">
        <v>28</v>
      </c>
      <c r="C1125" s="15">
        <v>3605051436296</v>
      </c>
      <c r="D1125" s="16">
        <v>10000</v>
      </c>
      <c r="E1125" s="17"/>
      <c r="F1125" s="18"/>
      <c r="G1125" s="19">
        <v>1</v>
      </c>
      <c r="H1125" s="20">
        <f t="shared" si="120"/>
        <v>1</v>
      </c>
      <c r="I1125" s="21">
        <f>SUMIFS(E:E,C:C,C1125)</f>
        <v>10000</v>
      </c>
      <c r="J1125" s="21">
        <f>SUMIFS(D:D,C:C,C1125)</f>
        <v>20000</v>
      </c>
      <c r="K1125" s="20" t="str">
        <f>IF(H1125=2,"Délais OK &amp; Qté OK",IF(AND(H1125=1,E1125&lt;&gt;""),"Délais OK &amp; Qté NO",IF(AND(H1125=1,E1125="",M1125&gt;=2),"Délais NO &amp; Qté OK",IF(AND(E1125&lt;&gt;"",J1125=D1125),"Livraison sans demande","Délais NO &amp; Qté NO"))))</f>
        <v>Délais NO &amp; Qté NO</v>
      </c>
      <c r="L1125" s="22" t="str">
        <f>IF(AND(K1125="Délais NO &amp; Qté OK",X1125&gt;30,D1125&lt;&gt;""),"Verificar",IF(AND(K1125="Délais NO &amp; Qté OK",X1125&lt;=30,D1125&lt;&gt;""),"Entrée faite "&amp;X1125&amp;" jours "&amp;V1125,IF(AND(X1125&lt;30,K1125="Délais NO &amp; Qté NO",D1125=""),"Demande faite "&amp;X1125&amp;" jours "&amp;W1126,"")))</f>
        <v/>
      </c>
      <c r="M1125" s="22">
        <f t="shared" si="121"/>
        <v>1</v>
      </c>
      <c r="N1125" s="23">
        <v>1</v>
      </c>
      <c r="O1125" s="12" t="str">
        <f>CONCATENATE(C1125,D1125,E1125)</f>
        <v>360505143629610000</v>
      </c>
      <c r="P1125" s="42" t="str">
        <f t="shared" si="122"/>
        <v>143629610000</v>
      </c>
      <c r="Q1125" s="24" t="str">
        <f>IF(AND(D1125&lt;&gt;0,E1125=0),B1125,"")</f>
        <v>13/06/2012</v>
      </c>
      <c r="R1125" s="25" t="str">
        <f>IF(AND(D1125=0,E1125&lt;&gt;0),B1125,"")</f>
        <v/>
      </c>
      <c r="S1125" s="26">
        <f t="shared" si="119"/>
        <v>41073</v>
      </c>
      <c r="T1125" s="27">
        <f>SUMIFS(S:S,O:O,O1125,E:E,"")</f>
        <v>41073</v>
      </c>
      <c r="U1125" s="27">
        <f>SUMIFS(S:S,O:O,O1125,D:D,"")</f>
        <v>0</v>
      </c>
      <c r="V1125" s="28" t="str">
        <f t="shared" si="123"/>
        <v>Avant</v>
      </c>
      <c r="W1125" s="28" t="str">
        <f t="shared" si="124"/>
        <v>Après</v>
      </c>
      <c r="X1125" s="29">
        <f t="shared" si="125"/>
        <v>41073</v>
      </c>
      <c r="Y1125" s="42">
        <f>IFERROR(P1125+D1125*0.03,"")</f>
        <v>143629610300</v>
      </c>
    </row>
    <row r="1126" spans="1:25">
      <c r="A1126" s="13" t="s">
        <v>67</v>
      </c>
      <c r="B1126" s="14" t="s">
        <v>28</v>
      </c>
      <c r="C1126" s="15">
        <v>3605051436487</v>
      </c>
      <c r="D1126" s="16">
        <v>10000</v>
      </c>
      <c r="E1126" s="17"/>
      <c r="F1126" s="18"/>
      <c r="G1126" s="19">
        <v>1</v>
      </c>
      <c r="H1126" s="20">
        <f t="shared" si="120"/>
        <v>1</v>
      </c>
      <c r="I1126" s="21">
        <f>SUMIFS(E:E,C:C,C1126)</f>
        <v>0</v>
      </c>
      <c r="J1126" s="21">
        <f>SUMIFS(D:D,C:C,C1126)</f>
        <v>10000</v>
      </c>
      <c r="K1126" s="20" t="str">
        <f>IF(H1126=2,"Délais OK &amp; Qté OK",IF(AND(H1126=1,E1126&lt;&gt;""),"Délais OK &amp; Qté NO",IF(AND(H1126=1,E1126="",M1126&gt;=2),"Délais NO &amp; Qté OK",IF(AND(E1126&lt;&gt;"",J1126=D1126),"Livraison sans demande","Délais NO &amp; Qté NO"))))</f>
        <v>Délais NO &amp; Qté NO</v>
      </c>
      <c r="L1126" s="22" t="str">
        <f>IF(AND(K1126="Délais NO &amp; Qté OK",X1126&gt;30,D1126&lt;&gt;""),"Verificar",IF(AND(K1126="Délais NO &amp; Qté OK",X1126&lt;=30,D1126&lt;&gt;""),"Entrée faite "&amp;X1126&amp;" jours "&amp;V1126,IF(AND(X1126&lt;30,K1126="Délais NO &amp; Qté NO",D1126=""),"Demande faite "&amp;X1126&amp;" jours "&amp;W1127,"")))</f>
        <v/>
      </c>
      <c r="M1126" s="22">
        <f t="shared" si="121"/>
        <v>1</v>
      </c>
      <c r="N1126" s="23">
        <v>1</v>
      </c>
      <c r="O1126" s="12" t="str">
        <f>CONCATENATE(C1126,D1126,E1126)</f>
        <v>360505143648710000</v>
      </c>
      <c r="P1126" s="42" t="str">
        <f t="shared" si="122"/>
        <v>143648710000</v>
      </c>
      <c r="Q1126" s="24" t="str">
        <f>IF(AND(D1126&lt;&gt;0,E1126=0),B1126,"")</f>
        <v>13/06/2012</v>
      </c>
      <c r="R1126" s="25" t="str">
        <f>IF(AND(D1126=0,E1126&lt;&gt;0),B1126,"")</f>
        <v/>
      </c>
      <c r="S1126" s="26">
        <f t="shared" si="119"/>
        <v>41073</v>
      </c>
      <c r="T1126" s="27">
        <f>SUMIFS(S:S,O:O,O1126,E:E,"")</f>
        <v>41073</v>
      </c>
      <c r="U1126" s="27">
        <f>SUMIFS(S:S,O:O,O1126,D:D,"")</f>
        <v>0</v>
      </c>
      <c r="V1126" s="28" t="str">
        <f t="shared" si="123"/>
        <v>Avant</v>
      </c>
      <c r="W1126" s="28" t="str">
        <f t="shared" si="124"/>
        <v>Après</v>
      </c>
      <c r="X1126" s="29">
        <f t="shared" si="125"/>
        <v>41073</v>
      </c>
      <c r="Y1126" s="42">
        <f>IFERROR(P1126+D1126*0.03,"")</f>
        <v>143648710300</v>
      </c>
    </row>
    <row r="1127" spans="1:25">
      <c r="A1127" s="13" t="s">
        <v>67</v>
      </c>
      <c r="B1127" s="14" t="s">
        <v>28</v>
      </c>
      <c r="C1127" s="15">
        <v>3605051454061</v>
      </c>
      <c r="D1127" s="16">
        <v>10000</v>
      </c>
      <c r="E1127" s="17">
        <v>10000</v>
      </c>
      <c r="F1127" s="18">
        <v>1</v>
      </c>
      <c r="G1127" s="19">
        <v>1</v>
      </c>
      <c r="H1127" s="20">
        <f t="shared" si="120"/>
        <v>2</v>
      </c>
      <c r="I1127" s="21">
        <f>SUMIFS(E:E,C:C,C1127)</f>
        <v>10000</v>
      </c>
      <c r="J1127" s="21">
        <f>SUMIFS(D:D,C:C,C1127)</f>
        <v>10000</v>
      </c>
      <c r="K1127" s="20" t="str">
        <f>IF(H1127=2,"Délais OK &amp; Qté OK",IF(AND(H1127=1,E1127&lt;&gt;""),"Délais OK &amp; Qté NO",IF(AND(H1127=1,E1127="",M1127&gt;=2),"Délais NO &amp; Qté OK",IF(AND(E1127&lt;&gt;"",J1127=D1127),"Livraison sans demande","Délais NO &amp; Qté NO"))))</f>
        <v>Délais OK &amp; Qté OK</v>
      </c>
      <c r="L1127" s="22" t="str">
        <f>IF(AND(K1127="Délais NO &amp; Qté OK",X1127&gt;30,D1127&lt;&gt;""),"Verificar",IF(AND(K1127="Délais NO &amp; Qté OK",X1127&lt;=30,D1127&lt;&gt;""),"Entrée faite "&amp;X1127&amp;" jours "&amp;V1127,IF(AND(X1127&lt;30,K1127="Délais NO &amp; Qté NO",D1127=""),"Demande faite "&amp;X1127&amp;" jours "&amp;W1128,"")))</f>
        <v/>
      </c>
      <c r="M1127" s="22">
        <f t="shared" si="121"/>
        <v>1</v>
      </c>
      <c r="N1127" s="23">
        <v>1</v>
      </c>
      <c r="O1127" s="12" t="str">
        <f>CONCATENATE(C1127,D1127,E1127)</f>
        <v>36050514540611000010000</v>
      </c>
      <c r="P1127" s="42" t="str">
        <f t="shared" si="122"/>
        <v>14540611000010000</v>
      </c>
      <c r="Q1127" s="24" t="str">
        <f>IF(AND(D1127&lt;&gt;0,E1127=0),B1127,"")</f>
        <v/>
      </c>
      <c r="R1127" s="25" t="str">
        <f>IF(AND(D1127=0,E1127&lt;&gt;0),B1127,"")</f>
        <v/>
      </c>
      <c r="S1127" s="26">
        <f t="shared" si="119"/>
        <v>41073</v>
      </c>
      <c r="T1127" s="27">
        <f>SUMIFS(S:S,O:O,O1127,E:E,"")</f>
        <v>0</v>
      </c>
      <c r="U1127" s="27">
        <f>SUMIFS(S:S,O:O,O1127,D:D,"")</f>
        <v>0</v>
      </c>
      <c r="V1127" s="28" t="str">
        <f t="shared" si="123"/>
        <v>Avant</v>
      </c>
      <c r="W1127" s="28" t="str">
        <f t="shared" si="124"/>
        <v>Après</v>
      </c>
      <c r="X1127" s="29">
        <f t="shared" si="125"/>
        <v>0</v>
      </c>
      <c r="Y1127" s="42">
        <f>IFERROR(P1127+D1127*0.03,"")</f>
        <v>1.45406110000103E+16</v>
      </c>
    </row>
    <row r="1128" spans="1:25">
      <c r="A1128" s="13" t="s">
        <v>67</v>
      </c>
      <c r="B1128" s="14" t="s">
        <v>28</v>
      </c>
      <c r="C1128" s="15">
        <v>3605051454108</v>
      </c>
      <c r="D1128" s="16">
        <v>10000</v>
      </c>
      <c r="E1128" s="17">
        <v>10000</v>
      </c>
      <c r="F1128" s="18">
        <v>1</v>
      </c>
      <c r="G1128" s="19">
        <v>1</v>
      </c>
      <c r="H1128" s="20">
        <f t="shared" si="120"/>
        <v>2</v>
      </c>
      <c r="I1128" s="21">
        <f>SUMIFS(E:E,C:C,C1128)</f>
        <v>20000</v>
      </c>
      <c r="J1128" s="21">
        <f>SUMIFS(D:D,C:C,C1128)</f>
        <v>20000</v>
      </c>
      <c r="K1128" s="20" t="str">
        <f>IF(H1128=2,"Délais OK &amp; Qté OK",IF(AND(H1128=1,E1128&lt;&gt;""),"Délais OK &amp; Qté NO",IF(AND(H1128=1,E1128="",M1128&gt;=2),"Délais NO &amp; Qté OK",IF(AND(E1128&lt;&gt;"",J1128=D1128),"Livraison sans demande","Délais NO &amp; Qté NO"))))</f>
        <v>Délais OK &amp; Qté OK</v>
      </c>
      <c r="L1128" s="22" t="str">
        <f>IF(AND(K1128="Délais NO &amp; Qté OK",X1128&gt;30,D1128&lt;&gt;""),"Verificar",IF(AND(K1128="Délais NO &amp; Qté OK",X1128&lt;=30,D1128&lt;&gt;""),"Entrée faite "&amp;X1128&amp;" jours "&amp;V1128,IF(AND(X1128&lt;30,K1128="Délais NO &amp; Qté NO",D1128=""),"Demande faite "&amp;X1128&amp;" jours "&amp;W1129,"")))</f>
        <v/>
      </c>
      <c r="M1128" s="22">
        <f t="shared" si="121"/>
        <v>2</v>
      </c>
      <c r="N1128" s="23">
        <v>1</v>
      </c>
      <c r="O1128" s="12" t="str">
        <f>CONCATENATE(C1128,D1128,E1128)</f>
        <v>36050514541081000010000</v>
      </c>
      <c r="P1128" s="42" t="str">
        <f t="shared" si="122"/>
        <v>14541081000010000</v>
      </c>
      <c r="Q1128" s="24" t="str">
        <f>IF(AND(D1128&lt;&gt;0,E1128=0),B1128,"")</f>
        <v/>
      </c>
      <c r="R1128" s="25" t="str">
        <f>IF(AND(D1128=0,E1128&lt;&gt;0),B1128,"")</f>
        <v/>
      </c>
      <c r="S1128" s="26">
        <f t="shared" si="119"/>
        <v>41073</v>
      </c>
      <c r="T1128" s="27">
        <f>SUMIFS(S:S,O:O,O1128,E:E,"")</f>
        <v>0</v>
      </c>
      <c r="U1128" s="27">
        <f>SUMIFS(S:S,O:O,O1128,D:D,"")</f>
        <v>0</v>
      </c>
      <c r="V1128" s="28" t="str">
        <f t="shared" si="123"/>
        <v>Avant</v>
      </c>
      <c r="W1128" s="28" t="str">
        <f t="shared" si="124"/>
        <v>Après</v>
      </c>
      <c r="X1128" s="29">
        <f t="shared" si="125"/>
        <v>0</v>
      </c>
      <c r="Y1128" s="42">
        <f>IFERROR(P1128+D1128*0.03,"")</f>
        <v>1.45410810000103E+16</v>
      </c>
    </row>
    <row r="1129" spans="1:25">
      <c r="A1129" s="13" t="s">
        <v>67</v>
      </c>
      <c r="B1129" s="14" t="s">
        <v>28</v>
      </c>
      <c r="C1129" s="15">
        <v>3605051454139</v>
      </c>
      <c r="D1129" s="16">
        <v>10000</v>
      </c>
      <c r="E1129" s="17"/>
      <c r="F1129" s="18"/>
      <c r="G1129" s="19">
        <v>1</v>
      </c>
      <c r="H1129" s="20">
        <f t="shared" si="120"/>
        <v>1</v>
      </c>
      <c r="I1129" s="21">
        <f>SUMIFS(E:E,C:C,C1129)</f>
        <v>60000</v>
      </c>
      <c r="J1129" s="21">
        <f>SUMIFS(D:D,C:C,C1129)</f>
        <v>70000</v>
      </c>
      <c r="K1129" s="20" t="str">
        <f>IF(H1129=2,"Délais OK &amp; Qté OK",IF(AND(H1129=1,E1129&lt;&gt;""),"Délais OK &amp; Qté NO",IF(AND(H1129=1,E1129="",M1129&gt;=2),"Délais NO &amp; Qté OK",IF(AND(E1129&lt;&gt;"",J1129=D1129),"Livraison sans demande","Délais NO &amp; Qté NO"))))</f>
        <v>Délais NO &amp; Qté NO</v>
      </c>
      <c r="L1129" s="22" t="str">
        <f>IF(AND(K1129="Délais NO &amp; Qté OK",X1129&gt;30,D1129&lt;&gt;""),"Verificar",IF(AND(K1129="Délais NO &amp; Qté OK",X1129&lt;=30,D1129&lt;&gt;""),"Entrée faite "&amp;X1129&amp;" jours "&amp;V1129,IF(AND(X1129&lt;30,K1129="Délais NO &amp; Qté NO",D1129=""),"Demande faite "&amp;X1129&amp;" jours "&amp;W1130,"")))</f>
        <v/>
      </c>
      <c r="M1129" s="22">
        <f t="shared" si="121"/>
        <v>1</v>
      </c>
      <c r="N1129" s="23">
        <v>1</v>
      </c>
      <c r="O1129" s="12" t="str">
        <f>CONCATENATE(C1129,D1129,E1129)</f>
        <v>360505145413910000</v>
      </c>
      <c r="P1129" s="42" t="str">
        <f t="shared" si="122"/>
        <v>145413910000</v>
      </c>
      <c r="Q1129" s="24" t="str">
        <f>IF(AND(D1129&lt;&gt;0,E1129=0),B1129,"")</f>
        <v>13/06/2012</v>
      </c>
      <c r="R1129" s="25" t="str">
        <f>IF(AND(D1129=0,E1129&lt;&gt;0),B1129,"")</f>
        <v/>
      </c>
      <c r="S1129" s="26">
        <f t="shared" si="119"/>
        <v>41073</v>
      </c>
      <c r="T1129" s="27">
        <f>SUMIFS(S:S,O:O,O1129,E:E,"")</f>
        <v>41073</v>
      </c>
      <c r="U1129" s="27">
        <f>SUMIFS(S:S,O:O,O1129,D:D,"")</f>
        <v>0</v>
      </c>
      <c r="V1129" s="28" t="str">
        <f t="shared" si="123"/>
        <v>Avant</v>
      </c>
      <c r="W1129" s="28" t="str">
        <f t="shared" si="124"/>
        <v>Après</v>
      </c>
      <c r="X1129" s="29">
        <f t="shared" si="125"/>
        <v>41073</v>
      </c>
      <c r="Y1129" s="42">
        <f>IFERROR(P1129+D1129*0.03,"")</f>
        <v>145413910300</v>
      </c>
    </row>
    <row r="1130" spans="1:25">
      <c r="A1130" s="13" t="s">
        <v>67</v>
      </c>
      <c r="B1130" s="14" t="s">
        <v>28</v>
      </c>
      <c r="C1130" s="15">
        <v>3605051454153</v>
      </c>
      <c r="D1130" s="16">
        <v>20000</v>
      </c>
      <c r="E1130" s="17"/>
      <c r="F1130" s="18"/>
      <c r="G1130" s="19">
        <v>1</v>
      </c>
      <c r="H1130" s="20">
        <f t="shared" si="120"/>
        <v>1</v>
      </c>
      <c r="I1130" s="21">
        <f>SUMIFS(E:E,C:C,C1130)</f>
        <v>70000</v>
      </c>
      <c r="J1130" s="21">
        <f>SUMIFS(D:D,C:C,C1130)</f>
        <v>120000</v>
      </c>
      <c r="K1130" s="20" t="str">
        <f>IF(H1130=2,"Délais OK &amp; Qté OK",IF(AND(H1130=1,E1130&lt;&gt;""),"Délais OK &amp; Qté NO",IF(AND(H1130=1,E1130="",M1130&gt;=2),"Délais NO &amp; Qté OK",IF(AND(E1130&lt;&gt;"",J1130=D1130),"Livraison sans demande","Délais NO &amp; Qté NO"))))</f>
        <v>Délais NO &amp; Qté NO</v>
      </c>
      <c r="L1130" s="22" t="str">
        <f>IF(AND(K1130="Délais NO &amp; Qté OK",X1130&gt;30,D1130&lt;&gt;""),"Verificar",IF(AND(K1130="Délais NO &amp; Qté OK",X1130&lt;=30,D1130&lt;&gt;""),"Entrée faite "&amp;X1130&amp;" jours "&amp;V1130,IF(AND(X1130&lt;30,K1130="Délais NO &amp; Qté NO",D1130=""),"Demande faite "&amp;X1130&amp;" jours "&amp;W1131,"")))</f>
        <v/>
      </c>
      <c r="M1130" s="22">
        <f t="shared" si="121"/>
        <v>1</v>
      </c>
      <c r="N1130" s="23">
        <v>1</v>
      </c>
      <c r="O1130" s="12" t="str">
        <f>CONCATENATE(C1130,D1130,E1130)</f>
        <v>360505145415320000</v>
      </c>
      <c r="P1130" s="42" t="str">
        <f t="shared" si="122"/>
        <v>145415320000</v>
      </c>
      <c r="Q1130" s="24" t="str">
        <f>IF(AND(D1130&lt;&gt;0,E1130=0),B1130,"")</f>
        <v>13/06/2012</v>
      </c>
      <c r="R1130" s="25" t="str">
        <f>IF(AND(D1130=0,E1130&lt;&gt;0),B1130,"")</f>
        <v/>
      </c>
      <c r="S1130" s="26">
        <f t="shared" si="119"/>
        <v>41073</v>
      </c>
      <c r="T1130" s="27">
        <f>SUMIFS(S:S,O:O,O1130,E:E,"")</f>
        <v>41073</v>
      </c>
      <c r="U1130" s="27">
        <f>SUMIFS(S:S,O:O,O1130,D:D,"")</f>
        <v>0</v>
      </c>
      <c r="V1130" s="28" t="str">
        <f t="shared" si="123"/>
        <v>Avant</v>
      </c>
      <c r="W1130" s="28" t="str">
        <f t="shared" si="124"/>
        <v>Après</v>
      </c>
      <c r="X1130" s="29">
        <f t="shared" si="125"/>
        <v>41073</v>
      </c>
      <c r="Y1130" s="42">
        <f>IFERROR(P1130+D1130*0.03,"")</f>
        <v>145415320600</v>
      </c>
    </row>
    <row r="1131" spans="1:25">
      <c r="A1131" s="13" t="s">
        <v>67</v>
      </c>
      <c r="B1131" s="14" t="s">
        <v>28</v>
      </c>
      <c r="C1131" s="15">
        <v>3605051454566</v>
      </c>
      <c r="D1131" s="16">
        <v>10000</v>
      </c>
      <c r="E1131" s="17"/>
      <c r="F1131" s="18"/>
      <c r="G1131" s="19">
        <v>1</v>
      </c>
      <c r="H1131" s="20">
        <f t="shared" si="120"/>
        <v>1</v>
      </c>
      <c r="I1131" s="21">
        <f>SUMIFS(E:E,C:C,C1131)</f>
        <v>60000</v>
      </c>
      <c r="J1131" s="21">
        <f>SUMIFS(D:D,C:C,C1131)</f>
        <v>100000</v>
      </c>
      <c r="K1131" s="20" t="str">
        <f>IF(H1131=2,"Délais OK &amp; Qté OK",IF(AND(H1131=1,E1131&lt;&gt;""),"Délais OK &amp; Qté NO",IF(AND(H1131=1,E1131="",M1131&gt;=2),"Délais NO &amp; Qté OK",IF(AND(E1131&lt;&gt;"",J1131=D1131),"Livraison sans demande","Délais NO &amp; Qté NO"))))</f>
        <v>Délais NO &amp; Qté NO</v>
      </c>
      <c r="L1131" s="22" t="str">
        <f>IF(AND(K1131="Délais NO &amp; Qté OK",X1131&gt;30,D1131&lt;&gt;""),"Verificar",IF(AND(K1131="Délais NO &amp; Qté OK",X1131&lt;=30,D1131&lt;&gt;""),"Entrée faite "&amp;X1131&amp;" jours "&amp;V1131,IF(AND(X1131&lt;30,K1131="Délais NO &amp; Qté NO",D1131=""),"Demande faite "&amp;X1131&amp;" jours "&amp;W1132,"")))</f>
        <v/>
      </c>
      <c r="M1131" s="22">
        <f t="shared" si="121"/>
        <v>1</v>
      </c>
      <c r="N1131" s="23">
        <v>1</v>
      </c>
      <c r="O1131" s="12" t="str">
        <f>CONCATENATE(C1131,D1131,E1131)</f>
        <v>360505145456610000</v>
      </c>
      <c r="P1131" s="42" t="str">
        <f t="shared" si="122"/>
        <v>145456610000</v>
      </c>
      <c r="Q1131" s="24" t="str">
        <f>IF(AND(D1131&lt;&gt;0,E1131=0),B1131,"")</f>
        <v>13/06/2012</v>
      </c>
      <c r="R1131" s="25" t="str">
        <f>IF(AND(D1131=0,E1131&lt;&gt;0),B1131,"")</f>
        <v/>
      </c>
      <c r="S1131" s="26">
        <f t="shared" si="119"/>
        <v>41073</v>
      </c>
      <c r="T1131" s="27">
        <f>SUMIFS(S:S,O:O,O1131,E:E,"")</f>
        <v>41073</v>
      </c>
      <c r="U1131" s="27">
        <f>SUMIFS(S:S,O:O,O1131,D:D,"")</f>
        <v>0</v>
      </c>
      <c r="V1131" s="28" t="str">
        <f t="shared" si="123"/>
        <v>Avant</v>
      </c>
      <c r="W1131" s="28" t="str">
        <f t="shared" si="124"/>
        <v>Après</v>
      </c>
      <c r="X1131" s="29">
        <f t="shared" si="125"/>
        <v>41073</v>
      </c>
      <c r="Y1131" s="42">
        <f>IFERROR(P1131+D1131*0.03,"")</f>
        <v>145456610300</v>
      </c>
    </row>
    <row r="1132" spans="1:25">
      <c r="A1132" s="13" t="s">
        <v>67</v>
      </c>
      <c r="B1132" s="14" t="s">
        <v>28</v>
      </c>
      <c r="C1132" s="15">
        <v>3605051454573</v>
      </c>
      <c r="D1132" s="16">
        <v>10000</v>
      </c>
      <c r="E1132" s="17"/>
      <c r="F1132" s="18"/>
      <c r="G1132" s="19">
        <v>1</v>
      </c>
      <c r="H1132" s="20">
        <f t="shared" si="120"/>
        <v>1</v>
      </c>
      <c r="I1132" s="21">
        <f>SUMIFS(E:E,C:C,C1132)</f>
        <v>110000</v>
      </c>
      <c r="J1132" s="21">
        <f>SUMIFS(D:D,C:C,C1132)</f>
        <v>110000</v>
      </c>
      <c r="K1132" s="20" t="str">
        <f>IF(H1132=2,"Délais OK &amp; Qté OK",IF(AND(H1132=1,E1132&lt;&gt;""),"Délais OK &amp; Qté NO",IF(AND(H1132=1,E1132="",M1132&gt;=2),"Délais NO &amp; Qté OK",IF(AND(E1132&lt;&gt;"",J1132=D1132),"Livraison sans demande","Délais NO &amp; Qté NO"))))</f>
        <v>Délais NO &amp; Qté NO</v>
      </c>
      <c r="L1132" s="22" t="str">
        <f>IF(AND(K1132="Délais NO &amp; Qté OK",X1132&gt;30,D1132&lt;&gt;""),"Verificar",IF(AND(K1132="Délais NO &amp; Qté OK",X1132&lt;=30,D1132&lt;&gt;""),"Entrée faite "&amp;X1132&amp;" jours "&amp;V1132,IF(AND(X1132&lt;30,K1132="Délais NO &amp; Qté NO",D1132=""),"Demande faite "&amp;X1132&amp;" jours "&amp;W1133,"")))</f>
        <v/>
      </c>
      <c r="M1132" s="22">
        <f t="shared" si="121"/>
        <v>1</v>
      </c>
      <c r="N1132" s="23">
        <v>1</v>
      </c>
      <c r="O1132" s="12" t="str">
        <f>CONCATENATE(C1132,D1132,E1132)</f>
        <v>360505145457310000</v>
      </c>
      <c r="P1132" s="42" t="str">
        <f t="shared" si="122"/>
        <v>145457310000</v>
      </c>
      <c r="Q1132" s="24" t="str">
        <f>IF(AND(D1132&lt;&gt;0,E1132=0),B1132,"")</f>
        <v>13/06/2012</v>
      </c>
      <c r="R1132" s="25" t="str">
        <f>IF(AND(D1132=0,E1132&lt;&gt;0),B1132,"")</f>
        <v/>
      </c>
      <c r="S1132" s="26">
        <f t="shared" si="119"/>
        <v>41073</v>
      </c>
      <c r="T1132" s="27">
        <f>SUMIFS(S:S,O:O,O1132,E:E,"")</f>
        <v>41073</v>
      </c>
      <c r="U1132" s="27">
        <f>SUMIFS(S:S,O:O,O1132,D:D,"")</f>
        <v>0</v>
      </c>
      <c r="V1132" s="28" t="str">
        <f t="shared" si="123"/>
        <v>Avant</v>
      </c>
      <c r="W1132" s="28" t="str">
        <f t="shared" si="124"/>
        <v>Après</v>
      </c>
      <c r="X1132" s="29">
        <f t="shared" si="125"/>
        <v>41073</v>
      </c>
      <c r="Y1132" s="42">
        <f>IFERROR(P1132+D1132*0.03,"")</f>
        <v>145457310300</v>
      </c>
    </row>
    <row r="1133" spans="1:25">
      <c r="A1133" s="13" t="s">
        <v>67</v>
      </c>
      <c r="B1133" s="14" t="s">
        <v>28</v>
      </c>
      <c r="C1133" s="15">
        <v>3605051454580</v>
      </c>
      <c r="D1133" s="16">
        <v>10000</v>
      </c>
      <c r="E1133" s="17"/>
      <c r="F1133" s="18"/>
      <c r="G1133" s="19">
        <v>1</v>
      </c>
      <c r="H1133" s="20">
        <f t="shared" si="120"/>
        <v>1</v>
      </c>
      <c r="I1133" s="21">
        <f>SUMIFS(E:E,C:C,C1133)</f>
        <v>50000</v>
      </c>
      <c r="J1133" s="21">
        <f>SUMIFS(D:D,C:C,C1133)</f>
        <v>50000</v>
      </c>
      <c r="K1133" s="20" t="str">
        <f>IF(H1133=2,"Délais OK &amp; Qté OK",IF(AND(H1133=1,E1133&lt;&gt;""),"Délais OK &amp; Qté NO",IF(AND(H1133=1,E1133="",M1133&gt;=2),"Délais NO &amp; Qté OK",IF(AND(E1133&lt;&gt;"",J1133=D1133),"Livraison sans demande","Délais NO &amp; Qté NO"))))</f>
        <v>Délais NO &amp; Qté NO</v>
      </c>
      <c r="L1133" s="22" t="str">
        <f>IF(AND(K1133="Délais NO &amp; Qté OK",X1133&gt;30,D1133&lt;&gt;""),"Verificar",IF(AND(K1133="Délais NO &amp; Qté OK",X1133&lt;=30,D1133&lt;&gt;""),"Entrée faite "&amp;X1133&amp;" jours "&amp;V1133,IF(AND(X1133&lt;30,K1133="Délais NO &amp; Qté NO",D1133=""),"Demande faite "&amp;X1133&amp;" jours "&amp;W1134,"")))</f>
        <v/>
      </c>
      <c r="M1133" s="22">
        <f t="shared" si="121"/>
        <v>1</v>
      </c>
      <c r="N1133" s="23">
        <v>1</v>
      </c>
      <c r="O1133" s="12" t="str">
        <f>CONCATENATE(C1133,D1133,E1133)</f>
        <v>360505145458010000</v>
      </c>
      <c r="P1133" s="42" t="str">
        <f t="shared" si="122"/>
        <v>145458010000</v>
      </c>
      <c r="Q1133" s="24" t="str">
        <f>IF(AND(D1133&lt;&gt;0,E1133=0),B1133,"")</f>
        <v>13/06/2012</v>
      </c>
      <c r="R1133" s="25" t="str">
        <f>IF(AND(D1133=0,E1133&lt;&gt;0),B1133,"")</f>
        <v/>
      </c>
      <c r="S1133" s="26">
        <f t="shared" si="119"/>
        <v>41073</v>
      </c>
      <c r="T1133" s="27">
        <f>SUMIFS(S:S,O:O,O1133,E:E,"")</f>
        <v>41073</v>
      </c>
      <c r="U1133" s="27">
        <f>SUMIFS(S:S,O:O,O1133,D:D,"")</f>
        <v>0</v>
      </c>
      <c r="V1133" s="28" t="str">
        <f t="shared" si="123"/>
        <v>Avant</v>
      </c>
      <c r="W1133" s="28" t="str">
        <f t="shared" si="124"/>
        <v>Après</v>
      </c>
      <c r="X1133" s="29">
        <f t="shared" si="125"/>
        <v>41073</v>
      </c>
      <c r="Y1133" s="42">
        <f>IFERROR(P1133+D1133*0.03,"")</f>
        <v>145458010300</v>
      </c>
    </row>
    <row r="1134" spans="1:25">
      <c r="A1134" s="13" t="s">
        <v>67</v>
      </c>
      <c r="B1134" s="14" t="s">
        <v>28</v>
      </c>
      <c r="C1134" s="15">
        <v>3605051455044</v>
      </c>
      <c r="D1134" s="16">
        <v>10000</v>
      </c>
      <c r="E1134" s="17"/>
      <c r="F1134" s="18"/>
      <c r="G1134" s="19">
        <v>1</v>
      </c>
      <c r="H1134" s="20">
        <f t="shared" si="120"/>
        <v>1</v>
      </c>
      <c r="I1134" s="21">
        <f>SUMIFS(E:E,C:C,C1134)</f>
        <v>10000</v>
      </c>
      <c r="J1134" s="21">
        <f>SUMIFS(D:D,C:C,C1134)</f>
        <v>20000</v>
      </c>
      <c r="K1134" s="20" t="str">
        <f>IF(H1134=2,"Délais OK &amp; Qté OK",IF(AND(H1134=1,E1134&lt;&gt;""),"Délais OK &amp; Qté NO",IF(AND(H1134=1,E1134="",M1134&gt;=2),"Délais NO &amp; Qté OK",IF(AND(E1134&lt;&gt;"",J1134=D1134),"Livraison sans demande","Délais NO &amp; Qté NO"))))</f>
        <v>Délais NO &amp; Qté NO</v>
      </c>
      <c r="L1134" s="22" t="str">
        <f>IF(AND(K1134="Délais NO &amp; Qté OK",X1134&gt;30,D1134&lt;&gt;""),"Verificar",IF(AND(K1134="Délais NO &amp; Qté OK",X1134&lt;=30,D1134&lt;&gt;""),"Entrée faite "&amp;X1134&amp;" jours "&amp;V1134,IF(AND(X1134&lt;30,K1134="Délais NO &amp; Qté NO",D1134=""),"Demande faite "&amp;X1134&amp;" jours "&amp;W1135,"")))</f>
        <v/>
      </c>
      <c r="M1134" s="22">
        <f t="shared" si="121"/>
        <v>1</v>
      </c>
      <c r="N1134" s="23">
        <v>1</v>
      </c>
      <c r="O1134" s="12" t="str">
        <f>CONCATENATE(C1134,D1134,E1134)</f>
        <v>360505145504410000</v>
      </c>
      <c r="P1134" s="42" t="str">
        <f t="shared" si="122"/>
        <v>145504410000</v>
      </c>
      <c r="Q1134" s="24" t="str">
        <f>IF(AND(D1134&lt;&gt;0,E1134=0),B1134,"")</f>
        <v>13/06/2012</v>
      </c>
      <c r="R1134" s="25" t="str">
        <f>IF(AND(D1134=0,E1134&lt;&gt;0),B1134,"")</f>
        <v/>
      </c>
      <c r="S1134" s="26">
        <f t="shared" si="119"/>
        <v>41073</v>
      </c>
      <c r="T1134" s="27">
        <f>SUMIFS(S:S,O:O,O1134,E:E,"")</f>
        <v>41073</v>
      </c>
      <c r="U1134" s="27">
        <f>SUMIFS(S:S,O:O,O1134,D:D,"")</f>
        <v>0</v>
      </c>
      <c r="V1134" s="28" t="str">
        <f t="shared" si="123"/>
        <v>Avant</v>
      </c>
      <c r="W1134" s="28" t="str">
        <f t="shared" si="124"/>
        <v>Après</v>
      </c>
      <c r="X1134" s="29">
        <f t="shared" si="125"/>
        <v>41073</v>
      </c>
      <c r="Y1134" s="42">
        <f>IFERROR(P1134+D1134*0.03,"")</f>
        <v>145504410300</v>
      </c>
    </row>
    <row r="1135" spans="1:25">
      <c r="A1135" s="13" t="s">
        <v>67</v>
      </c>
      <c r="B1135" s="14" t="s">
        <v>28</v>
      </c>
      <c r="C1135" s="15">
        <v>3605051456959</v>
      </c>
      <c r="D1135" s="16">
        <v>10000</v>
      </c>
      <c r="E1135" s="17"/>
      <c r="F1135" s="18"/>
      <c r="G1135" s="19">
        <v>1</v>
      </c>
      <c r="H1135" s="20">
        <f t="shared" si="120"/>
        <v>1</v>
      </c>
      <c r="I1135" s="21">
        <f>SUMIFS(E:E,C:C,C1135)</f>
        <v>70000</v>
      </c>
      <c r="J1135" s="21">
        <f>SUMIFS(D:D,C:C,C1135)</f>
        <v>90000</v>
      </c>
      <c r="K1135" s="20" t="str">
        <f>IF(H1135=2,"Délais OK &amp; Qté OK",IF(AND(H1135=1,E1135&lt;&gt;""),"Délais OK &amp; Qté NO",IF(AND(H1135=1,E1135="",M1135&gt;=2),"Délais NO &amp; Qté OK",IF(AND(E1135&lt;&gt;"",J1135=D1135),"Livraison sans demande","Délais NO &amp; Qté NO"))))</f>
        <v>Délais NO &amp; Qté NO</v>
      </c>
      <c r="L1135" s="22" t="str">
        <f>IF(AND(K1135="Délais NO &amp; Qté OK",X1135&gt;30,D1135&lt;&gt;""),"Verificar",IF(AND(K1135="Délais NO &amp; Qté OK",X1135&lt;=30,D1135&lt;&gt;""),"Entrée faite "&amp;X1135&amp;" jours "&amp;V1135,IF(AND(X1135&lt;30,K1135="Délais NO &amp; Qté NO",D1135=""),"Demande faite "&amp;X1135&amp;" jours "&amp;W1136,"")))</f>
        <v/>
      </c>
      <c r="M1135" s="22">
        <f t="shared" si="121"/>
        <v>1</v>
      </c>
      <c r="N1135" s="23">
        <v>1</v>
      </c>
      <c r="O1135" s="12" t="str">
        <f>CONCATENATE(C1135,D1135,E1135)</f>
        <v>360505145695910000</v>
      </c>
      <c r="P1135" s="42" t="str">
        <f t="shared" si="122"/>
        <v>145695910000</v>
      </c>
      <c r="Q1135" s="24" t="str">
        <f>IF(AND(D1135&lt;&gt;0,E1135=0),B1135,"")</f>
        <v>13/06/2012</v>
      </c>
      <c r="R1135" s="25" t="str">
        <f>IF(AND(D1135=0,E1135&lt;&gt;0),B1135,"")</f>
        <v/>
      </c>
      <c r="S1135" s="26">
        <f t="shared" si="119"/>
        <v>41073</v>
      </c>
      <c r="T1135" s="27">
        <f>SUMIFS(S:S,O:O,O1135,E:E,"")</f>
        <v>41073</v>
      </c>
      <c r="U1135" s="27">
        <f>SUMIFS(S:S,O:O,O1135,D:D,"")</f>
        <v>0</v>
      </c>
      <c r="V1135" s="28" t="str">
        <f t="shared" si="123"/>
        <v>Avant</v>
      </c>
      <c r="W1135" s="28" t="str">
        <f t="shared" si="124"/>
        <v>Après</v>
      </c>
      <c r="X1135" s="29">
        <f t="shared" si="125"/>
        <v>41073</v>
      </c>
      <c r="Y1135" s="42">
        <f>IFERROR(P1135+D1135*0.03,"")</f>
        <v>145695910300</v>
      </c>
    </row>
    <row r="1136" spans="1:25">
      <c r="A1136" s="13" t="s">
        <v>67</v>
      </c>
      <c r="B1136" s="14" t="s">
        <v>28</v>
      </c>
      <c r="C1136" s="15">
        <v>3605051456973</v>
      </c>
      <c r="D1136" s="16">
        <v>10000</v>
      </c>
      <c r="E1136" s="17"/>
      <c r="F1136" s="18"/>
      <c r="G1136" s="19">
        <v>1</v>
      </c>
      <c r="H1136" s="20">
        <f t="shared" si="120"/>
        <v>1</v>
      </c>
      <c r="I1136" s="21">
        <f>SUMIFS(E:E,C:C,C1136)</f>
        <v>10000</v>
      </c>
      <c r="J1136" s="21">
        <f>SUMIFS(D:D,C:C,C1136)</f>
        <v>10000</v>
      </c>
      <c r="K1136" s="20" t="str">
        <f>IF(H1136=2,"Délais OK &amp; Qté OK",IF(AND(H1136=1,E1136&lt;&gt;""),"Délais OK &amp; Qté NO",IF(AND(H1136=1,E1136="",M1136&gt;=2),"Délais NO &amp; Qté OK",IF(AND(E1136&lt;&gt;"",J1136=D1136),"Livraison sans demande","Délais NO &amp; Qté NO"))))</f>
        <v>Délais NO &amp; Qté OK</v>
      </c>
      <c r="L1136" s="22" t="str">
        <f>IF(AND(K1136="Délais NO &amp; Qté OK",X1136&gt;30,D1136&lt;&gt;""),"Verificar",IF(AND(K1136="Délais NO &amp; Qté OK",X1136&lt;=30,D1136&lt;&gt;""),"Entrée faite "&amp;X1136&amp;" jours "&amp;V1136,IF(AND(X1136&lt;30,K1136="Délais NO &amp; Qté NO",D1136=""),"Demande faite "&amp;X1136&amp;" jours "&amp;W1137,"")))</f>
        <v>Entrée faite 2 jours Après</v>
      </c>
      <c r="M1136" s="22">
        <f t="shared" si="121"/>
        <v>2</v>
      </c>
      <c r="N1136" s="23">
        <v>1</v>
      </c>
      <c r="O1136" s="12" t="str">
        <f>CONCATENATE(C1136,D1136,E1136)</f>
        <v>360505145697310000</v>
      </c>
      <c r="P1136" s="42" t="str">
        <f t="shared" si="122"/>
        <v>145697310000</v>
      </c>
      <c r="Q1136" s="24" t="str">
        <f>IF(AND(D1136&lt;&gt;0,E1136=0),B1136,"")</f>
        <v>13/06/2012</v>
      </c>
      <c r="R1136" s="25" t="str">
        <f>IF(AND(D1136=0,E1136&lt;&gt;0),B1136,"")</f>
        <v/>
      </c>
      <c r="S1136" s="26">
        <f t="shared" si="119"/>
        <v>41073</v>
      </c>
      <c r="T1136" s="27">
        <f>SUMIFS(S:S,O:O,O1136,E:E,"")</f>
        <v>41073</v>
      </c>
      <c r="U1136" s="27">
        <f>SUMIFS(S:S,O:O,O1136,D:D,"")</f>
        <v>41075</v>
      </c>
      <c r="V1136" s="28" t="str">
        <f t="shared" si="123"/>
        <v>Après</v>
      </c>
      <c r="W1136" s="28" t="str">
        <f t="shared" si="124"/>
        <v>Avant</v>
      </c>
      <c r="X1136" s="29">
        <f t="shared" si="125"/>
        <v>2</v>
      </c>
      <c r="Y1136" s="42">
        <f>IFERROR(P1136+D1136*0.03,"")</f>
        <v>145697310300</v>
      </c>
    </row>
    <row r="1137" spans="1:25">
      <c r="A1137" s="13" t="s">
        <v>67</v>
      </c>
      <c r="B1137" s="14" t="s">
        <v>28</v>
      </c>
      <c r="C1137" s="15">
        <v>3605051457864</v>
      </c>
      <c r="D1137" s="16">
        <v>10000</v>
      </c>
      <c r="E1137" s="17"/>
      <c r="F1137" s="18"/>
      <c r="G1137" s="19">
        <v>1</v>
      </c>
      <c r="H1137" s="20">
        <f t="shared" si="120"/>
        <v>1</v>
      </c>
      <c r="I1137" s="21">
        <f>SUMIFS(E:E,C:C,C1137)</f>
        <v>30000</v>
      </c>
      <c r="J1137" s="21">
        <f>SUMIFS(D:D,C:C,C1137)</f>
        <v>40000</v>
      </c>
      <c r="K1137" s="20" t="str">
        <f>IF(H1137=2,"Délais OK &amp; Qté OK",IF(AND(H1137=1,E1137&lt;&gt;""),"Délais OK &amp; Qté NO",IF(AND(H1137=1,E1137="",M1137&gt;=2),"Délais NO &amp; Qté OK",IF(AND(E1137&lt;&gt;"",J1137=D1137),"Livraison sans demande","Délais NO &amp; Qté NO"))))</f>
        <v>Délais NO &amp; Qté NO</v>
      </c>
      <c r="L1137" s="22" t="str">
        <f>IF(AND(K1137="Délais NO &amp; Qté OK",X1137&gt;30,D1137&lt;&gt;""),"Verificar",IF(AND(K1137="Délais NO &amp; Qté OK",X1137&lt;=30,D1137&lt;&gt;""),"Entrée faite "&amp;X1137&amp;" jours "&amp;V1137,IF(AND(X1137&lt;30,K1137="Délais NO &amp; Qté NO",D1137=""),"Demande faite "&amp;X1137&amp;" jours "&amp;W1138,"")))</f>
        <v/>
      </c>
      <c r="M1137" s="22">
        <f t="shared" si="121"/>
        <v>1</v>
      </c>
      <c r="N1137" s="23">
        <v>1</v>
      </c>
      <c r="O1137" s="12" t="str">
        <f>CONCATENATE(C1137,D1137,E1137)</f>
        <v>360505145786410000</v>
      </c>
      <c r="P1137" s="42" t="str">
        <f t="shared" si="122"/>
        <v>145786410000</v>
      </c>
      <c r="Q1137" s="24" t="str">
        <f>IF(AND(D1137&lt;&gt;0,E1137=0),B1137,"")</f>
        <v>13/06/2012</v>
      </c>
      <c r="R1137" s="25" t="str">
        <f>IF(AND(D1137=0,E1137&lt;&gt;0),B1137,"")</f>
        <v/>
      </c>
      <c r="S1137" s="26">
        <f t="shared" si="119"/>
        <v>41073</v>
      </c>
      <c r="T1137" s="27">
        <f>SUMIFS(S:S,O:O,O1137,E:E,"")</f>
        <v>41073</v>
      </c>
      <c r="U1137" s="27">
        <f>SUMIFS(S:S,O:O,O1137,D:D,"")</f>
        <v>0</v>
      </c>
      <c r="V1137" s="28" t="str">
        <f t="shared" si="123"/>
        <v>Avant</v>
      </c>
      <c r="W1137" s="28" t="str">
        <f t="shared" si="124"/>
        <v>Après</v>
      </c>
      <c r="X1137" s="29">
        <f t="shared" si="125"/>
        <v>41073</v>
      </c>
      <c r="Y1137" s="42">
        <f>IFERROR(P1137+D1137*0.03,"")</f>
        <v>145786410300</v>
      </c>
    </row>
    <row r="1138" spans="1:25">
      <c r="A1138" s="13" t="s">
        <v>67</v>
      </c>
      <c r="B1138" s="14" t="s">
        <v>28</v>
      </c>
      <c r="C1138" s="15">
        <v>3605051459875</v>
      </c>
      <c r="D1138" s="16">
        <v>10000</v>
      </c>
      <c r="E1138" s="17"/>
      <c r="F1138" s="18"/>
      <c r="G1138" s="19">
        <v>1</v>
      </c>
      <c r="H1138" s="20">
        <f t="shared" si="120"/>
        <v>1</v>
      </c>
      <c r="I1138" s="21">
        <f>SUMIFS(E:E,C:C,C1138)</f>
        <v>10000</v>
      </c>
      <c r="J1138" s="21">
        <f>SUMIFS(D:D,C:C,C1138)</f>
        <v>10000</v>
      </c>
      <c r="K1138" s="20" t="str">
        <f>IF(H1138=2,"Délais OK &amp; Qté OK",IF(AND(H1138=1,E1138&lt;&gt;""),"Délais OK &amp; Qté NO",IF(AND(H1138=1,E1138="",M1138&gt;=2),"Délais NO &amp; Qté OK",IF(AND(E1138&lt;&gt;"",J1138=D1138),"Livraison sans demande","Délais NO &amp; Qté NO"))))</f>
        <v>Délais NO &amp; Qté OK</v>
      </c>
      <c r="L1138" s="22" t="str">
        <f>IF(AND(K1138="Délais NO &amp; Qté OK",X1138&gt;30,D1138&lt;&gt;""),"Verificar",IF(AND(K1138="Délais NO &amp; Qté OK",X1138&lt;=30,D1138&lt;&gt;""),"Entrée faite "&amp;X1138&amp;" jours "&amp;V1138,IF(AND(X1138&lt;30,K1138="Délais NO &amp; Qté NO",D1138=""),"Demande faite "&amp;X1138&amp;" jours "&amp;W1139,"")))</f>
        <v>Entrée faite 2 jours Après</v>
      </c>
      <c r="M1138" s="22">
        <f t="shared" si="121"/>
        <v>2</v>
      </c>
      <c r="N1138" s="23">
        <v>1</v>
      </c>
      <c r="O1138" s="12" t="str">
        <f>CONCATENATE(C1138,D1138,E1138)</f>
        <v>360505145987510000</v>
      </c>
      <c r="P1138" s="42" t="str">
        <f t="shared" si="122"/>
        <v>145987510000</v>
      </c>
      <c r="Q1138" s="24" t="str">
        <f>IF(AND(D1138&lt;&gt;0,E1138=0),B1138,"")</f>
        <v>13/06/2012</v>
      </c>
      <c r="R1138" s="25" t="str">
        <f>IF(AND(D1138=0,E1138&lt;&gt;0),B1138,"")</f>
        <v/>
      </c>
      <c r="S1138" s="26">
        <f t="shared" si="119"/>
        <v>41073</v>
      </c>
      <c r="T1138" s="27">
        <f>SUMIFS(S:S,O:O,O1138,E:E,"")</f>
        <v>41073</v>
      </c>
      <c r="U1138" s="27">
        <f>SUMIFS(S:S,O:O,O1138,D:D,"")</f>
        <v>41075</v>
      </c>
      <c r="V1138" s="28" t="str">
        <f t="shared" si="123"/>
        <v>Après</v>
      </c>
      <c r="W1138" s="28" t="str">
        <f t="shared" si="124"/>
        <v>Avant</v>
      </c>
      <c r="X1138" s="29">
        <f t="shared" si="125"/>
        <v>2</v>
      </c>
      <c r="Y1138" s="42">
        <f>IFERROR(P1138+D1138*0.03,"")</f>
        <v>145987510300</v>
      </c>
    </row>
    <row r="1139" spans="1:25">
      <c r="A1139" s="13" t="s">
        <v>67</v>
      </c>
      <c r="B1139" s="14" t="s">
        <v>28</v>
      </c>
      <c r="C1139" s="15">
        <v>3605051471945</v>
      </c>
      <c r="D1139" s="16">
        <v>10000</v>
      </c>
      <c r="E1139" s="17"/>
      <c r="F1139" s="18"/>
      <c r="G1139" s="19">
        <v>1</v>
      </c>
      <c r="H1139" s="20">
        <f t="shared" si="120"/>
        <v>1</v>
      </c>
      <c r="I1139" s="21">
        <f>SUMIFS(E:E,C:C,C1139)</f>
        <v>10000</v>
      </c>
      <c r="J1139" s="21">
        <f>SUMIFS(D:D,C:C,C1139)</f>
        <v>10000</v>
      </c>
      <c r="K1139" s="20" t="str">
        <f>IF(H1139=2,"Délais OK &amp; Qté OK",IF(AND(H1139=1,E1139&lt;&gt;""),"Délais OK &amp; Qté NO",IF(AND(H1139=1,E1139="",M1139&gt;=2),"Délais NO &amp; Qté OK",IF(AND(E1139&lt;&gt;"",J1139=D1139),"Livraison sans demande","Délais NO &amp; Qté NO"))))</f>
        <v>Délais NO &amp; Qté OK</v>
      </c>
      <c r="L1139" s="22" t="str">
        <f>IF(AND(K1139="Délais NO &amp; Qté OK",X1139&gt;30,D1139&lt;&gt;""),"Verificar",IF(AND(K1139="Délais NO &amp; Qté OK",X1139&lt;=30,D1139&lt;&gt;""),"Entrée faite "&amp;X1139&amp;" jours "&amp;V1139,IF(AND(X1139&lt;30,K1139="Délais NO &amp; Qté NO",D1139=""),"Demande faite "&amp;X1139&amp;" jours "&amp;W1140,"")))</f>
        <v>Entrée faite 2 jours Après</v>
      </c>
      <c r="M1139" s="22">
        <f t="shared" si="121"/>
        <v>2</v>
      </c>
      <c r="N1139" s="23">
        <v>1</v>
      </c>
      <c r="O1139" s="12" t="str">
        <f>CONCATENATE(C1139,D1139,E1139)</f>
        <v>360505147194510000</v>
      </c>
      <c r="P1139" s="42" t="str">
        <f t="shared" si="122"/>
        <v>147194510000</v>
      </c>
      <c r="Q1139" s="24" t="str">
        <f>IF(AND(D1139&lt;&gt;0,E1139=0),B1139,"")</f>
        <v>13/06/2012</v>
      </c>
      <c r="R1139" s="25" t="str">
        <f>IF(AND(D1139=0,E1139&lt;&gt;0),B1139,"")</f>
        <v/>
      </c>
      <c r="S1139" s="26">
        <f t="shared" si="119"/>
        <v>41073</v>
      </c>
      <c r="T1139" s="27">
        <f>SUMIFS(S:S,O:O,O1139,E:E,"")</f>
        <v>41073</v>
      </c>
      <c r="U1139" s="27">
        <f>SUMIFS(S:S,O:O,O1139,D:D,"")</f>
        <v>41075</v>
      </c>
      <c r="V1139" s="28" t="str">
        <f t="shared" si="123"/>
        <v>Après</v>
      </c>
      <c r="W1139" s="28" t="str">
        <f t="shared" si="124"/>
        <v>Avant</v>
      </c>
      <c r="X1139" s="29">
        <f t="shared" si="125"/>
        <v>2</v>
      </c>
      <c r="Y1139" s="42">
        <f>IFERROR(P1139+D1139*0.03,"")</f>
        <v>147194510300</v>
      </c>
    </row>
    <row r="1140" spans="1:25">
      <c r="A1140" s="13" t="s">
        <v>67</v>
      </c>
      <c r="B1140" s="14" t="s">
        <v>28</v>
      </c>
      <c r="C1140" s="15">
        <v>3605051962603</v>
      </c>
      <c r="D1140" s="16">
        <v>10000</v>
      </c>
      <c r="E1140" s="17"/>
      <c r="F1140" s="18"/>
      <c r="G1140" s="19">
        <v>1</v>
      </c>
      <c r="H1140" s="20">
        <f t="shared" si="120"/>
        <v>1</v>
      </c>
      <c r="I1140" s="21">
        <f>SUMIFS(E:E,C:C,C1140)</f>
        <v>23150</v>
      </c>
      <c r="J1140" s="21">
        <f>SUMIFS(D:D,C:C,C1140)</f>
        <v>33150</v>
      </c>
      <c r="K1140" s="20" t="str">
        <f>IF(H1140=2,"Délais OK &amp; Qté OK",IF(AND(H1140=1,E1140&lt;&gt;""),"Délais OK &amp; Qté NO",IF(AND(H1140=1,E1140="",M1140&gt;=2),"Délais NO &amp; Qté OK",IF(AND(E1140&lt;&gt;"",J1140=D1140),"Livraison sans demande","Délais NO &amp; Qté NO"))))</f>
        <v>Délais NO &amp; Qté NO</v>
      </c>
      <c r="L1140" s="22" t="str">
        <f>IF(AND(K1140="Délais NO &amp; Qté OK",X1140&gt;30,D1140&lt;&gt;""),"Verificar",IF(AND(K1140="Délais NO &amp; Qté OK",X1140&lt;=30,D1140&lt;&gt;""),"Entrée faite "&amp;X1140&amp;" jours "&amp;V1140,IF(AND(X1140&lt;30,K1140="Délais NO &amp; Qté NO",D1140=""),"Demande faite "&amp;X1140&amp;" jours "&amp;W1141,"")))</f>
        <v/>
      </c>
      <c r="M1140" s="22">
        <f t="shared" si="121"/>
        <v>1</v>
      </c>
      <c r="N1140" s="23">
        <v>1</v>
      </c>
      <c r="O1140" s="12" t="str">
        <f>CONCATENATE(C1140,D1140,E1140)</f>
        <v>360505196260310000</v>
      </c>
      <c r="P1140" s="42" t="str">
        <f t="shared" si="122"/>
        <v>196260310000</v>
      </c>
      <c r="Q1140" s="24" t="str">
        <f>IF(AND(D1140&lt;&gt;0,E1140=0),B1140,"")</f>
        <v>13/06/2012</v>
      </c>
      <c r="R1140" s="25" t="str">
        <f>IF(AND(D1140=0,E1140&lt;&gt;0),B1140,"")</f>
        <v/>
      </c>
      <c r="S1140" s="26">
        <f t="shared" si="119"/>
        <v>41073</v>
      </c>
      <c r="T1140" s="27">
        <f>SUMIFS(S:S,O:O,O1140,E:E,"")</f>
        <v>41073</v>
      </c>
      <c r="U1140" s="27">
        <f>SUMIFS(S:S,O:O,O1140,D:D,"")</f>
        <v>0</v>
      </c>
      <c r="V1140" s="28" t="str">
        <f t="shared" si="123"/>
        <v>Avant</v>
      </c>
      <c r="W1140" s="28" t="str">
        <f t="shared" si="124"/>
        <v>Après</v>
      </c>
      <c r="X1140" s="29">
        <f t="shared" si="125"/>
        <v>41073</v>
      </c>
      <c r="Y1140" s="42">
        <f>IFERROR(P1140+D1140*0.03,"")</f>
        <v>196260310300</v>
      </c>
    </row>
    <row r="1141" spans="1:25">
      <c r="A1141" s="13" t="s">
        <v>67</v>
      </c>
      <c r="B1141" s="14" t="s">
        <v>28</v>
      </c>
      <c r="C1141" s="15">
        <v>3605051962610</v>
      </c>
      <c r="D1141" s="16">
        <v>10000</v>
      </c>
      <c r="E1141" s="17"/>
      <c r="F1141" s="18"/>
      <c r="G1141" s="19">
        <v>1</v>
      </c>
      <c r="H1141" s="20">
        <f t="shared" si="120"/>
        <v>1</v>
      </c>
      <c r="I1141" s="21">
        <f>SUMIFS(E:E,C:C,C1141)</f>
        <v>30000</v>
      </c>
      <c r="J1141" s="21">
        <f>SUMIFS(D:D,C:C,C1141)</f>
        <v>30000</v>
      </c>
      <c r="K1141" s="20" t="str">
        <f>IF(H1141=2,"Délais OK &amp; Qté OK",IF(AND(H1141=1,E1141&lt;&gt;""),"Délais OK &amp; Qté NO",IF(AND(H1141=1,E1141="",M1141&gt;=2),"Délais NO &amp; Qté OK",IF(AND(E1141&lt;&gt;"",J1141=D1141),"Livraison sans demande","Délais NO &amp; Qté NO"))))</f>
        <v>Délais NO &amp; Qté OK</v>
      </c>
      <c r="L1141" s="22" t="str">
        <f>IF(AND(K1141="Délais NO &amp; Qté OK",X1141&gt;30,D1141&lt;&gt;""),"Verificar",IF(AND(K1141="Délais NO &amp; Qté OK",X1141&lt;=30,D1141&lt;&gt;""),"Entrée faite "&amp;X1141&amp;" jours "&amp;V1141,IF(AND(X1141&lt;30,K1141="Délais NO &amp; Qté NO",D1141=""),"Demande faite "&amp;X1141&amp;" jours "&amp;W1142,"")))</f>
        <v>Entrée faite 5 jours Après</v>
      </c>
      <c r="M1141" s="22">
        <f t="shared" si="121"/>
        <v>2</v>
      </c>
      <c r="N1141" s="23">
        <v>1</v>
      </c>
      <c r="O1141" s="12" t="str">
        <f>CONCATENATE(C1141,D1141,E1141)</f>
        <v>360505196261010000</v>
      </c>
      <c r="P1141" s="42" t="str">
        <f t="shared" si="122"/>
        <v>196261010000</v>
      </c>
      <c r="Q1141" s="24" t="str">
        <f>IF(AND(D1141&lt;&gt;0,E1141=0),B1141,"")</f>
        <v>13/06/2012</v>
      </c>
      <c r="R1141" s="25" t="str">
        <f>IF(AND(D1141=0,E1141&lt;&gt;0),B1141,"")</f>
        <v/>
      </c>
      <c r="S1141" s="26">
        <f t="shared" si="119"/>
        <v>41073</v>
      </c>
      <c r="T1141" s="27">
        <f>SUMIFS(S:S,O:O,O1141,E:E,"")</f>
        <v>41073</v>
      </c>
      <c r="U1141" s="27">
        <f>SUMIFS(S:S,O:O,O1141,D:D,"")</f>
        <v>41078</v>
      </c>
      <c r="V1141" s="28" t="str">
        <f t="shared" si="123"/>
        <v>Après</v>
      </c>
      <c r="W1141" s="28" t="str">
        <f t="shared" si="124"/>
        <v>Avant</v>
      </c>
      <c r="X1141" s="29">
        <f t="shared" si="125"/>
        <v>5</v>
      </c>
      <c r="Y1141" s="42">
        <f>IFERROR(P1141+D1141*0.03,"")</f>
        <v>196261010300</v>
      </c>
    </row>
    <row r="1142" spans="1:25">
      <c r="A1142" s="13" t="s">
        <v>67</v>
      </c>
      <c r="B1142" s="14" t="s">
        <v>28</v>
      </c>
      <c r="C1142" s="15">
        <v>3605051974453</v>
      </c>
      <c r="D1142" s="16">
        <v>10000</v>
      </c>
      <c r="E1142" s="17"/>
      <c r="F1142" s="18"/>
      <c r="G1142" s="19">
        <v>1</v>
      </c>
      <c r="H1142" s="20">
        <f t="shared" si="120"/>
        <v>1</v>
      </c>
      <c r="I1142" s="21">
        <f>SUMIFS(E:E,C:C,C1142)</f>
        <v>0</v>
      </c>
      <c r="J1142" s="21">
        <f>SUMIFS(D:D,C:C,C1142)</f>
        <v>10000</v>
      </c>
      <c r="K1142" s="20" t="str">
        <f>IF(H1142=2,"Délais OK &amp; Qté OK",IF(AND(H1142=1,E1142&lt;&gt;""),"Délais OK &amp; Qté NO",IF(AND(H1142=1,E1142="",M1142&gt;=2),"Délais NO &amp; Qté OK",IF(AND(E1142&lt;&gt;"",J1142=D1142),"Livraison sans demande","Délais NO &amp; Qté NO"))))</f>
        <v>Délais NO &amp; Qté NO</v>
      </c>
      <c r="L1142" s="22" t="str">
        <f>IF(AND(K1142="Délais NO &amp; Qté OK",X1142&gt;30,D1142&lt;&gt;""),"Verificar",IF(AND(K1142="Délais NO &amp; Qté OK",X1142&lt;=30,D1142&lt;&gt;""),"Entrée faite "&amp;X1142&amp;" jours "&amp;V1142,IF(AND(X1142&lt;30,K1142="Délais NO &amp; Qté NO",D1142=""),"Demande faite "&amp;X1142&amp;" jours "&amp;W1143,"")))</f>
        <v/>
      </c>
      <c r="M1142" s="22">
        <f t="shared" si="121"/>
        <v>1</v>
      </c>
      <c r="N1142" s="23">
        <v>1</v>
      </c>
      <c r="O1142" s="12" t="str">
        <f>CONCATENATE(C1142,D1142,E1142)</f>
        <v>360505197445310000</v>
      </c>
      <c r="P1142" s="42" t="str">
        <f t="shared" si="122"/>
        <v>197445310000</v>
      </c>
      <c r="Q1142" s="24" t="str">
        <f>IF(AND(D1142&lt;&gt;0,E1142=0),B1142,"")</f>
        <v>13/06/2012</v>
      </c>
      <c r="R1142" s="25" t="str">
        <f>IF(AND(D1142=0,E1142&lt;&gt;0),B1142,"")</f>
        <v/>
      </c>
      <c r="S1142" s="26">
        <f t="shared" si="119"/>
        <v>41073</v>
      </c>
      <c r="T1142" s="27">
        <f>SUMIFS(S:S,O:O,O1142,E:E,"")</f>
        <v>41073</v>
      </c>
      <c r="U1142" s="27">
        <f>SUMIFS(S:S,O:O,O1142,D:D,"")</f>
        <v>0</v>
      </c>
      <c r="V1142" s="28" t="str">
        <f t="shared" si="123"/>
        <v>Avant</v>
      </c>
      <c r="W1142" s="28" t="str">
        <f t="shared" si="124"/>
        <v>Après</v>
      </c>
      <c r="X1142" s="29">
        <f t="shared" si="125"/>
        <v>41073</v>
      </c>
      <c r="Y1142" s="42">
        <f>IFERROR(P1142+D1142*0.03,"")</f>
        <v>197445310300</v>
      </c>
    </row>
    <row r="1143" spans="1:25">
      <c r="A1143" s="13" t="s">
        <v>67</v>
      </c>
      <c r="B1143" s="14" t="s">
        <v>28</v>
      </c>
      <c r="C1143" s="15">
        <v>3605051978765</v>
      </c>
      <c r="D1143" s="16">
        <v>10000</v>
      </c>
      <c r="E1143" s="17">
        <v>10000</v>
      </c>
      <c r="F1143" s="18">
        <v>1</v>
      </c>
      <c r="G1143" s="19">
        <v>1</v>
      </c>
      <c r="H1143" s="20">
        <f t="shared" si="120"/>
        <v>2</v>
      </c>
      <c r="I1143" s="21">
        <f>SUMIFS(E:E,C:C,C1143)</f>
        <v>10000</v>
      </c>
      <c r="J1143" s="21">
        <f>SUMIFS(D:D,C:C,C1143)</f>
        <v>10000</v>
      </c>
      <c r="K1143" s="20" t="str">
        <f>IF(H1143=2,"Délais OK &amp; Qté OK",IF(AND(H1143=1,E1143&lt;&gt;""),"Délais OK &amp; Qté NO",IF(AND(H1143=1,E1143="",M1143&gt;=2),"Délais NO &amp; Qté OK",IF(AND(E1143&lt;&gt;"",J1143=D1143),"Livraison sans demande","Délais NO &amp; Qté NO"))))</f>
        <v>Délais OK &amp; Qté OK</v>
      </c>
      <c r="L1143" s="22" t="str">
        <f>IF(AND(K1143="Délais NO &amp; Qté OK",X1143&gt;30,D1143&lt;&gt;""),"Verificar",IF(AND(K1143="Délais NO &amp; Qté OK",X1143&lt;=30,D1143&lt;&gt;""),"Entrée faite "&amp;X1143&amp;" jours "&amp;V1143,IF(AND(X1143&lt;30,K1143="Délais NO &amp; Qté NO",D1143=""),"Demande faite "&amp;X1143&amp;" jours "&amp;W1144,"")))</f>
        <v/>
      </c>
      <c r="M1143" s="22">
        <f t="shared" si="121"/>
        <v>1</v>
      </c>
      <c r="N1143" s="23">
        <v>1</v>
      </c>
      <c r="O1143" s="12" t="str">
        <f>CONCATENATE(C1143,D1143,E1143)</f>
        <v>36050519787651000010000</v>
      </c>
      <c r="P1143" s="42" t="str">
        <f t="shared" si="122"/>
        <v>19787651000010000</v>
      </c>
      <c r="Q1143" s="24" t="str">
        <f>IF(AND(D1143&lt;&gt;0,E1143=0),B1143,"")</f>
        <v/>
      </c>
      <c r="R1143" s="25" t="str">
        <f>IF(AND(D1143=0,E1143&lt;&gt;0),B1143,"")</f>
        <v/>
      </c>
      <c r="S1143" s="26">
        <f t="shared" si="119"/>
        <v>41073</v>
      </c>
      <c r="T1143" s="27">
        <f>SUMIFS(S:S,O:O,O1143,E:E,"")</f>
        <v>0</v>
      </c>
      <c r="U1143" s="27">
        <f>SUMIFS(S:S,O:O,O1143,D:D,"")</f>
        <v>0</v>
      </c>
      <c r="V1143" s="28" t="str">
        <f t="shared" si="123"/>
        <v>Avant</v>
      </c>
      <c r="W1143" s="28" t="str">
        <f t="shared" si="124"/>
        <v>Après</v>
      </c>
      <c r="X1143" s="29">
        <f t="shared" si="125"/>
        <v>0</v>
      </c>
      <c r="Y1143" s="42">
        <f>IFERROR(P1143+D1143*0.03,"")</f>
        <v>1.97876510000103E+16</v>
      </c>
    </row>
    <row r="1144" spans="1:25">
      <c r="A1144" s="13" t="s">
        <v>67</v>
      </c>
      <c r="B1144" s="14" t="s">
        <v>28</v>
      </c>
      <c r="C1144" s="15">
        <v>3605051978789</v>
      </c>
      <c r="D1144" s="16">
        <v>10000</v>
      </c>
      <c r="E1144" s="17">
        <v>10000</v>
      </c>
      <c r="F1144" s="18">
        <v>1</v>
      </c>
      <c r="G1144" s="19">
        <v>1</v>
      </c>
      <c r="H1144" s="20">
        <f t="shared" si="120"/>
        <v>2</v>
      </c>
      <c r="I1144" s="21">
        <f>SUMIFS(E:E,C:C,C1144)</f>
        <v>10000</v>
      </c>
      <c r="J1144" s="21">
        <f>SUMIFS(D:D,C:C,C1144)</f>
        <v>10000</v>
      </c>
      <c r="K1144" s="20" t="str">
        <f>IF(H1144=2,"Délais OK &amp; Qté OK",IF(AND(H1144=1,E1144&lt;&gt;""),"Délais OK &amp; Qté NO",IF(AND(H1144=1,E1144="",M1144&gt;=2),"Délais NO &amp; Qté OK",IF(AND(E1144&lt;&gt;"",J1144=D1144),"Livraison sans demande","Délais NO &amp; Qté NO"))))</f>
        <v>Délais OK &amp; Qté OK</v>
      </c>
      <c r="L1144" s="22" t="str">
        <f>IF(AND(K1144="Délais NO &amp; Qté OK",X1144&gt;30,D1144&lt;&gt;""),"Verificar",IF(AND(K1144="Délais NO &amp; Qté OK",X1144&lt;=30,D1144&lt;&gt;""),"Entrée faite "&amp;X1144&amp;" jours "&amp;V1144,IF(AND(X1144&lt;30,K1144="Délais NO &amp; Qté NO",D1144=""),"Demande faite "&amp;X1144&amp;" jours "&amp;W1145,"")))</f>
        <v/>
      </c>
      <c r="M1144" s="22">
        <f t="shared" si="121"/>
        <v>1</v>
      </c>
      <c r="N1144" s="23">
        <v>1</v>
      </c>
      <c r="O1144" s="12" t="str">
        <f>CONCATENATE(C1144,D1144,E1144)</f>
        <v>36050519787891000010000</v>
      </c>
      <c r="P1144" s="42" t="str">
        <f t="shared" si="122"/>
        <v>19787891000010000</v>
      </c>
      <c r="Q1144" s="24" t="str">
        <f>IF(AND(D1144&lt;&gt;0,E1144=0),B1144,"")</f>
        <v/>
      </c>
      <c r="R1144" s="25" t="str">
        <f>IF(AND(D1144=0,E1144&lt;&gt;0),B1144,"")</f>
        <v/>
      </c>
      <c r="S1144" s="26">
        <f t="shared" si="119"/>
        <v>41073</v>
      </c>
      <c r="T1144" s="27">
        <f>SUMIFS(S:S,O:O,O1144,E:E,"")</f>
        <v>0</v>
      </c>
      <c r="U1144" s="27">
        <f>SUMIFS(S:S,O:O,O1144,D:D,"")</f>
        <v>0</v>
      </c>
      <c r="V1144" s="28" t="str">
        <f t="shared" si="123"/>
        <v>Avant</v>
      </c>
      <c r="W1144" s="28" t="str">
        <f t="shared" si="124"/>
        <v>Après</v>
      </c>
      <c r="X1144" s="29">
        <f t="shared" si="125"/>
        <v>0</v>
      </c>
      <c r="Y1144" s="42">
        <f>IFERROR(P1144+D1144*0.03,"")</f>
        <v>1.97878910000103E+16</v>
      </c>
    </row>
    <row r="1145" spans="1:25">
      <c r="A1145" s="13" t="s">
        <v>67</v>
      </c>
      <c r="B1145" s="14" t="s">
        <v>28</v>
      </c>
      <c r="C1145" s="15">
        <v>3605052038390</v>
      </c>
      <c r="D1145" s="16">
        <v>10000</v>
      </c>
      <c r="E1145" s="17"/>
      <c r="F1145" s="18"/>
      <c r="G1145" s="19">
        <v>1</v>
      </c>
      <c r="H1145" s="20">
        <f t="shared" si="120"/>
        <v>1</v>
      </c>
      <c r="I1145" s="21">
        <f>SUMIFS(E:E,C:C,C1145)</f>
        <v>10000</v>
      </c>
      <c r="J1145" s="21">
        <f>SUMIFS(D:D,C:C,C1145)</f>
        <v>10000</v>
      </c>
      <c r="K1145" s="20" t="str">
        <f>IF(H1145=2,"Délais OK &amp; Qté OK",IF(AND(H1145=1,E1145&lt;&gt;""),"Délais OK &amp; Qté NO",IF(AND(H1145=1,E1145="",M1145&gt;=2),"Délais NO &amp; Qté OK",IF(AND(E1145&lt;&gt;"",J1145=D1145),"Livraison sans demande","Délais NO &amp; Qté NO"))))</f>
        <v>Délais NO &amp; Qté OK</v>
      </c>
      <c r="L1145" s="22" t="str">
        <f>IF(AND(K1145="Délais NO &amp; Qté OK",X1145&gt;30,D1145&lt;&gt;""),"Verificar",IF(AND(K1145="Délais NO &amp; Qté OK",X1145&lt;=30,D1145&lt;&gt;""),"Entrée faite "&amp;X1145&amp;" jours "&amp;V1145,IF(AND(X1145&lt;30,K1145="Délais NO &amp; Qté NO",D1145=""),"Demande faite "&amp;X1145&amp;" jours "&amp;W1146,"")))</f>
        <v>Entrée faite 5 jours Après</v>
      </c>
      <c r="M1145" s="22">
        <f t="shared" si="121"/>
        <v>2</v>
      </c>
      <c r="N1145" s="23">
        <v>1</v>
      </c>
      <c r="O1145" s="12" t="str">
        <f>CONCATENATE(C1145,D1145,E1145)</f>
        <v>360505203839010000</v>
      </c>
      <c r="P1145" s="42" t="str">
        <f t="shared" si="122"/>
        <v>203839010000</v>
      </c>
      <c r="Q1145" s="24" t="str">
        <f>IF(AND(D1145&lt;&gt;0,E1145=0),B1145,"")</f>
        <v>13/06/2012</v>
      </c>
      <c r="R1145" s="25" t="str">
        <f>IF(AND(D1145=0,E1145&lt;&gt;0),B1145,"")</f>
        <v/>
      </c>
      <c r="S1145" s="26">
        <f t="shared" si="119"/>
        <v>41073</v>
      </c>
      <c r="T1145" s="27">
        <f>SUMIFS(S:S,O:O,O1145,E:E,"")</f>
        <v>41073</v>
      </c>
      <c r="U1145" s="27">
        <f>SUMIFS(S:S,O:O,O1145,D:D,"")</f>
        <v>41078</v>
      </c>
      <c r="V1145" s="28" t="str">
        <f t="shared" si="123"/>
        <v>Après</v>
      </c>
      <c r="W1145" s="28" t="str">
        <f t="shared" si="124"/>
        <v>Avant</v>
      </c>
      <c r="X1145" s="29">
        <f t="shared" si="125"/>
        <v>5</v>
      </c>
      <c r="Y1145" s="42">
        <f>IFERROR(P1145+D1145*0.03,"")</f>
        <v>203839010300</v>
      </c>
    </row>
    <row r="1146" spans="1:25">
      <c r="A1146" s="13" t="s">
        <v>67</v>
      </c>
      <c r="B1146" s="14" t="s">
        <v>28</v>
      </c>
      <c r="C1146" s="15">
        <v>3605052038406</v>
      </c>
      <c r="D1146" s="16">
        <v>20000</v>
      </c>
      <c r="E1146" s="17"/>
      <c r="F1146" s="18"/>
      <c r="G1146" s="19">
        <v>1</v>
      </c>
      <c r="H1146" s="20">
        <f t="shared" si="120"/>
        <v>1</v>
      </c>
      <c r="I1146" s="21">
        <f>SUMIFS(E:E,C:C,C1146)</f>
        <v>20000</v>
      </c>
      <c r="J1146" s="21">
        <f>SUMIFS(D:D,C:C,C1146)</f>
        <v>20000</v>
      </c>
      <c r="K1146" s="20" t="str">
        <f>IF(H1146=2,"Délais OK &amp; Qté OK",IF(AND(H1146=1,E1146&lt;&gt;""),"Délais OK &amp; Qté NO",IF(AND(H1146=1,E1146="",M1146&gt;=2),"Délais NO &amp; Qté OK",IF(AND(E1146&lt;&gt;"",J1146=D1146),"Livraison sans demande","Délais NO &amp; Qté NO"))))</f>
        <v>Délais NO &amp; Qté OK</v>
      </c>
      <c r="L1146" s="22" t="str">
        <f>IF(AND(K1146="Délais NO &amp; Qté OK",X1146&gt;30,D1146&lt;&gt;""),"Verificar",IF(AND(K1146="Délais NO &amp; Qté OK",X1146&lt;=30,D1146&lt;&gt;""),"Entrée faite "&amp;X1146&amp;" jours "&amp;V1146,IF(AND(X1146&lt;30,K1146="Délais NO &amp; Qté NO",D1146=""),"Demande faite "&amp;X1146&amp;" jours "&amp;W1147,"")))</f>
        <v>Entrée faite 5 jours Après</v>
      </c>
      <c r="M1146" s="22">
        <f t="shared" si="121"/>
        <v>2</v>
      </c>
      <c r="N1146" s="23">
        <v>1</v>
      </c>
      <c r="O1146" s="12" t="str">
        <f>CONCATENATE(C1146,D1146,E1146)</f>
        <v>360505203840620000</v>
      </c>
      <c r="P1146" s="42" t="str">
        <f t="shared" si="122"/>
        <v>203840620000</v>
      </c>
      <c r="Q1146" s="24" t="str">
        <f>IF(AND(D1146&lt;&gt;0,E1146=0),B1146,"")</f>
        <v>13/06/2012</v>
      </c>
      <c r="R1146" s="25" t="str">
        <f>IF(AND(D1146=0,E1146&lt;&gt;0),B1146,"")</f>
        <v/>
      </c>
      <c r="S1146" s="26">
        <f t="shared" si="119"/>
        <v>41073</v>
      </c>
      <c r="T1146" s="27">
        <f>SUMIFS(S:S,O:O,O1146,E:E,"")</f>
        <v>41073</v>
      </c>
      <c r="U1146" s="27">
        <f>SUMIFS(S:S,O:O,O1146,D:D,"")</f>
        <v>41078</v>
      </c>
      <c r="V1146" s="28" t="str">
        <f t="shared" si="123"/>
        <v>Après</v>
      </c>
      <c r="W1146" s="28" t="str">
        <f t="shared" si="124"/>
        <v>Avant</v>
      </c>
      <c r="X1146" s="29">
        <f t="shared" si="125"/>
        <v>5</v>
      </c>
      <c r="Y1146" s="42">
        <f>IFERROR(P1146+D1146*0.03,"")</f>
        <v>203840620600</v>
      </c>
    </row>
    <row r="1147" spans="1:25">
      <c r="A1147" s="13" t="s">
        <v>67</v>
      </c>
      <c r="B1147" s="14" t="s">
        <v>28</v>
      </c>
      <c r="C1147" s="15">
        <v>3605052114759</v>
      </c>
      <c r="D1147" s="16">
        <v>10000</v>
      </c>
      <c r="E1147" s="17">
        <v>10000</v>
      </c>
      <c r="F1147" s="18">
        <v>1</v>
      </c>
      <c r="G1147" s="19">
        <v>1</v>
      </c>
      <c r="H1147" s="20">
        <f t="shared" si="120"/>
        <v>2</v>
      </c>
      <c r="I1147" s="21">
        <f>SUMIFS(E:E,C:C,C1147)</f>
        <v>10000</v>
      </c>
      <c r="J1147" s="21">
        <f>SUMIFS(D:D,C:C,C1147)</f>
        <v>10000</v>
      </c>
      <c r="K1147" s="20" t="str">
        <f>IF(H1147=2,"Délais OK &amp; Qté OK",IF(AND(H1147=1,E1147&lt;&gt;""),"Délais OK &amp; Qté NO",IF(AND(H1147=1,E1147="",M1147&gt;=2),"Délais NO &amp; Qté OK",IF(AND(E1147&lt;&gt;"",J1147=D1147),"Livraison sans demande","Délais NO &amp; Qté NO"))))</f>
        <v>Délais OK &amp; Qté OK</v>
      </c>
      <c r="L1147" s="22" t="str">
        <f>IF(AND(K1147="Délais NO &amp; Qté OK",X1147&gt;30,D1147&lt;&gt;""),"Verificar",IF(AND(K1147="Délais NO &amp; Qté OK",X1147&lt;=30,D1147&lt;&gt;""),"Entrée faite "&amp;X1147&amp;" jours "&amp;V1147,IF(AND(X1147&lt;30,K1147="Délais NO &amp; Qté NO",D1147=""),"Demande faite "&amp;X1147&amp;" jours "&amp;W1148,"")))</f>
        <v/>
      </c>
      <c r="M1147" s="22">
        <f t="shared" si="121"/>
        <v>1</v>
      </c>
      <c r="N1147" s="23">
        <v>1</v>
      </c>
      <c r="O1147" s="12" t="str">
        <f>CONCATENATE(C1147,D1147,E1147)</f>
        <v>36050521147591000010000</v>
      </c>
      <c r="P1147" s="42" t="str">
        <f t="shared" si="122"/>
        <v>21147591000010000</v>
      </c>
      <c r="Q1147" s="24" t="str">
        <f>IF(AND(D1147&lt;&gt;0,E1147=0),B1147,"")</f>
        <v/>
      </c>
      <c r="R1147" s="25" t="str">
        <f>IF(AND(D1147=0,E1147&lt;&gt;0),B1147,"")</f>
        <v/>
      </c>
      <c r="S1147" s="26">
        <f t="shared" si="119"/>
        <v>41073</v>
      </c>
      <c r="T1147" s="27">
        <f>SUMIFS(S:S,O:O,O1147,E:E,"")</f>
        <v>0</v>
      </c>
      <c r="U1147" s="27">
        <f>SUMIFS(S:S,O:O,O1147,D:D,"")</f>
        <v>0</v>
      </c>
      <c r="V1147" s="28" t="str">
        <f t="shared" si="123"/>
        <v>Avant</v>
      </c>
      <c r="W1147" s="28" t="str">
        <f t="shared" si="124"/>
        <v>Après</v>
      </c>
      <c r="X1147" s="29">
        <f t="shared" si="125"/>
        <v>0</v>
      </c>
      <c r="Y1147" s="42">
        <f>IFERROR(P1147+D1147*0.03,"")</f>
        <v>2.11475910000103E+16</v>
      </c>
    </row>
    <row r="1148" spans="1:25">
      <c r="A1148" s="13" t="s">
        <v>67</v>
      </c>
      <c r="B1148" s="14" t="s">
        <v>28</v>
      </c>
      <c r="C1148" s="15">
        <v>3605052115305</v>
      </c>
      <c r="D1148" s="16">
        <v>10000</v>
      </c>
      <c r="E1148" s="17">
        <v>10000</v>
      </c>
      <c r="F1148" s="18">
        <v>1</v>
      </c>
      <c r="G1148" s="19">
        <v>1</v>
      </c>
      <c r="H1148" s="20">
        <f t="shared" si="120"/>
        <v>2</v>
      </c>
      <c r="I1148" s="21">
        <f>SUMIFS(E:E,C:C,C1148)</f>
        <v>10000</v>
      </c>
      <c r="J1148" s="21">
        <f>SUMIFS(D:D,C:C,C1148)</f>
        <v>10000</v>
      </c>
      <c r="K1148" s="20" t="str">
        <f>IF(H1148=2,"Délais OK &amp; Qté OK",IF(AND(H1148=1,E1148&lt;&gt;""),"Délais OK &amp; Qté NO",IF(AND(H1148=1,E1148="",M1148&gt;=2),"Délais NO &amp; Qté OK",IF(AND(E1148&lt;&gt;"",J1148=D1148),"Livraison sans demande","Délais NO &amp; Qté NO"))))</f>
        <v>Délais OK &amp; Qté OK</v>
      </c>
      <c r="L1148" s="22" t="str">
        <f>IF(AND(K1148="Délais NO &amp; Qté OK",X1148&gt;30,D1148&lt;&gt;""),"Verificar",IF(AND(K1148="Délais NO &amp; Qté OK",X1148&lt;=30,D1148&lt;&gt;""),"Entrée faite "&amp;X1148&amp;" jours "&amp;V1148,IF(AND(X1148&lt;30,K1148="Délais NO &amp; Qté NO",D1148=""),"Demande faite "&amp;X1148&amp;" jours "&amp;W1149,"")))</f>
        <v/>
      </c>
      <c r="M1148" s="22">
        <f t="shared" si="121"/>
        <v>1</v>
      </c>
      <c r="N1148" s="23">
        <v>1</v>
      </c>
      <c r="O1148" s="12" t="str">
        <f>CONCATENATE(C1148,D1148,E1148)</f>
        <v>36050521153051000010000</v>
      </c>
      <c r="P1148" s="42" t="str">
        <f t="shared" si="122"/>
        <v>21153051000010000</v>
      </c>
      <c r="Q1148" s="24" t="str">
        <f>IF(AND(D1148&lt;&gt;0,E1148=0),B1148,"")</f>
        <v/>
      </c>
      <c r="R1148" s="25" t="str">
        <f>IF(AND(D1148=0,E1148&lt;&gt;0),B1148,"")</f>
        <v/>
      </c>
      <c r="S1148" s="26">
        <f t="shared" si="119"/>
        <v>41073</v>
      </c>
      <c r="T1148" s="27">
        <f>SUMIFS(S:S,O:O,O1148,E:E,"")</f>
        <v>0</v>
      </c>
      <c r="U1148" s="27">
        <f>SUMIFS(S:S,O:O,O1148,D:D,"")</f>
        <v>0</v>
      </c>
      <c r="V1148" s="28" t="str">
        <f t="shared" si="123"/>
        <v>Avant</v>
      </c>
      <c r="W1148" s="28" t="str">
        <f t="shared" si="124"/>
        <v>Après</v>
      </c>
      <c r="X1148" s="29">
        <f t="shared" si="125"/>
        <v>0</v>
      </c>
      <c r="Y1148" s="42">
        <f>IFERROR(P1148+D1148*0.03,"")</f>
        <v>2.11530510000103E+16</v>
      </c>
    </row>
    <row r="1149" spans="1:25">
      <c r="A1149" s="13" t="s">
        <v>67</v>
      </c>
      <c r="B1149" s="14" t="s">
        <v>28</v>
      </c>
      <c r="C1149" s="15">
        <v>3605052115534</v>
      </c>
      <c r="D1149" s="16">
        <v>10000</v>
      </c>
      <c r="E1149" s="17">
        <v>10000</v>
      </c>
      <c r="F1149" s="18">
        <v>1</v>
      </c>
      <c r="G1149" s="19">
        <v>1</v>
      </c>
      <c r="H1149" s="20">
        <f t="shared" si="120"/>
        <v>2</v>
      </c>
      <c r="I1149" s="21">
        <f>SUMIFS(E:E,C:C,C1149)</f>
        <v>10000</v>
      </c>
      <c r="J1149" s="21">
        <f>SUMIFS(D:D,C:C,C1149)</f>
        <v>10000</v>
      </c>
      <c r="K1149" s="20" t="str">
        <f>IF(H1149=2,"Délais OK &amp; Qté OK",IF(AND(H1149=1,E1149&lt;&gt;""),"Délais OK &amp; Qté NO",IF(AND(H1149=1,E1149="",M1149&gt;=2),"Délais NO &amp; Qté OK",IF(AND(E1149&lt;&gt;"",J1149=D1149),"Livraison sans demande","Délais NO &amp; Qté NO"))))</f>
        <v>Délais OK &amp; Qté OK</v>
      </c>
      <c r="L1149" s="22" t="str">
        <f>IF(AND(K1149="Délais NO &amp; Qté OK",X1149&gt;30,D1149&lt;&gt;""),"Verificar",IF(AND(K1149="Délais NO &amp; Qté OK",X1149&lt;=30,D1149&lt;&gt;""),"Entrée faite "&amp;X1149&amp;" jours "&amp;V1149,IF(AND(X1149&lt;30,K1149="Délais NO &amp; Qté NO",D1149=""),"Demande faite "&amp;X1149&amp;" jours "&amp;W1150,"")))</f>
        <v/>
      </c>
      <c r="M1149" s="22">
        <f t="shared" si="121"/>
        <v>1</v>
      </c>
      <c r="N1149" s="23">
        <v>1</v>
      </c>
      <c r="O1149" s="12" t="str">
        <f>CONCATENATE(C1149,D1149,E1149)</f>
        <v>36050521155341000010000</v>
      </c>
      <c r="P1149" s="42" t="str">
        <f t="shared" si="122"/>
        <v>21155341000010000</v>
      </c>
      <c r="Q1149" s="24" t="str">
        <f>IF(AND(D1149&lt;&gt;0,E1149=0),B1149,"")</f>
        <v/>
      </c>
      <c r="R1149" s="25" t="str">
        <f>IF(AND(D1149=0,E1149&lt;&gt;0),B1149,"")</f>
        <v/>
      </c>
      <c r="S1149" s="26">
        <f t="shared" si="119"/>
        <v>41073</v>
      </c>
      <c r="T1149" s="27">
        <f>SUMIFS(S:S,O:O,O1149,E:E,"")</f>
        <v>0</v>
      </c>
      <c r="U1149" s="27">
        <f>SUMIFS(S:S,O:O,O1149,D:D,"")</f>
        <v>0</v>
      </c>
      <c r="V1149" s="28" t="str">
        <f t="shared" si="123"/>
        <v>Avant</v>
      </c>
      <c r="W1149" s="28" t="str">
        <f t="shared" si="124"/>
        <v>Après</v>
      </c>
      <c r="X1149" s="29">
        <f t="shared" si="125"/>
        <v>0</v>
      </c>
      <c r="Y1149" s="42">
        <f>IFERROR(P1149+D1149*0.03,"")</f>
        <v>2.11553410000103E+16</v>
      </c>
    </row>
    <row r="1150" spans="1:25">
      <c r="A1150" s="13" t="s">
        <v>67</v>
      </c>
      <c r="B1150" s="14" t="s">
        <v>28</v>
      </c>
      <c r="C1150" s="15">
        <v>3605052143599</v>
      </c>
      <c r="D1150" s="16">
        <v>10000</v>
      </c>
      <c r="E1150" s="17">
        <v>10000</v>
      </c>
      <c r="F1150" s="18">
        <v>1</v>
      </c>
      <c r="G1150" s="19">
        <v>1</v>
      </c>
      <c r="H1150" s="20">
        <f t="shared" si="120"/>
        <v>2</v>
      </c>
      <c r="I1150" s="21">
        <f>SUMIFS(E:E,C:C,C1150)</f>
        <v>10000</v>
      </c>
      <c r="J1150" s="21">
        <f>SUMIFS(D:D,C:C,C1150)</f>
        <v>10000</v>
      </c>
      <c r="K1150" s="20" t="str">
        <f>IF(H1150=2,"Délais OK &amp; Qté OK",IF(AND(H1150=1,E1150&lt;&gt;""),"Délais OK &amp; Qté NO",IF(AND(H1150=1,E1150="",M1150&gt;=2),"Délais NO &amp; Qté OK",IF(AND(E1150&lt;&gt;"",J1150=D1150),"Livraison sans demande","Délais NO &amp; Qté NO"))))</f>
        <v>Délais OK &amp; Qté OK</v>
      </c>
      <c r="L1150" s="22" t="str">
        <f>IF(AND(K1150="Délais NO &amp; Qté OK",X1150&gt;30,D1150&lt;&gt;""),"Verificar",IF(AND(K1150="Délais NO &amp; Qté OK",X1150&lt;=30,D1150&lt;&gt;""),"Entrée faite "&amp;X1150&amp;" jours "&amp;V1150,IF(AND(X1150&lt;30,K1150="Délais NO &amp; Qté NO",D1150=""),"Demande faite "&amp;X1150&amp;" jours "&amp;W1151,"")))</f>
        <v/>
      </c>
      <c r="M1150" s="22">
        <f t="shared" si="121"/>
        <v>1</v>
      </c>
      <c r="N1150" s="23">
        <v>1</v>
      </c>
      <c r="O1150" s="12" t="str">
        <f>CONCATENATE(C1150,D1150,E1150)</f>
        <v>36050521435991000010000</v>
      </c>
      <c r="P1150" s="42" t="str">
        <f t="shared" si="122"/>
        <v>21435991000010000</v>
      </c>
      <c r="Q1150" s="24" t="str">
        <f>IF(AND(D1150&lt;&gt;0,E1150=0),B1150,"")</f>
        <v/>
      </c>
      <c r="R1150" s="25" t="str">
        <f>IF(AND(D1150=0,E1150&lt;&gt;0),B1150,"")</f>
        <v/>
      </c>
      <c r="S1150" s="26">
        <f t="shared" si="119"/>
        <v>41073</v>
      </c>
      <c r="T1150" s="27">
        <f>SUMIFS(S:S,O:O,O1150,E:E,"")</f>
        <v>0</v>
      </c>
      <c r="U1150" s="27">
        <f>SUMIFS(S:S,O:O,O1150,D:D,"")</f>
        <v>0</v>
      </c>
      <c r="V1150" s="28" t="str">
        <f t="shared" si="123"/>
        <v>Avant</v>
      </c>
      <c r="W1150" s="28" t="str">
        <f t="shared" si="124"/>
        <v>Après</v>
      </c>
      <c r="X1150" s="29">
        <f t="shared" si="125"/>
        <v>0</v>
      </c>
      <c r="Y1150" s="42">
        <f>IFERROR(P1150+D1150*0.03,"")</f>
        <v>2.14359910000103E+16</v>
      </c>
    </row>
    <row r="1151" spans="1:25">
      <c r="A1151" s="13" t="s">
        <v>67</v>
      </c>
      <c r="B1151" s="14" t="s">
        <v>28</v>
      </c>
      <c r="C1151" s="15">
        <v>3605052144206</v>
      </c>
      <c r="D1151" s="16">
        <v>10000</v>
      </c>
      <c r="E1151" s="17">
        <v>10000</v>
      </c>
      <c r="F1151" s="18">
        <v>1</v>
      </c>
      <c r="G1151" s="19">
        <v>1</v>
      </c>
      <c r="H1151" s="20">
        <f t="shared" si="120"/>
        <v>2</v>
      </c>
      <c r="I1151" s="21">
        <f>SUMIFS(E:E,C:C,C1151)</f>
        <v>10000</v>
      </c>
      <c r="J1151" s="21">
        <f>SUMIFS(D:D,C:C,C1151)</f>
        <v>10000</v>
      </c>
      <c r="K1151" s="20" t="str">
        <f>IF(H1151=2,"Délais OK &amp; Qté OK",IF(AND(H1151=1,E1151&lt;&gt;""),"Délais OK &amp; Qté NO",IF(AND(H1151=1,E1151="",M1151&gt;=2),"Délais NO &amp; Qté OK",IF(AND(E1151&lt;&gt;"",J1151=D1151),"Livraison sans demande","Délais NO &amp; Qté NO"))))</f>
        <v>Délais OK &amp; Qté OK</v>
      </c>
      <c r="L1151" s="22" t="str">
        <f>IF(AND(K1151="Délais NO &amp; Qté OK",X1151&gt;30,D1151&lt;&gt;""),"Verificar",IF(AND(K1151="Délais NO &amp; Qté OK",X1151&lt;=30,D1151&lt;&gt;""),"Entrée faite "&amp;X1151&amp;" jours "&amp;V1151,IF(AND(X1151&lt;30,K1151="Délais NO &amp; Qté NO",D1151=""),"Demande faite "&amp;X1151&amp;" jours "&amp;W1152,"")))</f>
        <v/>
      </c>
      <c r="M1151" s="22">
        <f t="shared" si="121"/>
        <v>1</v>
      </c>
      <c r="N1151" s="23">
        <v>1</v>
      </c>
      <c r="O1151" s="12" t="str">
        <f>CONCATENATE(C1151,D1151,E1151)</f>
        <v>36050521442061000010000</v>
      </c>
      <c r="P1151" s="42" t="str">
        <f t="shared" si="122"/>
        <v>21442061000010000</v>
      </c>
      <c r="Q1151" s="24" t="str">
        <f>IF(AND(D1151&lt;&gt;0,E1151=0),B1151,"")</f>
        <v/>
      </c>
      <c r="R1151" s="25" t="str">
        <f>IF(AND(D1151=0,E1151&lt;&gt;0),B1151,"")</f>
        <v/>
      </c>
      <c r="S1151" s="26">
        <f t="shared" si="119"/>
        <v>41073</v>
      </c>
      <c r="T1151" s="27">
        <f>SUMIFS(S:S,O:O,O1151,E:E,"")</f>
        <v>0</v>
      </c>
      <c r="U1151" s="27">
        <f>SUMIFS(S:S,O:O,O1151,D:D,"")</f>
        <v>0</v>
      </c>
      <c r="V1151" s="28" t="str">
        <f t="shared" si="123"/>
        <v>Avant</v>
      </c>
      <c r="W1151" s="28" t="str">
        <f t="shared" si="124"/>
        <v>Après</v>
      </c>
      <c r="X1151" s="29">
        <f t="shared" si="125"/>
        <v>0</v>
      </c>
      <c r="Y1151" s="42">
        <f>IFERROR(P1151+D1151*0.03,"")</f>
        <v>2.14420610000103E+16</v>
      </c>
    </row>
    <row r="1152" spans="1:25">
      <c r="A1152" s="13" t="s">
        <v>67</v>
      </c>
      <c r="B1152" s="14" t="s">
        <v>28</v>
      </c>
      <c r="C1152" s="15">
        <v>3605052145623</v>
      </c>
      <c r="D1152" s="16">
        <v>10000</v>
      </c>
      <c r="E1152" s="17">
        <v>10000</v>
      </c>
      <c r="F1152" s="18">
        <v>1</v>
      </c>
      <c r="G1152" s="19">
        <v>1</v>
      </c>
      <c r="H1152" s="20">
        <f t="shared" si="120"/>
        <v>2</v>
      </c>
      <c r="I1152" s="21">
        <f>SUMIFS(E:E,C:C,C1152)</f>
        <v>10000</v>
      </c>
      <c r="J1152" s="21">
        <f>SUMIFS(D:D,C:C,C1152)</f>
        <v>10000</v>
      </c>
      <c r="K1152" s="20" t="str">
        <f>IF(H1152=2,"Délais OK &amp; Qté OK",IF(AND(H1152=1,E1152&lt;&gt;""),"Délais OK &amp; Qté NO",IF(AND(H1152=1,E1152="",M1152&gt;=2),"Délais NO &amp; Qté OK",IF(AND(E1152&lt;&gt;"",J1152=D1152),"Livraison sans demande","Délais NO &amp; Qté NO"))))</f>
        <v>Délais OK &amp; Qté OK</v>
      </c>
      <c r="L1152" s="22" t="str">
        <f>IF(AND(K1152="Délais NO &amp; Qté OK",X1152&gt;30,D1152&lt;&gt;""),"Verificar",IF(AND(K1152="Délais NO &amp; Qté OK",X1152&lt;=30,D1152&lt;&gt;""),"Entrée faite "&amp;X1152&amp;" jours "&amp;V1152,IF(AND(X1152&lt;30,K1152="Délais NO &amp; Qté NO",D1152=""),"Demande faite "&amp;X1152&amp;" jours "&amp;W1153,"")))</f>
        <v/>
      </c>
      <c r="M1152" s="22">
        <f t="shared" si="121"/>
        <v>1</v>
      </c>
      <c r="N1152" s="23">
        <v>1</v>
      </c>
      <c r="O1152" s="12" t="str">
        <f>CONCATENATE(C1152,D1152,E1152)</f>
        <v>36050521456231000010000</v>
      </c>
      <c r="P1152" s="42" t="str">
        <f t="shared" si="122"/>
        <v>21456231000010000</v>
      </c>
      <c r="Q1152" s="24" t="str">
        <f>IF(AND(D1152&lt;&gt;0,E1152=0),B1152,"")</f>
        <v/>
      </c>
      <c r="R1152" s="25" t="str">
        <f>IF(AND(D1152=0,E1152&lt;&gt;0),B1152,"")</f>
        <v/>
      </c>
      <c r="S1152" s="26">
        <f t="shared" si="119"/>
        <v>41073</v>
      </c>
      <c r="T1152" s="27">
        <f>SUMIFS(S:S,O:O,O1152,E:E,"")</f>
        <v>0</v>
      </c>
      <c r="U1152" s="27">
        <f>SUMIFS(S:S,O:O,O1152,D:D,"")</f>
        <v>0</v>
      </c>
      <c r="V1152" s="28" t="str">
        <f t="shared" si="123"/>
        <v>Avant</v>
      </c>
      <c r="W1152" s="28" t="str">
        <f t="shared" si="124"/>
        <v>Après</v>
      </c>
      <c r="X1152" s="29">
        <f t="shared" si="125"/>
        <v>0</v>
      </c>
      <c r="Y1152" s="42">
        <f>IFERROR(P1152+D1152*0.03,"")</f>
        <v>2.14562310000103E+16</v>
      </c>
    </row>
    <row r="1153" spans="1:25">
      <c r="A1153" s="13" t="s">
        <v>67</v>
      </c>
      <c r="B1153" s="14" t="s">
        <v>28</v>
      </c>
      <c r="C1153" s="15">
        <v>3605052150610</v>
      </c>
      <c r="D1153" s="16">
        <v>10000</v>
      </c>
      <c r="E1153" s="17">
        <v>10000</v>
      </c>
      <c r="F1153" s="18">
        <v>1</v>
      </c>
      <c r="G1153" s="19">
        <v>1</v>
      </c>
      <c r="H1153" s="20">
        <f t="shared" si="120"/>
        <v>2</v>
      </c>
      <c r="I1153" s="21">
        <f>SUMIFS(E:E,C:C,C1153)</f>
        <v>10000</v>
      </c>
      <c r="J1153" s="21">
        <f>SUMIFS(D:D,C:C,C1153)</f>
        <v>10000</v>
      </c>
      <c r="K1153" s="20" t="str">
        <f>IF(H1153=2,"Délais OK &amp; Qté OK",IF(AND(H1153=1,E1153&lt;&gt;""),"Délais OK &amp; Qté NO",IF(AND(H1153=1,E1153="",M1153&gt;=2),"Délais NO &amp; Qté OK",IF(AND(E1153&lt;&gt;"",J1153=D1153),"Livraison sans demande","Délais NO &amp; Qté NO"))))</f>
        <v>Délais OK &amp; Qté OK</v>
      </c>
      <c r="L1153" s="22" t="str">
        <f>IF(AND(K1153="Délais NO &amp; Qté OK",X1153&gt;30,D1153&lt;&gt;""),"Verificar",IF(AND(K1153="Délais NO &amp; Qté OK",X1153&lt;=30,D1153&lt;&gt;""),"Entrée faite "&amp;X1153&amp;" jours "&amp;V1153,IF(AND(X1153&lt;30,K1153="Délais NO &amp; Qté NO",D1153=""),"Demande faite "&amp;X1153&amp;" jours "&amp;W1154,"")))</f>
        <v/>
      </c>
      <c r="M1153" s="22">
        <f t="shared" si="121"/>
        <v>1</v>
      </c>
      <c r="N1153" s="23">
        <v>1</v>
      </c>
      <c r="O1153" s="12" t="str">
        <f>CONCATENATE(C1153,D1153,E1153)</f>
        <v>36050521506101000010000</v>
      </c>
      <c r="P1153" s="42" t="str">
        <f t="shared" si="122"/>
        <v>21506101000010000</v>
      </c>
      <c r="Q1153" s="24" t="str">
        <f>IF(AND(D1153&lt;&gt;0,E1153=0),B1153,"")</f>
        <v/>
      </c>
      <c r="R1153" s="25" t="str">
        <f>IF(AND(D1153=0,E1153&lt;&gt;0),B1153,"")</f>
        <v/>
      </c>
      <c r="S1153" s="26">
        <f t="shared" si="119"/>
        <v>41073</v>
      </c>
      <c r="T1153" s="27">
        <f>SUMIFS(S:S,O:O,O1153,E:E,"")</f>
        <v>0</v>
      </c>
      <c r="U1153" s="27">
        <f>SUMIFS(S:S,O:O,O1153,D:D,"")</f>
        <v>0</v>
      </c>
      <c r="V1153" s="28" t="str">
        <f t="shared" si="123"/>
        <v>Avant</v>
      </c>
      <c r="W1153" s="28" t="str">
        <f t="shared" si="124"/>
        <v>Après</v>
      </c>
      <c r="X1153" s="29">
        <f t="shared" si="125"/>
        <v>0</v>
      </c>
      <c r="Y1153" s="42">
        <f>IFERROR(P1153+D1153*0.03,"")</f>
        <v>2.15061010000103E+16</v>
      </c>
    </row>
    <row r="1154" spans="1:25">
      <c r="A1154" s="13" t="s">
        <v>67</v>
      </c>
      <c r="B1154" s="14" t="s">
        <v>28</v>
      </c>
      <c r="C1154" s="15">
        <v>3605052157930</v>
      </c>
      <c r="D1154" s="16"/>
      <c r="E1154" s="17">
        <v>10000</v>
      </c>
      <c r="F1154" s="18"/>
      <c r="G1154" s="19"/>
      <c r="H1154" s="20">
        <f t="shared" si="120"/>
        <v>0</v>
      </c>
      <c r="I1154" s="21">
        <f>SUMIFS(E:E,C:C,C1154)</f>
        <v>10000</v>
      </c>
      <c r="J1154" s="21">
        <f>SUMIFS(D:D,C:C,C1154)</f>
        <v>10000</v>
      </c>
      <c r="K1154" s="20" t="str">
        <f>IF(H1154=2,"Délais OK &amp; Qté OK",IF(AND(H1154=1,E1154&lt;&gt;""),"Délais OK &amp; Qté NO",IF(AND(H1154=1,E1154="",M1154&gt;=2),"Délais NO &amp; Qté OK",IF(AND(E1154&lt;&gt;"",J1154=D1154),"Livraison sans demande","Délais NO &amp; Qté NO"))))</f>
        <v>Délais NO &amp; Qté NO</v>
      </c>
      <c r="L1154" s="22" t="str">
        <f>IF(AND(K1154="Délais NO &amp; Qté OK",X1154&gt;30,D1154&lt;&gt;""),"Verificar",IF(AND(K1154="Délais NO &amp; Qté OK",X1154&lt;=30,D1154&lt;&gt;""),"Entrée faite "&amp;X1154&amp;" jours "&amp;V1154,IF(AND(X1154&lt;30,K1154="Délais NO &amp; Qté NO",D1154=""),"Demande faite "&amp;X1154&amp;" jours "&amp;W1155,"")))</f>
        <v>Demande faite 2 jours Après</v>
      </c>
      <c r="M1154" s="22">
        <f t="shared" si="121"/>
        <v>2</v>
      </c>
      <c r="N1154" s="23">
        <v>1</v>
      </c>
      <c r="O1154" s="12" t="str">
        <f>CONCATENATE(C1154,D1154,E1154)</f>
        <v>360505215793010000</v>
      </c>
      <c r="P1154" s="42" t="str">
        <f t="shared" si="122"/>
        <v>215793010000</v>
      </c>
      <c r="Q1154" s="24" t="str">
        <f>IF(AND(D1154&lt;&gt;0,E1154=0),B1154,"")</f>
        <v/>
      </c>
      <c r="R1154" s="25" t="str">
        <f>IF(AND(D1154=0,E1154&lt;&gt;0),B1154,"")</f>
        <v>13/06/2012</v>
      </c>
      <c r="S1154" s="26">
        <f t="shared" ref="S1154:S1217" si="126">B1154*1</f>
        <v>41073</v>
      </c>
      <c r="T1154" s="27">
        <f>SUMIFS(S:S,O:O,O1154,E:E,"")</f>
        <v>41071</v>
      </c>
      <c r="U1154" s="27">
        <f>SUMIFS(S:S,O:O,O1154,D:D,"")</f>
        <v>41073</v>
      </c>
      <c r="V1154" s="28" t="str">
        <f t="shared" si="123"/>
        <v>Après</v>
      </c>
      <c r="W1154" s="28" t="str">
        <f t="shared" si="124"/>
        <v>Avant</v>
      </c>
      <c r="X1154" s="29">
        <f t="shared" si="125"/>
        <v>2</v>
      </c>
      <c r="Y1154" s="42">
        <f>IFERROR(P1154+D1154*0.03,"")</f>
        <v>215793010000</v>
      </c>
    </row>
    <row r="1155" spans="1:25">
      <c r="A1155" s="13" t="s">
        <v>67</v>
      </c>
      <c r="B1155" s="14" t="s">
        <v>28</v>
      </c>
      <c r="C1155" s="15">
        <v>3605052184301</v>
      </c>
      <c r="D1155" s="16">
        <v>10000</v>
      </c>
      <c r="E1155" s="17">
        <v>10000</v>
      </c>
      <c r="F1155" s="18">
        <v>1</v>
      </c>
      <c r="G1155" s="19">
        <v>1</v>
      </c>
      <c r="H1155" s="20">
        <f t="shared" ref="H1155:H1218" si="127">SUM(F1155:G1155)</f>
        <v>2</v>
      </c>
      <c r="I1155" s="21">
        <f>SUMIFS(E:E,C:C,C1155)</f>
        <v>80000</v>
      </c>
      <c r="J1155" s="21">
        <f>SUMIFS(D:D,C:C,C1155)</f>
        <v>80000</v>
      </c>
      <c r="K1155" s="20" t="str">
        <f>IF(H1155=2,"Délais OK &amp; Qté OK",IF(AND(H1155=1,E1155&lt;&gt;""),"Délais OK &amp; Qté NO",IF(AND(H1155=1,E1155="",M1155&gt;=2),"Délais NO &amp; Qté OK",IF(AND(E1155&lt;&gt;"",J1155=D1155),"Livraison sans demande","Délais NO &amp; Qté NO"))))</f>
        <v>Délais OK &amp; Qté OK</v>
      </c>
      <c r="L1155" s="22" t="str">
        <f>IF(AND(K1155="Délais NO &amp; Qté OK",X1155&gt;30,D1155&lt;&gt;""),"Verificar",IF(AND(K1155="Délais NO &amp; Qté OK",X1155&lt;=30,D1155&lt;&gt;""),"Entrée faite "&amp;X1155&amp;" jours "&amp;V1155,IF(AND(X1155&lt;30,K1155="Délais NO &amp; Qté NO",D1155=""),"Demande faite "&amp;X1155&amp;" jours "&amp;W1156,"")))</f>
        <v/>
      </c>
      <c r="M1155" s="22">
        <f t="shared" ref="M1155:M1218" si="128">SUMIFS(N:N,O:O,O1155)</f>
        <v>1</v>
      </c>
      <c r="N1155" s="23">
        <v>1</v>
      </c>
      <c r="O1155" s="12" t="str">
        <f>CONCATENATE(C1155,D1155,E1155)</f>
        <v>36050521843011000010000</v>
      </c>
      <c r="P1155" s="42" t="str">
        <f t="shared" ref="P1155:P1218" si="129">RIGHT(O1155,LEN(O1155)-6)</f>
        <v>21843011000010000</v>
      </c>
      <c r="Q1155" s="24" t="str">
        <f>IF(AND(D1155&lt;&gt;0,E1155=0),B1155,"")</f>
        <v/>
      </c>
      <c r="R1155" s="25" t="str">
        <f>IF(AND(D1155=0,E1155&lt;&gt;0),B1155,"")</f>
        <v/>
      </c>
      <c r="S1155" s="26">
        <f t="shared" si="126"/>
        <v>41073</v>
      </c>
      <c r="T1155" s="27">
        <f>SUMIFS(S:S,O:O,O1155,E:E,"")</f>
        <v>0</v>
      </c>
      <c r="U1155" s="27">
        <f>SUMIFS(S:S,O:O,O1155,D:D,"")</f>
        <v>0</v>
      </c>
      <c r="V1155" s="28" t="str">
        <f t="shared" ref="V1155:V1218" si="130">IF(T1155&lt;U1155,"Après","Avant")</f>
        <v>Avant</v>
      </c>
      <c r="W1155" s="28" t="str">
        <f t="shared" ref="W1155:W1218" si="131">IF(V1155="Après","Avant","Après")</f>
        <v>Après</v>
      </c>
      <c r="X1155" s="29">
        <f t="shared" ref="X1155:X1218" si="132">ABS(T1155-U1155)</f>
        <v>0</v>
      </c>
      <c r="Y1155" s="42">
        <f>IFERROR(P1155+D1155*0.03,"")</f>
        <v>2.18430110000103E+16</v>
      </c>
    </row>
    <row r="1156" spans="1:25">
      <c r="A1156" s="13" t="s">
        <v>67</v>
      </c>
      <c r="B1156" s="14" t="s">
        <v>28</v>
      </c>
      <c r="C1156" s="15">
        <v>3605052184554</v>
      </c>
      <c r="D1156" s="16">
        <v>10000</v>
      </c>
      <c r="E1156" s="17">
        <v>10000</v>
      </c>
      <c r="F1156" s="18">
        <v>1</v>
      </c>
      <c r="G1156" s="19">
        <v>1</v>
      </c>
      <c r="H1156" s="20">
        <f t="shared" si="127"/>
        <v>2</v>
      </c>
      <c r="I1156" s="21">
        <f>SUMIFS(E:E,C:C,C1156)</f>
        <v>20000</v>
      </c>
      <c r="J1156" s="21">
        <f>SUMIFS(D:D,C:C,C1156)</f>
        <v>20000</v>
      </c>
      <c r="K1156" s="20" t="str">
        <f>IF(H1156=2,"Délais OK &amp; Qté OK",IF(AND(H1156=1,E1156&lt;&gt;""),"Délais OK &amp; Qté NO",IF(AND(H1156=1,E1156="",M1156&gt;=2),"Délais NO &amp; Qté OK",IF(AND(E1156&lt;&gt;"",J1156=D1156),"Livraison sans demande","Délais NO &amp; Qté NO"))))</f>
        <v>Délais OK &amp; Qté OK</v>
      </c>
      <c r="L1156" s="22" t="str">
        <f>IF(AND(K1156="Délais NO &amp; Qté OK",X1156&gt;30,D1156&lt;&gt;""),"Verificar",IF(AND(K1156="Délais NO &amp; Qté OK",X1156&lt;=30,D1156&lt;&gt;""),"Entrée faite "&amp;X1156&amp;" jours "&amp;V1156,IF(AND(X1156&lt;30,K1156="Délais NO &amp; Qté NO",D1156=""),"Demande faite "&amp;X1156&amp;" jours "&amp;W1157,"")))</f>
        <v/>
      </c>
      <c r="M1156" s="22">
        <f t="shared" si="128"/>
        <v>2</v>
      </c>
      <c r="N1156" s="23">
        <v>1</v>
      </c>
      <c r="O1156" s="12" t="str">
        <f>CONCATENATE(C1156,D1156,E1156)</f>
        <v>36050521845541000010000</v>
      </c>
      <c r="P1156" s="42" t="str">
        <f t="shared" si="129"/>
        <v>21845541000010000</v>
      </c>
      <c r="Q1156" s="24" t="str">
        <f>IF(AND(D1156&lt;&gt;0,E1156=0),B1156,"")</f>
        <v/>
      </c>
      <c r="R1156" s="25" t="str">
        <f>IF(AND(D1156=0,E1156&lt;&gt;0),B1156,"")</f>
        <v/>
      </c>
      <c r="S1156" s="26">
        <f t="shared" si="126"/>
        <v>41073</v>
      </c>
      <c r="T1156" s="27">
        <f>SUMIFS(S:S,O:O,O1156,E:E,"")</f>
        <v>0</v>
      </c>
      <c r="U1156" s="27">
        <f>SUMIFS(S:S,O:O,O1156,D:D,"")</f>
        <v>0</v>
      </c>
      <c r="V1156" s="28" t="str">
        <f t="shared" si="130"/>
        <v>Avant</v>
      </c>
      <c r="W1156" s="28" t="str">
        <f t="shared" si="131"/>
        <v>Après</v>
      </c>
      <c r="X1156" s="29">
        <f t="shared" si="132"/>
        <v>0</v>
      </c>
      <c r="Y1156" s="42">
        <f>IFERROR(P1156+D1156*0.03,"")</f>
        <v>2.18455410000103E+16</v>
      </c>
    </row>
    <row r="1157" spans="1:25">
      <c r="A1157" s="13" t="s">
        <v>67</v>
      </c>
      <c r="B1157" s="14" t="s">
        <v>28</v>
      </c>
      <c r="C1157" s="15">
        <v>3605052195338</v>
      </c>
      <c r="D1157" s="16">
        <v>10000</v>
      </c>
      <c r="E1157" s="17">
        <v>10000</v>
      </c>
      <c r="F1157" s="18">
        <v>1</v>
      </c>
      <c r="G1157" s="19">
        <v>1</v>
      </c>
      <c r="H1157" s="20">
        <f t="shared" si="127"/>
        <v>2</v>
      </c>
      <c r="I1157" s="21">
        <f>SUMIFS(E:E,C:C,C1157)</f>
        <v>10000</v>
      </c>
      <c r="J1157" s="21">
        <f>SUMIFS(D:D,C:C,C1157)</f>
        <v>10000</v>
      </c>
      <c r="K1157" s="20" t="str">
        <f>IF(H1157=2,"Délais OK &amp; Qté OK",IF(AND(H1157=1,E1157&lt;&gt;""),"Délais OK &amp; Qté NO",IF(AND(H1157=1,E1157="",M1157&gt;=2),"Délais NO &amp; Qté OK",IF(AND(E1157&lt;&gt;"",J1157=D1157),"Livraison sans demande","Délais NO &amp; Qté NO"))))</f>
        <v>Délais OK &amp; Qté OK</v>
      </c>
      <c r="L1157" s="22" t="str">
        <f>IF(AND(K1157="Délais NO &amp; Qté OK",X1157&gt;30,D1157&lt;&gt;""),"Verificar",IF(AND(K1157="Délais NO &amp; Qté OK",X1157&lt;=30,D1157&lt;&gt;""),"Entrée faite "&amp;X1157&amp;" jours "&amp;V1157,IF(AND(X1157&lt;30,K1157="Délais NO &amp; Qté NO",D1157=""),"Demande faite "&amp;X1157&amp;" jours "&amp;W1158,"")))</f>
        <v/>
      </c>
      <c r="M1157" s="22">
        <f t="shared" si="128"/>
        <v>1</v>
      </c>
      <c r="N1157" s="23">
        <v>1</v>
      </c>
      <c r="O1157" s="12" t="str">
        <f>CONCATENATE(C1157,D1157,E1157)</f>
        <v>36050521953381000010000</v>
      </c>
      <c r="P1157" s="42" t="str">
        <f t="shared" si="129"/>
        <v>21953381000010000</v>
      </c>
      <c r="Q1157" s="24" t="str">
        <f>IF(AND(D1157&lt;&gt;0,E1157=0),B1157,"")</f>
        <v/>
      </c>
      <c r="R1157" s="25" t="str">
        <f>IF(AND(D1157=0,E1157&lt;&gt;0),B1157,"")</f>
        <v/>
      </c>
      <c r="S1157" s="26">
        <f t="shared" si="126"/>
        <v>41073</v>
      </c>
      <c r="T1157" s="27">
        <f>SUMIFS(S:S,O:O,O1157,E:E,"")</f>
        <v>0</v>
      </c>
      <c r="U1157" s="27">
        <f>SUMIFS(S:S,O:O,O1157,D:D,"")</f>
        <v>0</v>
      </c>
      <c r="V1157" s="28" t="str">
        <f t="shared" si="130"/>
        <v>Avant</v>
      </c>
      <c r="W1157" s="28" t="str">
        <f t="shared" si="131"/>
        <v>Après</v>
      </c>
      <c r="X1157" s="29">
        <f t="shared" si="132"/>
        <v>0</v>
      </c>
      <c r="Y1157" s="42">
        <f>IFERROR(P1157+D1157*0.03,"")</f>
        <v>2.19533810000103E+16</v>
      </c>
    </row>
    <row r="1158" spans="1:25">
      <c r="A1158" s="13" t="s">
        <v>67</v>
      </c>
      <c r="B1158" s="14" t="s">
        <v>28</v>
      </c>
      <c r="C1158" s="15">
        <v>3605052267981</v>
      </c>
      <c r="D1158" s="16">
        <v>9600</v>
      </c>
      <c r="E1158" s="17"/>
      <c r="F1158" s="18"/>
      <c r="G1158" s="19">
        <v>1</v>
      </c>
      <c r="H1158" s="20">
        <f t="shared" si="127"/>
        <v>1</v>
      </c>
      <c r="I1158" s="21">
        <f>SUMIFS(E:E,C:C,C1158)</f>
        <v>787200</v>
      </c>
      <c r="J1158" s="21">
        <f>SUMIFS(D:D,C:C,C1158)</f>
        <v>796800</v>
      </c>
      <c r="K1158" s="20" t="str">
        <f>IF(H1158=2,"Délais OK &amp; Qté OK",IF(AND(H1158=1,E1158&lt;&gt;""),"Délais OK &amp; Qté NO",IF(AND(H1158=1,E1158="",M1158&gt;=2),"Délais NO &amp; Qté OK",IF(AND(E1158&lt;&gt;"",J1158=D1158),"Livraison sans demande","Délais NO &amp; Qté NO"))))</f>
        <v>Délais NO &amp; Qté NO</v>
      </c>
      <c r="L1158" s="22" t="str">
        <f>IF(AND(K1158="Délais NO &amp; Qté OK",X1158&gt;30,D1158&lt;&gt;""),"Verificar",IF(AND(K1158="Délais NO &amp; Qté OK",X1158&lt;=30,D1158&lt;&gt;""),"Entrée faite "&amp;X1158&amp;" jours "&amp;V1158,IF(AND(X1158&lt;30,K1158="Délais NO &amp; Qté NO",D1158=""),"Demande faite "&amp;X1158&amp;" jours "&amp;W1159,"")))</f>
        <v/>
      </c>
      <c r="M1158" s="22">
        <f t="shared" si="128"/>
        <v>1</v>
      </c>
      <c r="N1158" s="23">
        <v>1</v>
      </c>
      <c r="O1158" s="12" t="str">
        <f>CONCATENATE(C1158,D1158,E1158)</f>
        <v>36050522679819600</v>
      </c>
      <c r="P1158" s="42" t="str">
        <f t="shared" si="129"/>
        <v>22679819600</v>
      </c>
      <c r="Q1158" s="24" t="str">
        <f>IF(AND(D1158&lt;&gt;0,E1158=0),B1158,"")</f>
        <v>13/06/2012</v>
      </c>
      <c r="R1158" s="25" t="str">
        <f>IF(AND(D1158=0,E1158&lt;&gt;0),B1158,"")</f>
        <v/>
      </c>
      <c r="S1158" s="26">
        <f t="shared" si="126"/>
        <v>41073</v>
      </c>
      <c r="T1158" s="27">
        <f>SUMIFS(S:S,O:O,O1158,E:E,"")</f>
        <v>41073</v>
      </c>
      <c r="U1158" s="27">
        <f>SUMIFS(S:S,O:O,O1158,D:D,"")</f>
        <v>0</v>
      </c>
      <c r="V1158" s="28" t="str">
        <f t="shared" si="130"/>
        <v>Avant</v>
      </c>
      <c r="W1158" s="28" t="str">
        <f t="shared" si="131"/>
        <v>Après</v>
      </c>
      <c r="X1158" s="29">
        <f t="shared" si="132"/>
        <v>41073</v>
      </c>
      <c r="Y1158" s="42">
        <f>IFERROR(P1158+D1158*0.03,"")</f>
        <v>22679819888</v>
      </c>
    </row>
    <row r="1159" spans="1:25">
      <c r="A1159" s="13" t="s">
        <v>67</v>
      </c>
      <c r="B1159" s="14" t="s">
        <v>28</v>
      </c>
      <c r="C1159" s="15">
        <v>3605052346457</v>
      </c>
      <c r="D1159" s="16">
        <v>10000</v>
      </c>
      <c r="E1159" s="17">
        <v>10000</v>
      </c>
      <c r="F1159" s="18">
        <v>1</v>
      </c>
      <c r="G1159" s="19">
        <v>1</v>
      </c>
      <c r="H1159" s="20">
        <f t="shared" si="127"/>
        <v>2</v>
      </c>
      <c r="I1159" s="21">
        <f>SUMIFS(E:E,C:C,C1159)</f>
        <v>10000</v>
      </c>
      <c r="J1159" s="21">
        <f>SUMIFS(D:D,C:C,C1159)</f>
        <v>10000</v>
      </c>
      <c r="K1159" s="20" t="str">
        <f>IF(H1159=2,"Délais OK &amp; Qté OK",IF(AND(H1159=1,E1159&lt;&gt;""),"Délais OK &amp; Qté NO",IF(AND(H1159=1,E1159="",M1159&gt;=2),"Délais NO &amp; Qté OK",IF(AND(E1159&lt;&gt;"",J1159=D1159),"Livraison sans demande","Délais NO &amp; Qté NO"))))</f>
        <v>Délais OK &amp; Qté OK</v>
      </c>
      <c r="L1159" s="22" t="str">
        <f>IF(AND(K1159="Délais NO &amp; Qté OK",X1159&gt;30,D1159&lt;&gt;""),"Verificar",IF(AND(K1159="Délais NO &amp; Qté OK",X1159&lt;=30,D1159&lt;&gt;""),"Entrée faite "&amp;X1159&amp;" jours "&amp;V1159,IF(AND(X1159&lt;30,K1159="Délais NO &amp; Qté NO",D1159=""),"Demande faite "&amp;X1159&amp;" jours "&amp;W1160,"")))</f>
        <v/>
      </c>
      <c r="M1159" s="22">
        <f t="shared" si="128"/>
        <v>1</v>
      </c>
      <c r="N1159" s="23">
        <v>1</v>
      </c>
      <c r="O1159" s="12" t="str">
        <f>CONCATENATE(C1159,D1159,E1159)</f>
        <v>36050523464571000010000</v>
      </c>
      <c r="P1159" s="42" t="str">
        <f t="shared" si="129"/>
        <v>23464571000010000</v>
      </c>
      <c r="Q1159" s="24" t="str">
        <f>IF(AND(D1159&lt;&gt;0,E1159=0),B1159,"")</f>
        <v/>
      </c>
      <c r="R1159" s="25" t="str">
        <f>IF(AND(D1159=0,E1159&lt;&gt;0),B1159,"")</f>
        <v/>
      </c>
      <c r="S1159" s="26">
        <f t="shared" si="126"/>
        <v>41073</v>
      </c>
      <c r="T1159" s="27">
        <f>SUMIFS(S:S,O:O,O1159,E:E,"")</f>
        <v>0</v>
      </c>
      <c r="U1159" s="27">
        <f>SUMIFS(S:S,O:O,O1159,D:D,"")</f>
        <v>0</v>
      </c>
      <c r="V1159" s="28" t="str">
        <f t="shared" si="130"/>
        <v>Avant</v>
      </c>
      <c r="W1159" s="28" t="str">
        <f t="shared" si="131"/>
        <v>Après</v>
      </c>
      <c r="X1159" s="29">
        <f t="shared" si="132"/>
        <v>0</v>
      </c>
      <c r="Y1159" s="42">
        <f>IFERROR(P1159+D1159*0.03,"")</f>
        <v>2.34645710000103E+16</v>
      </c>
    </row>
    <row r="1160" spans="1:25">
      <c r="A1160" s="13" t="s">
        <v>67</v>
      </c>
      <c r="B1160" s="14" t="s">
        <v>28</v>
      </c>
      <c r="C1160" s="15">
        <v>3605052351796</v>
      </c>
      <c r="D1160" s="16">
        <v>10000</v>
      </c>
      <c r="E1160" s="17"/>
      <c r="F1160" s="18"/>
      <c r="G1160" s="19">
        <v>1</v>
      </c>
      <c r="H1160" s="20">
        <f t="shared" si="127"/>
        <v>1</v>
      </c>
      <c r="I1160" s="21">
        <f>SUMIFS(E:E,C:C,C1160)</f>
        <v>10000</v>
      </c>
      <c r="J1160" s="21">
        <f>SUMIFS(D:D,C:C,C1160)</f>
        <v>20000</v>
      </c>
      <c r="K1160" s="20" t="str">
        <f>IF(H1160=2,"Délais OK &amp; Qté OK",IF(AND(H1160=1,E1160&lt;&gt;""),"Délais OK &amp; Qté NO",IF(AND(H1160=1,E1160="",M1160&gt;=2),"Délais NO &amp; Qté OK",IF(AND(E1160&lt;&gt;"",J1160=D1160),"Livraison sans demande","Délais NO &amp; Qté NO"))))</f>
        <v>Délais NO &amp; Qté NO</v>
      </c>
      <c r="L1160" s="22" t="str">
        <f>IF(AND(K1160="Délais NO &amp; Qté OK",X1160&gt;30,D1160&lt;&gt;""),"Verificar",IF(AND(K1160="Délais NO &amp; Qté OK",X1160&lt;=30,D1160&lt;&gt;""),"Entrée faite "&amp;X1160&amp;" jours "&amp;V1160,IF(AND(X1160&lt;30,K1160="Délais NO &amp; Qté NO",D1160=""),"Demande faite "&amp;X1160&amp;" jours "&amp;W1161,"")))</f>
        <v/>
      </c>
      <c r="M1160" s="22">
        <f t="shared" si="128"/>
        <v>1</v>
      </c>
      <c r="N1160" s="23">
        <v>1</v>
      </c>
      <c r="O1160" s="12" t="str">
        <f>CONCATENATE(C1160,D1160,E1160)</f>
        <v>360505235179610000</v>
      </c>
      <c r="P1160" s="42" t="str">
        <f t="shared" si="129"/>
        <v>235179610000</v>
      </c>
      <c r="Q1160" s="24" t="str">
        <f>IF(AND(D1160&lt;&gt;0,E1160=0),B1160,"")</f>
        <v>13/06/2012</v>
      </c>
      <c r="R1160" s="25" t="str">
        <f>IF(AND(D1160=0,E1160&lt;&gt;0),B1160,"")</f>
        <v/>
      </c>
      <c r="S1160" s="26">
        <f t="shared" si="126"/>
        <v>41073</v>
      </c>
      <c r="T1160" s="27">
        <f>SUMIFS(S:S,O:O,O1160,E:E,"")</f>
        <v>41073</v>
      </c>
      <c r="U1160" s="27">
        <f>SUMIFS(S:S,O:O,O1160,D:D,"")</f>
        <v>0</v>
      </c>
      <c r="V1160" s="28" t="str">
        <f t="shared" si="130"/>
        <v>Avant</v>
      </c>
      <c r="W1160" s="28" t="str">
        <f t="shared" si="131"/>
        <v>Après</v>
      </c>
      <c r="X1160" s="29">
        <f t="shared" si="132"/>
        <v>41073</v>
      </c>
      <c r="Y1160" s="42">
        <f>IFERROR(P1160+D1160*0.03,"")</f>
        <v>235179610300</v>
      </c>
    </row>
    <row r="1161" spans="1:25">
      <c r="A1161" s="13" t="s">
        <v>67</v>
      </c>
      <c r="B1161" s="14" t="s">
        <v>28</v>
      </c>
      <c r="C1161" s="15">
        <v>3605052376867</v>
      </c>
      <c r="D1161" s="16">
        <v>10000</v>
      </c>
      <c r="E1161" s="17"/>
      <c r="F1161" s="18"/>
      <c r="G1161" s="19">
        <v>1</v>
      </c>
      <c r="H1161" s="20">
        <f t="shared" si="127"/>
        <v>1</v>
      </c>
      <c r="I1161" s="21">
        <f>SUMIFS(E:E,C:C,C1161)</f>
        <v>10000</v>
      </c>
      <c r="J1161" s="21">
        <f>SUMIFS(D:D,C:C,C1161)</f>
        <v>10000</v>
      </c>
      <c r="K1161" s="20" t="str">
        <f>IF(H1161=2,"Délais OK &amp; Qté OK",IF(AND(H1161=1,E1161&lt;&gt;""),"Délais OK &amp; Qté NO",IF(AND(H1161=1,E1161="",M1161&gt;=2),"Délais NO &amp; Qté OK",IF(AND(E1161&lt;&gt;"",J1161=D1161),"Livraison sans demande","Délais NO &amp; Qté NO"))))</f>
        <v>Délais NO &amp; Qté OK</v>
      </c>
      <c r="L1161" s="22" t="str">
        <f>IF(AND(K1161="Délais NO &amp; Qté OK",X1161&gt;30,D1161&lt;&gt;""),"Verificar",IF(AND(K1161="Délais NO &amp; Qté OK",X1161&lt;=30,D1161&lt;&gt;""),"Entrée faite "&amp;X1161&amp;" jours "&amp;V1161,IF(AND(X1161&lt;30,K1161="Délais NO &amp; Qté NO",D1161=""),"Demande faite "&amp;X1161&amp;" jours "&amp;W1162,"")))</f>
        <v>Entrée faite 5 jours Après</v>
      </c>
      <c r="M1161" s="22">
        <f t="shared" si="128"/>
        <v>2</v>
      </c>
      <c r="N1161" s="23">
        <v>1</v>
      </c>
      <c r="O1161" s="12" t="str">
        <f>CONCATENATE(C1161,D1161,E1161)</f>
        <v>360505237686710000</v>
      </c>
      <c r="P1161" s="42" t="str">
        <f t="shared" si="129"/>
        <v>237686710000</v>
      </c>
      <c r="Q1161" s="24" t="str">
        <f>IF(AND(D1161&lt;&gt;0,E1161=0),B1161,"")</f>
        <v>13/06/2012</v>
      </c>
      <c r="R1161" s="25" t="str">
        <f>IF(AND(D1161=0,E1161&lt;&gt;0),B1161,"")</f>
        <v/>
      </c>
      <c r="S1161" s="26">
        <f t="shared" si="126"/>
        <v>41073</v>
      </c>
      <c r="T1161" s="27">
        <f>SUMIFS(S:S,O:O,O1161,E:E,"")</f>
        <v>41073</v>
      </c>
      <c r="U1161" s="27">
        <f>SUMIFS(S:S,O:O,O1161,D:D,"")</f>
        <v>41078</v>
      </c>
      <c r="V1161" s="28" t="str">
        <f t="shared" si="130"/>
        <v>Après</v>
      </c>
      <c r="W1161" s="28" t="str">
        <f t="shared" si="131"/>
        <v>Avant</v>
      </c>
      <c r="X1161" s="29">
        <f t="shared" si="132"/>
        <v>5</v>
      </c>
      <c r="Y1161" s="42">
        <f>IFERROR(P1161+D1161*0.03,"")</f>
        <v>237686710300</v>
      </c>
    </row>
    <row r="1162" spans="1:25">
      <c r="A1162" s="13" t="s">
        <v>67</v>
      </c>
      <c r="B1162" s="14" t="s">
        <v>28</v>
      </c>
      <c r="C1162" s="15">
        <v>3605052376874</v>
      </c>
      <c r="D1162" s="16">
        <v>10000</v>
      </c>
      <c r="E1162" s="17"/>
      <c r="F1162" s="18"/>
      <c r="G1162" s="19">
        <v>1</v>
      </c>
      <c r="H1162" s="20">
        <f t="shared" si="127"/>
        <v>1</v>
      </c>
      <c r="I1162" s="21">
        <f>SUMIFS(E:E,C:C,C1162)</f>
        <v>20000</v>
      </c>
      <c r="J1162" s="21">
        <f>SUMIFS(D:D,C:C,C1162)</f>
        <v>20000</v>
      </c>
      <c r="K1162" s="20" t="str">
        <f>IF(H1162=2,"Délais OK &amp; Qté OK",IF(AND(H1162=1,E1162&lt;&gt;""),"Délais OK &amp; Qté NO",IF(AND(H1162=1,E1162="",M1162&gt;=2),"Délais NO &amp; Qté OK",IF(AND(E1162&lt;&gt;"",J1162=D1162),"Livraison sans demande","Délais NO &amp; Qté NO"))))</f>
        <v>Délais NO &amp; Qté NO</v>
      </c>
      <c r="L1162" s="22" t="str">
        <f>IF(AND(K1162="Délais NO &amp; Qté OK",X1162&gt;30,D1162&lt;&gt;""),"Verificar",IF(AND(K1162="Délais NO &amp; Qté OK",X1162&lt;=30,D1162&lt;&gt;""),"Entrée faite "&amp;X1162&amp;" jours "&amp;V1162,IF(AND(X1162&lt;30,K1162="Délais NO &amp; Qté NO",D1162=""),"Demande faite "&amp;X1162&amp;" jours "&amp;W1163,"")))</f>
        <v/>
      </c>
      <c r="M1162" s="22">
        <f t="shared" si="128"/>
        <v>1</v>
      </c>
      <c r="N1162" s="23">
        <v>1</v>
      </c>
      <c r="O1162" s="12" t="str">
        <f>CONCATENATE(C1162,D1162,E1162)</f>
        <v>360505237687410000</v>
      </c>
      <c r="P1162" s="42" t="str">
        <f t="shared" si="129"/>
        <v>237687410000</v>
      </c>
      <c r="Q1162" s="24" t="str">
        <f>IF(AND(D1162&lt;&gt;0,E1162=0),B1162,"")</f>
        <v>13/06/2012</v>
      </c>
      <c r="R1162" s="25" t="str">
        <f>IF(AND(D1162=0,E1162&lt;&gt;0),B1162,"")</f>
        <v/>
      </c>
      <c r="S1162" s="26">
        <f t="shared" si="126"/>
        <v>41073</v>
      </c>
      <c r="T1162" s="27">
        <f>SUMIFS(S:S,O:O,O1162,E:E,"")</f>
        <v>41073</v>
      </c>
      <c r="U1162" s="27">
        <f>SUMIFS(S:S,O:O,O1162,D:D,"")</f>
        <v>0</v>
      </c>
      <c r="V1162" s="28" t="str">
        <f t="shared" si="130"/>
        <v>Avant</v>
      </c>
      <c r="W1162" s="28" t="str">
        <f t="shared" si="131"/>
        <v>Après</v>
      </c>
      <c r="X1162" s="29">
        <f t="shared" si="132"/>
        <v>41073</v>
      </c>
      <c r="Y1162" s="42">
        <f>IFERROR(P1162+D1162*0.03,"")</f>
        <v>237687410300</v>
      </c>
    </row>
    <row r="1163" spans="1:25">
      <c r="A1163" s="13" t="s">
        <v>67</v>
      </c>
      <c r="B1163" s="14" t="s">
        <v>28</v>
      </c>
      <c r="C1163" s="15">
        <v>3605052377000</v>
      </c>
      <c r="D1163" s="16">
        <v>20000</v>
      </c>
      <c r="E1163" s="17"/>
      <c r="F1163" s="18"/>
      <c r="G1163" s="19">
        <v>1</v>
      </c>
      <c r="H1163" s="20">
        <f t="shared" si="127"/>
        <v>1</v>
      </c>
      <c r="I1163" s="21">
        <f>SUMIFS(E:E,C:C,C1163)</f>
        <v>40000</v>
      </c>
      <c r="J1163" s="21">
        <f>SUMIFS(D:D,C:C,C1163)</f>
        <v>40000</v>
      </c>
      <c r="K1163" s="20" t="str">
        <f>IF(H1163=2,"Délais OK &amp; Qté OK",IF(AND(H1163=1,E1163&lt;&gt;""),"Délais OK &amp; Qté NO",IF(AND(H1163=1,E1163="",M1163&gt;=2),"Délais NO &amp; Qté OK",IF(AND(E1163&lt;&gt;"",J1163=D1163),"Livraison sans demande","Délais NO &amp; Qté NO"))))</f>
        <v>Délais NO &amp; Qté OK</v>
      </c>
      <c r="L1163" s="22" t="str">
        <f>IF(AND(K1163="Délais NO &amp; Qté OK",X1163&gt;30,D1163&lt;&gt;""),"Verificar",IF(AND(K1163="Délais NO &amp; Qté OK",X1163&lt;=30,D1163&lt;&gt;""),"Entrée faite "&amp;X1163&amp;" jours "&amp;V1163,IF(AND(X1163&lt;30,K1163="Délais NO &amp; Qté NO",D1163=""),"Demande faite "&amp;X1163&amp;" jours "&amp;W1164,"")))</f>
        <v>Entrée faite 2 jours Après</v>
      </c>
      <c r="M1163" s="22">
        <f t="shared" si="128"/>
        <v>2</v>
      </c>
      <c r="N1163" s="23">
        <v>1</v>
      </c>
      <c r="O1163" s="12" t="str">
        <f>CONCATENATE(C1163,D1163,E1163)</f>
        <v>360505237700020000</v>
      </c>
      <c r="P1163" s="42" t="str">
        <f t="shared" si="129"/>
        <v>237700020000</v>
      </c>
      <c r="Q1163" s="24" t="str">
        <f>IF(AND(D1163&lt;&gt;0,E1163=0),B1163,"")</f>
        <v>13/06/2012</v>
      </c>
      <c r="R1163" s="25" t="str">
        <f>IF(AND(D1163=0,E1163&lt;&gt;0),B1163,"")</f>
        <v/>
      </c>
      <c r="S1163" s="26">
        <f t="shared" si="126"/>
        <v>41073</v>
      </c>
      <c r="T1163" s="27">
        <f>SUMIFS(S:S,O:O,O1163,E:E,"")</f>
        <v>41073</v>
      </c>
      <c r="U1163" s="27">
        <f>SUMIFS(S:S,O:O,O1163,D:D,"")</f>
        <v>41075</v>
      </c>
      <c r="V1163" s="28" t="str">
        <f t="shared" si="130"/>
        <v>Après</v>
      </c>
      <c r="W1163" s="28" t="str">
        <f t="shared" si="131"/>
        <v>Avant</v>
      </c>
      <c r="X1163" s="29">
        <f t="shared" si="132"/>
        <v>2</v>
      </c>
      <c r="Y1163" s="42">
        <f>IFERROR(P1163+D1163*0.03,"")</f>
        <v>237700020600</v>
      </c>
    </row>
    <row r="1164" spans="1:25">
      <c r="A1164" s="13" t="s">
        <v>67</v>
      </c>
      <c r="B1164" s="14" t="s">
        <v>28</v>
      </c>
      <c r="C1164" s="15">
        <v>3605052377017</v>
      </c>
      <c r="D1164" s="16">
        <v>10000</v>
      </c>
      <c r="E1164" s="17"/>
      <c r="F1164" s="18"/>
      <c r="G1164" s="19">
        <v>1</v>
      </c>
      <c r="H1164" s="20">
        <f t="shared" si="127"/>
        <v>1</v>
      </c>
      <c r="I1164" s="21">
        <f>SUMIFS(E:E,C:C,C1164)</f>
        <v>20000</v>
      </c>
      <c r="J1164" s="21">
        <f>SUMIFS(D:D,C:C,C1164)</f>
        <v>30000</v>
      </c>
      <c r="K1164" s="20" t="str">
        <f>IF(H1164=2,"Délais OK &amp; Qté OK",IF(AND(H1164=1,E1164&lt;&gt;""),"Délais OK &amp; Qté NO",IF(AND(H1164=1,E1164="",M1164&gt;=2),"Délais NO &amp; Qté OK",IF(AND(E1164&lt;&gt;"",J1164=D1164),"Livraison sans demande","Délais NO &amp; Qté NO"))))</f>
        <v>Délais NO &amp; Qté NO</v>
      </c>
      <c r="L1164" s="22" t="str">
        <f>IF(AND(K1164="Délais NO &amp; Qté OK",X1164&gt;30,D1164&lt;&gt;""),"Verificar",IF(AND(K1164="Délais NO &amp; Qté OK",X1164&lt;=30,D1164&lt;&gt;""),"Entrée faite "&amp;X1164&amp;" jours "&amp;V1164,IF(AND(X1164&lt;30,K1164="Délais NO &amp; Qté NO",D1164=""),"Demande faite "&amp;X1164&amp;" jours "&amp;W1165,"")))</f>
        <v/>
      </c>
      <c r="M1164" s="22">
        <f t="shared" si="128"/>
        <v>1</v>
      </c>
      <c r="N1164" s="23">
        <v>1</v>
      </c>
      <c r="O1164" s="12" t="str">
        <f>CONCATENATE(C1164,D1164,E1164)</f>
        <v>360505237701710000</v>
      </c>
      <c r="P1164" s="42" t="str">
        <f t="shared" si="129"/>
        <v>237701710000</v>
      </c>
      <c r="Q1164" s="24" t="str">
        <f>IF(AND(D1164&lt;&gt;0,E1164=0),B1164,"")</f>
        <v>13/06/2012</v>
      </c>
      <c r="R1164" s="25" t="str">
        <f>IF(AND(D1164=0,E1164&lt;&gt;0),B1164,"")</f>
        <v/>
      </c>
      <c r="S1164" s="26">
        <f t="shared" si="126"/>
        <v>41073</v>
      </c>
      <c r="T1164" s="27">
        <f>SUMIFS(S:S,O:O,O1164,E:E,"")</f>
        <v>41073</v>
      </c>
      <c r="U1164" s="27">
        <f>SUMIFS(S:S,O:O,O1164,D:D,"")</f>
        <v>0</v>
      </c>
      <c r="V1164" s="28" t="str">
        <f t="shared" si="130"/>
        <v>Avant</v>
      </c>
      <c r="W1164" s="28" t="str">
        <f t="shared" si="131"/>
        <v>Après</v>
      </c>
      <c r="X1164" s="29">
        <f t="shared" si="132"/>
        <v>41073</v>
      </c>
      <c r="Y1164" s="42">
        <f>IFERROR(P1164+D1164*0.03,"")</f>
        <v>237701710300</v>
      </c>
    </row>
    <row r="1165" spans="1:25">
      <c r="A1165" s="13" t="s">
        <v>67</v>
      </c>
      <c r="B1165" s="14" t="s">
        <v>28</v>
      </c>
      <c r="C1165" s="15">
        <v>3605052377741</v>
      </c>
      <c r="D1165" s="16">
        <v>10000</v>
      </c>
      <c r="E1165" s="17"/>
      <c r="F1165" s="18"/>
      <c r="G1165" s="19">
        <v>1</v>
      </c>
      <c r="H1165" s="20">
        <f t="shared" si="127"/>
        <v>1</v>
      </c>
      <c r="I1165" s="21">
        <f>SUMIFS(E:E,C:C,C1165)</f>
        <v>10000</v>
      </c>
      <c r="J1165" s="21">
        <f>SUMIFS(D:D,C:C,C1165)</f>
        <v>20000</v>
      </c>
      <c r="K1165" s="20" t="str">
        <f>IF(H1165=2,"Délais OK &amp; Qté OK",IF(AND(H1165=1,E1165&lt;&gt;""),"Délais OK &amp; Qté NO",IF(AND(H1165=1,E1165="",M1165&gt;=2),"Délais NO &amp; Qté OK",IF(AND(E1165&lt;&gt;"",J1165=D1165),"Livraison sans demande","Délais NO &amp; Qté NO"))))</f>
        <v>Délais NO &amp; Qté NO</v>
      </c>
      <c r="L1165" s="22" t="str">
        <f>IF(AND(K1165="Délais NO &amp; Qté OK",X1165&gt;30,D1165&lt;&gt;""),"Verificar",IF(AND(K1165="Délais NO &amp; Qté OK",X1165&lt;=30,D1165&lt;&gt;""),"Entrée faite "&amp;X1165&amp;" jours "&amp;V1165,IF(AND(X1165&lt;30,K1165="Délais NO &amp; Qté NO",D1165=""),"Demande faite "&amp;X1165&amp;" jours "&amp;W1166,"")))</f>
        <v/>
      </c>
      <c r="M1165" s="22">
        <f t="shared" si="128"/>
        <v>1</v>
      </c>
      <c r="N1165" s="23">
        <v>1</v>
      </c>
      <c r="O1165" s="12" t="str">
        <f>CONCATENATE(C1165,D1165,E1165)</f>
        <v>360505237774110000</v>
      </c>
      <c r="P1165" s="42" t="str">
        <f t="shared" si="129"/>
        <v>237774110000</v>
      </c>
      <c r="Q1165" s="24" t="str">
        <f>IF(AND(D1165&lt;&gt;0,E1165=0),B1165,"")</f>
        <v>13/06/2012</v>
      </c>
      <c r="R1165" s="25" t="str">
        <f>IF(AND(D1165=0,E1165&lt;&gt;0),B1165,"")</f>
        <v/>
      </c>
      <c r="S1165" s="26">
        <f t="shared" si="126"/>
        <v>41073</v>
      </c>
      <c r="T1165" s="27">
        <f>SUMIFS(S:S,O:O,O1165,E:E,"")</f>
        <v>41073</v>
      </c>
      <c r="U1165" s="27">
        <f>SUMIFS(S:S,O:O,O1165,D:D,"")</f>
        <v>0</v>
      </c>
      <c r="V1165" s="28" t="str">
        <f t="shared" si="130"/>
        <v>Avant</v>
      </c>
      <c r="W1165" s="28" t="str">
        <f t="shared" si="131"/>
        <v>Après</v>
      </c>
      <c r="X1165" s="29">
        <f t="shared" si="132"/>
        <v>41073</v>
      </c>
      <c r="Y1165" s="42">
        <f>IFERROR(P1165+D1165*0.03,"")</f>
        <v>237774110300</v>
      </c>
    </row>
    <row r="1166" spans="1:25">
      <c r="A1166" s="13" t="s">
        <v>67</v>
      </c>
      <c r="B1166" s="14" t="s">
        <v>28</v>
      </c>
      <c r="C1166" s="15">
        <v>3605052395110</v>
      </c>
      <c r="D1166" s="16">
        <v>10000</v>
      </c>
      <c r="E1166" s="17">
        <v>10000</v>
      </c>
      <c r="F1166" s="18">
        <v>1</v>
      </c>
      <c r="G1166" s="19">
        <v>1</v>
      </c>
      <c r="H1166" s="20">
        <f t="shared" si="127"/>
        <v>2</v>
      </c>
      <c r="I1166" s="21">
        <f>SUMIFS(E:E,C:C,C1166)</f>
        <v>10000</v>
      </c>
      <c r="J1166" s="21">
        <f>SUMIFS(D:D,C:C,C1166)</f>
        <v>10000</v>
      </c>
      <c r="K1166" s="20" t="str">
        <f>IF(H1166=2,"Délais OK &amp; Qté OK",IF(AND(H1166=1,E1166&lt;&gt;""),"Délais OK &amp; Qté NO",IF(AND(H1166=1,E1166="",M1166&gt;=2),"Délais NO &amp; Qté OK",IF(AND(E1166&lt;&gt;"",J1166=D1166),"Livraison sans demande","Délais NO &amp; Qté NO"))))</f>
        <v>Délais OK &amp; Qté OK</v>
      </c>
      <c r="L1166" s="22" t="str">
        <f>IF(AND(K1166="Délais NO &amp; Qté OK",X1166&gt;30,D1166&lt;&gt;""),"Verificar",IF(AND(K1166="Délais NO &amp; Qté OK",X1166&lt;=30,D1166&lt;&gt;""),"Entrée faite "&amp;X1166&amp;" jours "&amp;V1166,IF(AND(X1166&lt;30,K1166="Délais NO &amp; Qté NO",D1166=""),"Demande faite "&amp;X1166&amp;" jours "&amp;W1167,"")))</f>
        <v/>
      </c>
      <c r="M1166" s="22">
        <f t="shared" si="128"/>
        <v>1</v>
      </c>
      <c r="N1166" s="23">
        <v>1</v>
      </c>
      <c r="O1166" s="12" t="str">
        <f>CONCATENATE(C1166,D1166,E1166)</f>
        <v>36050523951101000010000</v>
      </c>
      <c r="P1166" s="42" t="str">
        <f t="shared" si="129"/>
        <v>23951101000010000</v>
      </c>
      <c r="Q1166" s="24" t="str">
        <f>IF(AND(D1166&lt;&gt;0,E1166=0),B1166,"")</f>
        <v/>
      </c>
      <c r="R1166" s="25" t="str">
        <f>IF(AND(D1166=0,E1166&lt;&gt;0),B1166,"")</f>
        <v/>
      </c>
      <c r="S1166" s="26">
        <f t="shared" si="126"/>
        <v>41073</v>
      </c>
      <c r="T1166" s="27">
        <f>SUMIFS(S:S,O:O,O1166,E:E,"")</f>
        <v>0</v>
      </c>
      <c r="U1166" s="27">
        <f>SUMIFS(S:S,O:O,O1166,D:D,"")</f>
        <v>0</v>
      </c>
      <c r="V1166" s="28" t="str">
        <f t="shared" si="130"/>
        <v>Avant</v>
      </c>
      <c r="W1166" s="28" t="str">
        <f t="shared" si="131"/>
        <v>Après</v>
      </c>
      <c r="X1166" s="29">
        <f t="shared" si="132"/>
        <v>0</v>
      </c>
      <c r="Y1166" s="42">
        <f>IFERROR(P1166+D1166*0.03,"")</f>
        <v>2.39511010000103E+16</v>
      </c>
    </row>
    <row r="1167" spans="1:25">
      <c r="A1167" s="13" t="s">
        <v>67</v>
      </c>
      <c r="B1167" s="14" t="s">
        <v>28</v>
      </c>
      <c r="C1167" s="15">
        <v>3605052395127</v>
      </c>
      <c r="D1167" s="16">
        <v>10000</v>
      </c>
      <c r="E1167" s="17">
        <v>10000</v>
      </c>
      <c r="F1167" s="18">
        <v>1</v>
      </c>
      <c r="G1167" s="19">
        <v>1</v>
      </c>
      <c r="H1167" s="20">
        <f t="shared" si="127"/>
        <v>2</v>
      </c>
      <c r="I1167" s="21">
        <f>SUMIFS(E:E,C:C,C1167)</f>
        <v>10000</v>
      </c>
      <c r="J1167" s="21">
        <f>SUMIFS(D:D,C:C,C1167)</f>
        <v>10000</v>
      </c>
      <c r="K1167" s="20" t="str">
        <f>IF(H1167=2,"Délais OK &amp; Qté OK",IF(AND(H1167=1,E1167&lt;&gt;""),"Délais OK &amp; Qté NO",IF(AND(H1167=1,E1167="",M1167&gt;=2),"Délais NO &amp; Qté OK",IF(AND(E1167&lt;&gt;"",J1167=D1167),"Livraison sans demande","Délais NO &amp; Qté NO"))))</f>
        <v>Délais OK &amp; Qté OK</v>
      </c>
      <c r="L1167" s="22" t="str">
        <f>IF(AND(K1167="Délais NO &amp; Qté OK",X1167&gt;30,D1167&lt;&gt;""),"Verificar",IF(AND(K1167="Délais NO &amp; Qté OK",X1167&lt;=30,D1167&lt;&gt;""),"Entrée faite "&amp;X1167&amp;" jours "&amp;V1167,IF(AND(X1167&lt;30,K1167="Délais NO &amp; Qté NO",D1167=""),"Demande faite "&amp;X1167&amp;" jours "&amp;W1168,"")))</f>
        <v/>
      </c>
      <c r="M1167" s="22">
        <f t="shared" si="128"/>
        <v>1</v>
      </c>
      <c r="N1167" s="23">
        <v>1</v>
      </c>
      <c r="O1167" s="12" t="str">
        <f>CONCATENATE(C1167,D1167,E1167)</f>
        <v>36050523951271000010000</v>
      </c>
      <c r="P1167" s="42" t="str">
        <f t="shared" si="129"/>
        <v>23951271000010000</v>
      </c>
      <c r="Q1167" s="24" t="str">
        <f>IF(AND(D1167&lt;&gt;0,E1167=0),B1167,"")</f>
        <v/>
      </c>
      <c r="R1167" s="25" t="str">
        <f>IF(AND(D1167=0,E1167&lt;&gt;0),B1167,"")</f>
        <v/>
      </c>
      <c r="S1167" s="26">
        <f t="shared" si="126"/>
        <v>41073</v>
      </c>
      <c r="T1167" s="27">
        <f>SUMIFS(S:S,O:O,O1167,E:E,"")</f>
        <v>0</v>
      </c>
      <c r="U1167" s="27">
        <f>SUMIFS(S:S,O:O,O1167,D:D,"")</f>
        <v>0</v>
      </c>
      <c r="V1167" s="28" t="str">
        <f t="shared" si="130"/>
        <v>Avant</v>
      </c>
      <c r="W1167" s="28" t="str">
        <f t="shared" si="131"/>
        <v>Après</v>
      </c>
      <c r="X1167" s="29">
        <f t="shared" si="132"/>
        <v>0</v>
      </c>
      <c r="Y1167" s="42">
        <f>IFERROR(P1167+D1167*0.03,"")</f>
        <v>2.39512710000103E+16</v>
      </c>
    </row>
    <row r="1168" spans="1:25">
      <c r="A1168" s="13" t="s">
        <v>67</v>
      </c>
      <c r="B1168" s="14" t="s">
        <v>28</v>
      </c>
      <c r="C1168" s="15">
        <v>3605052396599</v>
      </c>
      <c r="D1168" s="16">
        <v>28000</v>
      </c>
      <c r="E1168" s="17">
        <v>28000</v>
      </c>
      <c r="F1168" s="18">
        <v>1</v>
      </c>
      <c r="G1168" s="19">
        <v>1</v>
      </c>
      <c r="H1168" s="20">
        <f t="shared" si="127"/>
        <v>2</v>
      </c>
      <c r="I1168" s="21">
        <f>SUMIFS(E:E,C:C,C1168)</f>
        <v>28000</v>
      </c>
      <c r="J1168" s="21">
        <f>SUMIFS(D:D,C:C,C1168)</f>
        <v>28000</v>
      </c>
      <c r="K1168" s="20" t="str">
        <f>IF(H1168=2,"Délais OK &amp; Qté OK",IF(AND(H1168=1,E1168&lt;&gt;""),"Délais OK &amp; Qté NO",IF(AND(H1168=1,E1168="",M1168&gt;=2),"Délais NO &amp; Qté OK",IF(AND(E1168&lt;&gt;"",J1168=D1168),"Livraison sans demande","Délais NO &amp; Qté NO"))))</f>
        <v>Délais OK &amp; Qté OK</v>
      </c>
      <c r="L1168" s="22" t="str">
        <f>IF(AND(K1168="Délais NO &amp; Qté OK",X1168&gt;30,D1168&lt;&gt;""),"Verificar",IF(AND(K1168="Délais NO &amp; Qté OK",X1168&lt;=30,D1168&lt;&gt;""),"Entrée faite "&amp;X1168&amp;" jours "&amp;V1168,IF(AND(X1168&lt;30,K1168="Délais NO &amp; Qté NO",D1168=""),"Demande faite "&amp;X1168&amp;" jours "&amp;W1169,"")))</f>
        <v/>
      </c>
      <c r="M1168" s="22">
        <f t="shared" si="128"/>
        <v>1</v>
      </c>
      <c r="N1168" s="23">
        <v>1</v>
      </c>
      <c r="O1168" s="12" t="str">
        <f>CONCATENATE(C1168,D1168,E1168)</f>
        <v>36050523965992800028000</v>
      </c>
      <c r="P1168" s="42" t="str">
        <f t="shared" si="129"/>
        <v>23965992800028000</v>
      </c>
      <c r="Q1168" s="24" t="str">
        <f>IF(AND(D1168&lt;&gt;0,E1168=0),B1168,"")</f>
        <v/>
      </c>
      <c r="R1168" s="25" t="str">
        <f>IF(AND(D1168=0,E1168&lt;&gt;0),B1168,"")</f>
        <v/>
      </c>
      <c r="S1168" s="26">
        <f t="shared" si="126"/>
        <v>41073</v>
      </c>
      <c r="T1168" s="27">
        <f>SUMIFS(S:S,O:O,O1168,E:E,"")</f>
        <v>0</v>
      </c>
      <c r="U1168" s="27">
        <f>SUMIFS(S:S,O:O,O1168,D:D,"")</f>
        <v>0</v>
      </c>
      <c r="V1168" s="28" t="str">
        <f t="shared" si="130"/>
        <v>Avant</v>
      </c>
      <c r="W1168" s="28" t="str">
        <f t="shared" si="131"/>
        <v>Après</v>
      </c>
      <c r="X1168" s="29">
        <f t="shared" si="132"/>
        <v>0</v>
      </c>
      <c r="Y1168" s="42">
        <f>IFERROR(P1168+D1168*0.03,"")</f>
        <v>2.396599280002884E+16</v>
      </c>
    </row>
    <row r="1169" spans="1:25">
      <c r="A1169" s="13" t="s">
        <v>67</v>
      </c>
      <c r="B1169" s="14" t="s">
        <v>28</v>
      </c>
      <c r="C1169" s="15">
        <v>3605052396605</v>
      </c>
      <c r="D1169" s="16">
        <v>14000</v>
      </c>
      <c r="E1169" s="17">
        <v>14000</v>
      </c>
      <c r="F1169" s="18">
        <v>1</v>
      </c>
      <c r="G1169" s="19">
        <v>1</v>
      </c>
      <c r="H1169" s="20">
        <f t="shared" si="127"/>
        <v>2</v>
      </c>
      <c r="I1169" s="21">
        <f>SUMIFS(E:E,C:C,C1169)</f>
        <v>14000</v>
      </c>
      <c r="J1169" s="21">
        <f>SUMIFS(D:D,C:C,C1169)</f>
        <v>14000</v>
      </c>
      <c r="K1169" s="20" t="str">
        <f>IF(H1169=2,"Délais OK &amp; Qté OK",IF(AND(H1169=1,E1169&lt;&gt;""),"Délais OK &amp; Qté NO",IF(AND(H1169=1,E1169="",M1169&gt;=2),"Délais NO &amp; Qté OK",IF(AND(E1169&lt;&gt;"",J1169=D1169),"Livraison sans demande","Délais NO &amp; Qté NO"))))</f>
        <v>Délais OK &amp; Qté OK</v>
      </c>
      <c r="L1169" s="22" t="str">
        <f>IF(AND(K1169="Délais NO &amp; Qté OK",X1169&gt;30,D1169&lt;&gt;""),"Verificar",IF(AND(K1169="Délais NO &amp; Qté OK",X1169&lt;=30,D1169&lt;&gt;""),"Entrée faite "&amp;X1169&amp;" jours "&amp;V1169,IF(AND(X1169&lt;30,K1169="Délais NO &amp; Qté NO",D1169=""),"Demande faite "&amp;X1169&amp;" jours "&amp;W1170,"")))</f>
        <v/>
      </c>
      <c r="M1169" s="22">
        <f t="shared" si="128"/>
        <v>1</v>
      </c>
      <c r="N1169" s="23">
        <v>1</v>
      </c>
      <c r="O1169" s="12" t="str">
        <f>CONCATENATE(C1169,D1169,E1169)</f>
        <v>36050523966051400014000</v>
      </c>
      <c r="P1169" s="42" t="str">
        <f t="shared" si="129"/>
        <v>23966051400014000</v>
      </c>
      <c r="Q1169" s="24" t="str">
        <f>IF(AND(D1169&lt;&gt;0,E1169=0),B1169,"")</f>
        <v/>
      </c>
      <c r="R1169" s="25" t="str">
        <f>IF(AND(D1169=0,E1169&lt;&gt;0),B1169,"")</f>
        <v/>
      </c>
      <c r="S1169" s="26">
        <f t="shared" si="126"/>
        <v>41073</v>
      </c>
      <c r="T1169" s="27">
        <f>SUMIFS(S:S,O:O,O1169,E:E,"")</f>
        <v>0</v>
      </c>
      <c r="U1169" s="27">
        <f>SUMIFS(S:S,O:O,O1169,D:D,"")</f>
        <v>0</v>
      </c>
      <c r="V1169" s="28" t="str">
        <f t="shared" si="130"/>
        <v>Avant</v>
      </c>
      <c r="W1169" s="28" t="str">
        <f t="shared" si="131"/>
        <v>Après</v>
      </c>
      <c r="X1169" s="29">
        <f t="shared" si="132"/>
        <v>0</v>
      </c>
      <c r="Y1169" s="42">
        <f>IFERROR(P1169+D1169*0.03,"")</f>
        <v>2.396605140001442E+16</v>
      </c>
    </row>
    <row r="1170" spans="1:25">
      <c r="A1170" s="13" t="s">
        <v>67</v>
      </c>
      <c r="B1170" s="14" t="s">
        <v>28</v>
      </c>
      <c r="C1170" s="15">
        <v>3605052453254</v>
      </c>
      <c r="D1170" s="16">
        <v>10000</v>
      </c>
      <c r="E1170" s="17">
        <v>10000</v>
      </c>
      <c r="F1170" s="18">
        <v>1</v>
      </c>
      <c r="G1170" s="19">
        <v>1</v>
      </c>
      <c r="H1170" s="20">
        <f t="shared" si="127"/>
        <v>2</v>
      </c>
      <c r="I1170" s="21">
        <f>SUMIFS(E:E,C:C,C1170)</f>
        <v>10000</v>
      </c>
      <c r="J1170" s="21">
        <f>SUMIFS(D:D,C:C,C1170)</f>
        <v>10000</v>
      </c>
      <c r="K1170" s="20" t="str">
        <f>IF(H1170=2,"Délais OK &amp; Qté OK",IF(AND(H1170=1,E1170&lt;&gt;""),"Délais OK &amp; Qté NO",IF(AND(H1170=1,E1170="",M1170&gt;=2),"Délais NO &amp; Qté OK",IF(AND(E1170&lt;&gt;"",J1170=D1170),"Livraison sans demande","Délais NO &amp; Qté NO"))))</f>
        <v>Délais OK &amp; Qté OK</v>
      </c>
      <c r="L1170" s="22" t="str">
        <f>IF(AND(K1170="Délais NO &amp; Qté OK",X1170&gt;30,D1170&lt;&gt;""),"Verificar",IF(AND(K1170="Délais NO &amp; Qté OK",X1170&lt;=30,D1170&lt;&gt;""),"Entrée faite "&amp;X1170&amp;" jours "&amp;V1170,IF(AND(X1170&lt;30,K1170="Délais NO &amp; Qté NO",D1170=""),"Demande faite "&amp;X1170&amp;" jours "&amp;W1171,"")))</f>
        <v/>
      </c>
      <c r="M1170" s="22">
        <f t="shared" si="128"/>
        <v>1</v>
      </c>
      <c r="N1170" s="23">
        <v>1</v>
      </c>
      <c r="O1170" s="12" t="str">
        <f>CONCATENATE(C1170,D1170,E1170)</f>
        <v>36050524532541000010000</v>
      </c>
      <c r="P1170" s="42" t="str">
        <f t="shared" si="129"/>
        <v>24532541000010000</v>
      </c>
      <c r="Q1170" s="24" t="str">
        <f>IF(AND(D1170&lt;&gt;0,E1170=0),B1170,"")</f>
        <v/>
      </c>
      <c r="R1170" s="25" t="str">
        <f>IF(AND(D1170=0,E1170&lt;&gt;0),B1170,"")</f>
        <v/>
      </c>
      <c r="S1170" s="26">
        <f t="shared" si="126"/>
        <v>41073</v>
      </c>
      <c r="T1170" s="27">
        <f>SUMIFS(S:S,O:O,O1170,E:E,"")</f>
        <v>0</v>
      </c>
      <c r="U1170" s="27">
        <f>SUMIFS(S:S,O:O,O1170,D:D,"")</f>
        <v>0</v>
      </c>
      <c r="V1170" s="28" t="str">
        <f t="shared" si="130"/>
        <v>Avant</v>
      </c>
      <c r="W1170" s="28" t="str">
        <f t="shared" si="131"/>
        <v>Après</v>
      </c>
      <c r="X1170" s="29">
        <f t="shared" si="132"/>
        <v>0</v>
      </c>
      <c r="Y1170" s="42">
        <f>IFERROR(P1170+D1170*0.03,"")</f>
        <v>2.45325410000103E+16</v>
      </c>
    </row>
    <row r="1171" spans="1:25">
      <c r="A1171" s="13" t="s">
        <v>67</v>
      </c>
      <c r="B1171" s="14" t="s">
        <v>28</v>
      </c>
      <c r="C1171" s="15">
        <v>3605052546857</v>
      </c>
      <c r="D1171" s="16">
        <v>20000</v>
      </c>
      <c r="E1171" s="17">
        <v>20000</v>
      </c>
      <c r="F1171" s="18">
        <v>1</v>
      </c>
      <c r="G1171" s="19">
        <v>1</v>
      </c>
      <c r="H1171" s="20">
        <f t="shared" si="127"/>
        <v>2</v>
      </c>
      <c r="I1171" s="21">
        <f>SUMIFS(E:E,C:C,C1171)</f>
        <v>50000</v>
      </c>
      <c r="J1171" s="21">
        <f>SUMIFS(D:D,C:C,C1171)</f>
        <v>50000</v>
      </c>
      <c r="K1171" s="20" t="str">
        <f>IF(H1171=2,"Délais OK &amp; Qté OK",IF(AND(H1171=1,E1171&lt;&gt;""),"Délais OK &amp; Qté NO",IF(AND(H1171=1,E1171="",M1171&gt;=2),"Délais NO &amp; Qté OK",IF(AND(E1171&lt;&gt;"",J1171=D1171),"Livraison sans demande","Délais NO &amp; Qté NO"))))</f>
        <v>Délais OK &amp; Qté OK</v>
      </c>
      <c r="L1171" s="22" t="str">
        <f>IF(AND(K1171="Délais NO &amp; Qté OK",X1171&gt;30,D1171&lt;&gt;""),"Verificar",IF(AND(K1171="Délais NO &amp; Qté OK",X1171&lt;=30,D1171&lt;&gt;""),"Entrée faite "&amp;X1171&amp;" jours "&amp;V1171,IF(AND(X1171&lt;30,K1171="Délais NO &amp; Qté NO",D1171=""),"Demande faite "&amp;X1171&amp;" jours "&amp;W1172,"")))</f>
        <v/>
      </c>
      <c r="M1171" s="22">
        <f t="shared" si="128"/>
        <v>2</v>
      </c>
      <c r="N1171" s="23">
        <v>1</v>
      </c>
      <c r="O1171" s="12" t="str">
        <f>CONCATENATE(C1171,D1171,E1171)</f>
        <v>36050525468572000020000</v>
      </c>
      <c r="P1171" s="42" t="str">
        <f t="shared" si="129"/>
        <v>25468572000020000</v>
      </c>
      <c r="Q1171" s="24" t="str">
        <f>IF(AND(D1171&lt;&gt;0,E1171=0),B1171,"")</f>
        <v/>
      </c>
      <c r="R1171" s="25" t="str">
        <f>IF(AND(D1171=0,E1171&lt;&gt;0),B1171,"")</f>
        <v/>
      </c>
      <c r="S1171" s="26">
        <f t="shared" si="126"/>
        <v>41073</v>
      </c>
      <c r="T1171" s="27">
        <f>SUMIFS(S:S,O:O,O1171,E:E,"")</f>
        <v>0</v>
      </c>
      <c r="U1171" s="27">
        <f>SUMIFS(S:S,O:O,O1171,D:D,"")</f>
        <v>0</v>
      </c>
      <c r="V1171" s="28" t="str">
        <f t="shared" si="130"/>
        <v>Avant</v>
      </c>
      <c r="W1171" s="28" t="str">
        <f t="shared" si="131"/>
        <v>Après</v>
      </c>
      <c r="X1171" s="29">
        <f t="shared" si="132"/>
        <v>0</v>
      </c>
      <c r="Y1171" s="42">
        <f>IFERROR(P1171+D1171*0.03,"")</f>
        <v>2.54685720000206E+16</v>
      </c>
    </row>
    <row r="1172" spans="1:25">
      <c r="A1172" s="13" t="s">
        <v>67</v>
      </c>
      <c r="B1172" s="14" t="s">
        <v>28</v>
      </c>
      <c r="C1172" s="15">
        <v>3605052546864</v>
      </c>
      <c r="D1172" s="16">
        <v>10000</v>
      </c>
      <c r="E1172" s="17">
        <v>10000</v>
      </c>
      <c r="F1172" s="18">
        <v>1</v>
      </c>
      <c r="G1172" s="19">
        <v>1</v>
      </c>
      <c r="H1172" s="20">
        <f t="shared" si="127"/>
        <v>2</v>
      </c>
      <c r="I1172" s="21">
        <f>SUMIFS(E:E,C:C,C1172)</f>
        <v>20000</v>
      </c>
      <c r="J1172" s="21">
        <f>SUMIFS(D:D,C:C,C1172)</f>
        <v>20000</v>
      </c>
      <c r="K1172" s="20" t="str">
        <f>IF(H1172=2,"Délais OK &amp; Qté OK",IF(AND(H1172=1,E1172&lt;&gt;""),"Délais OK &amp; Qté NO",IF(AND(H1172=1,E1172="",M1172&gt;=2),"Délais NO &amp; Qté OK",IF(AND(E1172&lt;&gt;"",J1172=D1172),"Livraison sans demande","Délais NO &amp; Qté NO"))))</f>
        <v>Délais OK &amp; Qté OK</v>
      </c>
      <c r="L1172" s="22" t="str">
        <f>IF(AND(K1172="Délais NO &amp; Qté OK",X1172&gt;30,D1172&lt;&gt;""),"Verificar",IF(AND(K1172="Délais NO &amp; Qté OK",X1172&lt;=30,D1172&lt;&gt;""),"Entrée faite "&amp;X1172&amp;" jours "&amp;V1172,IF(AND(X1172&lt;30,K1172="Délais NO &amp; Qté NO",D1172=""),"Demande faite "&amp;X1172&amp;" jours "&amp;W1173,"")))</f>
        <v/>
      </c>
      <c r="M1172" s="22">
        <f t="shared" si="128"/>
        <v>2</v>
      </c>
      <c r="N1172" s="23">
        <v>1</v>
      </c>
      <c r="O1172" s="12" t="str">
        <f>CONCATENATE(C1172,D1172,E1172)</f>
        <v>36050525468641000010000</v>
      </c>
      <c r="P1172" s="42" t="str">
        <f t="shared" si="129"/>
        <v>25468641000010000</v>
      </c>
      <c r="Q1172" s="24" t="str">
        <f>IF(AND(D1172&lt;&gt;0,E1172=0),B1172,"")</f>
        <v/>
      </c>
      <c r="R1172" s="25" t="str">
        <f>IF(AND(D1172=0,E1172&lt;&gt;0),B1172,"")</f>
        <v/>
      </c>
      <c r="S1172" s="26">
        <f t="shared" si="126"/>
        <v>41073</v>
      </c>
      <c r="T1172" s="27">
        <f>SUMIFS(S:S,O:O,O1172,E:E,"")</f>
        <v>0</v>
      </c>
      <c r="U1172" s="27">
        <f>SUMIFS(S:S,O:O,O1172,D:D,"")</f>
        <v>0</v>
      </c>
      <c r="V1172" s="28" t="str">
        <f t="shared" si="130"/>
        <v>Avant</v>
      </c>
      <c r="W1172" s="28" t="str">
        <f t="shared" si="131"/>
        <v>Après</v>
      </c>
      <c r="X1172" s="29">
        <f t="shared" si="132"/>
        <v>0</v>
      </c>
      <c r="Y1172" s="42">
        <f>IFERROR(P1172+D1172*0.03,"")</f>
        <v>2.54686410000103E+16</v>
      </c>
    </row>
    <row r="1173" spans="1:25">
      <c r="A1173" s="13" t="s">
        <v>67</v>
      </c>
      <c r="B1173" s="14" t="s">
        <v>28</v>
      </c>
      <c r="C1173" s="15">
        <v>3605052546871</v>
      </c>
      <c r="D1173" s="16">
        <v>10000</v>
      </c>
      <c r="E1173" s="17">
        <v>10000</v>
      </c>
      <c r="F1173" s="18">
        <v>1</v>
      </c>
      <c r="G1173" s="19">
        <v>1</v>
      </c>
      <c r="H1173" s="20">
        <f t="shared" si="127"/>
        <v>2</v>
      </c>
      <c r="I1173" s="21">
        <f>SUMIFS(E:E,C:C,C1173)</f>
        <v>10000</v>
      </c>
      <c r="J1173" s="21">
        <f>SUMIFS(D:D,C:C,C1173)</f>
        <v>10000</v>
      </c>
      <c r="K1173" s="20" t="str">
        <f>IF(H1173=2,"Délais OK &amp; Qté OK",IF(AND(H1173=1,E1173&lt;&gt;""),"Délais OK &amp; Qté NO",IF(AND(H1173=1,E1173="",M1173&gt;=2),"Délais NO &amp; Qté OK",IF(AND(E1173&lt;&gt;"",J1173=D1173),"Livraison sans demande","Délais NO &amp; Qté NO"))))</f>
        <v>Délais OK &amp; Qté OK</v>
      </c>
      <c r="L1173" s="22" t="str">
        <f>IF(AND(K1173="Délais NO &amp; Qté OK",X1173&gt;30,D1173&lt;&gt;""),"Verificar",IF(AND(K1173="Délais NO &amp; Qté OK",X1173&lt;=30,D1173&lt;&gt;""),"Entrée faite "&amp;X1173&amp;" jours "&amp;V1173,IF(AND(X1173&lt;30,K1173="Délais NO &amp; Qté NO",D1173=""),"Demande faite "&amp;X1173&amp;" jours "&amp;W1174,"")))</f>
        <v/>
      </c>
      <c r="M1173" s="22">
        <f t="shared" si="128"/>
        <v>1</v>
      </c>
      <c r="N1173" s="23">
        <v>1</v>
      </c>
      <c r="O1173" s="12" t="str">
        <f>CONCATENATE(C1173,D1173,E1173)</f>
        <v>36050525468711000010000</v>
      </c>
      <c r="P1173" s="42" t="str">
        <f t="shared" si="129"/>
        <v>25468711000010000</v>
      </c>
      <c r="Q1173" s="24" t="str">
        <f>IF(AND(D1173&lt;&gt;0,E1173=0),B1173,"")</f>
        <v/>
      </c>
      <c r="R1173" s="25" t="str">
        <f>IF(AND(D1173=0,E1173&lt;&gt;0),B1173,"")</f>
        <v/>
      </c>
      <c r="S1173" s="26">
        <f t="shared" si="126"/>
        <v>41073</v>
      </c>
      <c r="T1173" s="27">
        <f>SUMIFS(S:S,O:O,O1173,E:E,"")</f>
        <v>0</v>
      </c>
      <c r="U1173" s="27">
        <f>SUMIFS(S:S,O:O,O1173,D:D,"")</f>
        <v>0</v>
      </c>
      <c r="V1173" s="28" t="str">
        <f t="shared" si="130"/>
        <v>Avant</v>
      </c>
      <c r="W1173" s="28" t="str">
        <f t="shared" si="131"/>
        <v>Après</v>
      </c>
      <c r="X1173" s="29">
        <f t="shared" si="132"/>
        <v>0</v>
      </c>
      <c r="Y1173" s="42">
        <f>IFERROR(P1173+D1173*0.03,"")</f>
        <v>2.54687110000103E+16</v>
      </c>
    </row>
    <row r="1174" spans="1:25">
      <c r="A1174" s="13" t="s">
        <v>67</v>
      </c>
      <c r="B1174" s="14" t="s">
        <v>28</v>
      </c>
      <c r="C1174" s="15">
        <v>3605052546895</v>
      </c>
      <c r="D1174" s="16">
        <v>10000</v>
      </c>
      <c r="E1174" s="17">
        <v>10000</v>
      </c>
      <c r="F1174" s="18">
        <v>1</v>
      </c>
      <c r="G1174" s="19">
        <v>1</v>
      </c>
      <c r="H1174" s="20">
        <f t="shared" si="127"/>
        <v>2</v>
      </c>
      <c r="I1174" s="21">
        <f>SUMIFS(E:E,C:C,C1174)</f>
        <v>30000</v>
      </c>
      <c r="J1174" s="21">
        <f>SUMIFS(D:D,C:C,C1174)</f>
        <v>20000</v>
      </c>
      <c r="K1174" s="20" t="str">
        <f>IF(H1174=2,"Délais OK &amp; Qté OK",IF(AND(H1174=1,E1174&lt;&gt;""),"Délais OK &amp; Qté NO",IF(AND(H1174=1,E1174="",M1174&gt;=2),"Délais NO &amp; Qté OK",IF(AND(E1174&lt;&gt;"",J1174=D1174),"Livraison sans demande","Délais NO &amp; Qté NO"))))</f>
        <v>Délais OK &amp; Qté OK</v>
      </c>
      <c r="L1174" s="22" t="str">
        <f>IF(AND(K1174="Délais NO &amp; Qté OK",X1174&gt;30,D1174&lt;&gt;""),"Verificar",IF(AND(K1174="Délais NO &amp; Qté OK",X1174&lt;=30,D1174&lt;&gt;""),"Entrée faite "&amp;X1174&amp;" jours "&amp;V1174,IF(AND(X1174&lt;30,K1174="Délais NO &amp; Qté NO",D1174=""),"Demande faite "&amp;X1174&amp;" jours "&amp;W1175,"")))</f>
        <v/>
      </c>
      <c r="M1174" s="22">
        <f t="shared" si="128"/>
        <v>2</v>
      </c>
      <c r="N1174" s="23">
        <v>1</v>
      </c>
      <c r="O1174" s="12" t="str">
        <f>CONCATENATE(C1174,D1174,E1174)</f>
        <v>36050525468951000010000</v>
      </c>
      <c r="P1174" s="42" t="str">
        <f t="shared" si="129"/>
        <v>25468951000010000</v>
      </c>
      <c r="Q1174" s="24" t="str">
        <f>IF(AND(D1174&lt;&gt;0,E1174=0),B1174,"")</f>
        <v/>
      </c>
      <c r="R1174" s="25" t="str">
        <f>IF(AND(D1174=0,E1174&lt;&gt;0),B1174,"")</f>
        <v/>
      </c>
      <c r="S1174" s="26">
        <f t="shared" si="126"/>
        <v>41073</v>
      </c>
      <c r="T1174" s="27">
        <f>SUMIFS(S:S,O:O,O1174,E:E,"")</f>
        <v>0</v>
      </c>
      <c r="U1174" s="27">
        <f>SUMIFS(S:S,O:O,O1174,D:D,"")</f>
        <v>0</v>
      </c>
      <c r="V1174" s="28" t="str">
        <f t="shared" si="130"/>
        <v>Avant</v>
      </c>
      <c r="W1174" s="28" t="str">
        <f t="shared" si="131"/>
        <v>Après</v>
      </c>
      <c r="X1174" s="29">
        <f t="shared" si="132"/>
        <v>0</v>
      </c>
      <c r="Y1174" s="42">
        <f>IFERROR(P1174+D1174*0.03,"")</f>
        <v>2.54689510000103E+16</v>
      </c>
    </row>
    <row r="1175" spans="1:25">
      <c r="A1175" s="13" t="s">
        <v>67</v>
      </c>
      <c r="B1175" s="14" t="s">
        <v>28</v>
      </c>
      <c r="C1175" s="15">
        <v>3605052547588</v>
      </c>
      <c r="D1175" s="16">
        <v>10000</v>
      </c>
      <c r="E1175" s="17">
        <v>10000</v>
      </c>
      <c r="F1175" s="18">
        <v>1</v>
      </c>
      <c r="G1175" s="19">
        <v>1</v>
      </c>
      <c r="H1175" s="20">
        <f t="shared" si="127"/>
        <v>2</v>
      </c>
      <c r="I1175" s="21">
        <f>SUMIFS(E:E,C:C,C1175)</f>
        <v>20000</v>
      </c>
      <c r="J1175" s="21">
        <f>SUMIFS(D:D,C:C,C1175)</f>
        <v>20000</v>
      </c>
      <c r="K1175" s="20" t="str">
        <f>IF(H1175=2,"Délais OK &amp; Qté OK",IF(AND(H1175=1,E1175&lt;&gt;""),"Délais OK &amp; Qté NO",IF(AND(H1175=1,E1175="",M1175&gt;=2),"Délais NO &amp; Qté OK",IF(AND(E1175&lt;&gt;"",J1175=D1175),"Livraison sans demande","Délais NO &amp; Qté NO"))))</f>
        <v>Délais OK &amp; Qté OK</v>
      </c>
      <c r="L1175" s="22" t="str">
        <f>IF(AND(K1175="Délais NO &amp; Qté OK",X1175&gt;30,D1175&lt;&gt;""),"Verificar",IF(AND(K1175="Délais NO &amp; Qté OK",X1175&lt;=30,D1175&lt;&gt;""),"Entrée faite "&amp;X1175&amp;" jours "&amp;V1175,IF(AND(X1175&lt;30,K1175="Délais NO &amp; Qté NO",D1175=""),"Demande faite "&amp;X1175&amp;" jours "&amp;W1176,"")))</f>
        <v/>
      </c>
      <c r="M1175" s="22">
        <f t="shared" si="128"/>
        <v>2</v>
      </c>
      <c r="N1175" s="23">
        <v>1</v>
      </c>
      <c r="O1175" s="12" t="str">
        <f>CONCATENATE(C1175,D1175,E1175)</f>
        <v>36050525475881000010000</v>
      </c>
      <c r="P1175" s="42" t="str">
        <f t="shared" si="129"/>
        <v>25475881000010000</v>
      </c>
      <c r="Q1175" s="24" t="str">
        <f>IF(AND(D1175&lt;&gt;0,E1175=0),B1175,"")</f>
        <v/>
      </c>
      <c r="R1175" s="25" t="str">
        <f>IF(AND(D1175=0,E1175&lt;&gt;0),B1175,"")</f>
        <v/>
      </c>
      <c r="S1175" s="26">
        <f t="shared" si="126"/>
        <v>41073</v>
      </c>
      <c r="T1175" s="27">
        <f>SUMIFS(S:S,O:O,O1175,E:E,"")</f>
        <v>0</v>
      </c>
      <c r="U1175" s="27">
        <f>SUMIFS(S:S,O:O,O1175,D:D,"")</f>
        <v>0</v>
      </c>
      <c r="V1175" s="28" t="str">
        <f t="shared" si="130"/>
        <v>Avant</v>
      </c>
      <c r="W1175" s="28" t="str">
        <f t="shared" si="131"/>
        <v>Après</v>
      </c>
      <c r="X1175" s="29">
        <f t="shared" si="132"/>
        <v>0</v>
      </c>
      <c r="Y1175" s="42">
        <f>IFERROR(P1175+D1175*0.03,"")</f>
        <v>2.54758810000103E+16</v>
      </c>
    </row>
    <row r="1176" spans="1:25">
      <c r="A1176" s="13" t="s">
        <v>67</v>
      </c>
      <c r="B1176" s="14" t="s">
        <v>28</v>
      </c>
      <c r="C1176" s="15">
        <v>3605052547595</v>
      </c>
      <c r="D1176" s="16">
        <v>10000</v>
      </c>
      <c r="E1176" s="17">
        <v>10000</v>
      </c>
      <c r="F1176" s="18">
        <v>1</v>
      </c>
      <c r="G1176" s="19">
        <v>1</v>
      </c>
      <c r="H1176" s="20">
        <f t="shared" si="127"/>
        <v>2</v>
      </c>
      <c r="I1176" s="21">
        <f>SUMIFS(E:E,C:C,C1176)</f>
        <v>10000</v>
      </c>
      <c r="J1176" s="21">
        <f>SUMIFS(D:D,C:C,C1176)</f>
        <v>10000</v>
      </c>
      <c r="K1176" s="20" t="str">
        <f>IF(H1176=2,"Délais OK &amp; Qté OK",IF(AND(H1176=1,E1176&lt;&gt;""),"Délais OK &amp; Qté NO",IF(AND(H1176=1,E1176="",M1176&gt;=2),"Délais NO &amp; Qté OK",IF(AND(E1176&lt;&gt;"",J1176=D1176),"Livraison sans demande","Délais NO &amp; Qté NO"))))</f>
        <v>Délais OK &amp; Qté OK</v>
      </c>
      <c r="L1176" s="22" t="str">
        <f>IF(AND(K1176="Délais NO &amp; Qté OK",X1176&gt;30,D1176&lt;&gt;""),"Verificar",IF(AND(K1176="Délais NO &amp; Qté OK",X1176&lt;=30,D1176&lt;&gt;""),"Entrée faite "&amp;X1176&amp;" jours "&amp;V1176,IF(AND(X1176&lt;30,K1176="Délais NO &amp; Qté NO",D1176=""),"Demande faite "&amp;X1176&amp;" jours "&amp;W1177,"")))</f>
        <v/>
      </c>
      <c r="M1176" s="22">
        <f t="shared" si="128"/>
        <v>1</v>
      </c>
      <c r="N1176" s="23">
        <v>1</v>
      </c>
      <c r="O1176" s="12" t="str">
        <f>CONCATENATE(C1176,D1176,E1176)</f>
        <v>36050525475951000010000</v>
      </c>
      <c r="P1176" s="42" t="str">
        <f t="shared" si="129"/>
        <v>25475951000010000</v>
      </c>
      <c r="Q1176" s="24" t="str">
        <f>IF(AND(D1176&lt;&gt;0,E1176=0),B1176,"")</f>
        <v/>
      </c>
      <c r="R1176" s="25" t="str">
        <f>IF(AND(D1176=0,E1176&lt;&gt;0),B1176,"")</f>
        <v/>
      </c>
      <c r="S1176" s="26">
        <f t="shared" si="126"/>
        <v>41073</v>
      </c>
      <c r="T1176" s="27">
        <f>SUMIFS(S:S,O:O,O1176,E:E,"")</f>
        <v>0</v>
      </c>
      <c r="U1176" s="27">
        <f>SUMIFS(S:S,O:O,O1176,D:D,"")</f>
        <v>0</v>
      </c>
      <c r="V1176" s="28" t="str">
        <f t="shared" si="130"/>
        <v>Avant</v>
      </c>
      <c r="W1176" s="28" t="str">
        <f t="shared" si="131"/>
        <v>Après</v>
      </c>
      <c r="X1176" s="29">
        <f t="shared" si="132"/>
        <v>0</v>
      </c>
      <c r="Y1176" s="42">
        <f>IFERROR(P1176+D1176*0.03,"")</f>
        <v>2.54759510000103E+16</v>
      </c>
    </row>
    <row r="1177" spans="1:25">
      <c r="A1177" s="13" t="s">
        <v>67</v>
      </c>
      <c r="B1177" s="14" t="s">
        <v>28</v>
      </c>
      <c r="C1177" s="15">
        <v>3605052547601</v>
      </c>
      <c r="D1177" s="16">
        <v>10000</v>
      </c>
      <c r="E1177" s="17">
        <v>10000</v>
      </c>
      <c r="F1177" s="18">
        <v>1</v>
      </c>
      <c r="G1177" s="19">
        <v>1</v>
      </c>
      <c r="H1177" s="20">
        <f t="shared" si="127"/>
        <v>2</v>
      </c>
      <c r="I1177" s="21">
        <f>SUMIFS(E:E,C:C,C1177)</f>
        <v>10000</v>
      </c>
      <c r="J1177" s="21">
        <f>SUMIFS(D:D,C:C,C1177)</f>
        <v>10000</v>
      </c>
      <c r="K1177" s="20" t="str">
        <f>IF(H1177=2,"Délais OK &amp; Qté OK",IF(AND(H1177=1,E1177&lt;&gt;""),"Délais OK &amp; Qté NO",IF(AND(H1177=1,E1177="",M1177&gt;=2),"Délais NO &amp; Qté OK",IF(AND(E1177&lt;&gt;"",J1177=D1177),"Livraison sans demande","Délais NO &amp; Qté NO"))))</f>
        <v>Délais OK &amp; Qté OK</v>
      </c>
      <c r="L1177" s="22" t="str">
        <f>IF(AND(K1177="Délais NO &amp; Qté OK",X1177&gt;30,D1177&lt;&gt;""),"Verificar",IF(AND(K1177="Délais NO &amp; Qté OK",X1177&lt;=30,D1177&lt;&gt;""),"Entrée faite "&amp;X1177&amp;" jours "&amp;V1177,IF(AND(X1177&lt;30,K1177="Délais NO &amp; Qté NO",D1177=""),"Demande faite "&amp;X1177&amp;" jours "&amp;W1178,"")))</f>
        <v/>
      </c>
      <c r="M1177" s="22">
        <f t="shared" si="128"/>
        <v>1</v>
      </c>
      <c r="N1177" s="23">
        <v>1</v>
      </c>
      <c r="O1177" s="12" t="str">
        <f>CONCATENATE(C1177,D1177,E1177)</f>
        <v>36050525476011000010000</v>
      </c>
      <c r="P1177" s="42" t="str">
        <f t="shared" si="129"/>
        <v>25476011000010000</v>
      </c>
      <c r="Q1177" s="24" t="str">
        <f>IF(AND(D1177&lt;&gt;0,E1177=0),B1177,"")</f>
        <v/>
      </c>
      <c r="R1177" s="25" t="str">
        <f>IF(AND(D1177=0,E1177&lt;&gt;0),B1177,"")</f>
        <v/>
      </c>
      <c r="S1177" s="26">
        <f t="shared" si="126"/>
        <v>41073</v>
      </c>
      <c r="T1177" s="27">
        <f>SUMIFS(S:S,O:O,O1177,E:E,"")</f>
        <v>0</v>
      </c>
      <c r="U1177" s="27">
        <f>SUMIFS(S:S,O:O,O1177,D:D,"")</f>
        <v>0</v>
      </c>
      <c r="V1177" s="28" t="str">
        <f t="shared" si="130"/>
        <v>Avant</v>
      </c>
      <c r="W1177" s="28" t="str">
        <f t="shared" si="131"/>
        <v>Après</v>
      </c>
      <c r="X1177" s="29">
        <f t="shared" si="132"/>
        <v>0</v>
      </c>
      <c r="Y1177" s="42">
        <f>IFERROR(P1177+D1177*0.03,"")</f>
        <v>2.54760110000103E+16</v>
      </c>
    </row>
    <row r="1178" spans="1:25">
      <c r="A1178" s="13" t="s">
        <v>67</v>
      </c>
      <c r="B1178" s="14" t="s">
        <v>28</v>
      </c>
      <c r="C1178" s="15">
        <v>3605052547625</v>
      </c>
      <c r="D1178" s="16">
        <v>10000</v>
      </c>
      <c r="E1178" s="17">
        <v>10000</v>
      </c>
      <c r="F1178" s="18">
        <v>1</v>
      </c>
      <c r="G1178" s="19">
        <v>1</v>
      </c>
      <c r="H1178" s="20">
        <f t="shared" si="127"/>
        <v>2</v>
      </c>
      <c r="I1178" s="21">
        <f>SUMIFS(E:E,C:C,C1178)</f>
        <v>10000</v>
      </c>
      <c r="J1178" s="21">
        <f>SUMIFS(D:D,C:C,C1178)</f>
        <v>10000</v>
      </c>
      <c r="K1178" s="20" t="str">
        <f>IF(H1178=2,"Délais OK &amp; Qté OK",IF(AND(H1178=1,E1178&lt;&gt;""),"Délais OK &amp; Qté NO",IF(AND(H1178=1,E1178="",M1178&gt;=2),"Délais NO &amp; Qté OK",IF(AND(E1178&lt;&gt;"",J1178=D1178),"Livraison sans demande","Délais NO &amp; Qté NO"))))</f>
        <v>Délais OK &amp; Qté OK</v>
      </c>
      <c r="L1178" s="22" t="str">
        <f>IF(AND(K1178="Délais NO &amp; Qté OK",X1178&gt;30,D1178&lt;&gt;""),"Verificar",IF(AND(K1178="Délais NO &amp; Qté OK",X1178&lt;=30,D1178&lt;&gt;""),"Entrée faite "&amp;X1178&amp;" jours "&amp;V1178,IF(AND(X1178&lt;30,K1178="Délais NO &amp; Qté NO",D1178=""),"Demande faite "&amp;X1178&amp;" jours "&amp;W1179,"")))</f>
        <v/>
      </c>
      <c r="M1178" s="22">
        <f t="shared" si="128"/>
        <v>1</v>
      </c>
      <c r="N1178" s="23">
        <v>1</v>
      </c>
      <c r="O1178" s="12" t="str">
        <f>CONCATENATE(C1178,D1178,E1178)</f>
        <v>36050525476251000010000</v>
      </c>
      <c r="P1178" s="42" t="str">
        <f t="shared" si="129"/>
        <v>25476251000010000</v>
      </c>
      <c r="Q1178" s="24" t="str">
        <f>IF(AND(D1178&lt;&gt;0,E1178=0),B1178,"")</f>
        <v/>
      </c>
      <c r="R1178" s="25" t="str">
        <f>IF(AND(D1178=0,E1178&lt;&gt;0),B1178,"")</f>
        <v/>
      </c>
      <c r="S1178" s="26">
        <f t="shared" si="126"/>
        <v>41073</v>
      </c>
      <c r="T1178" s="27">
        <f>SUMIFS(S:S,O:O,O1178,E:E,"")</f>
        <v>0</v>
      </c>
      <c r="U1178" s="27">
        <f>SUMIFS(S:S,O:O,O1178,D:D,"")</f>
        <v>0</v>
      </c>
      <c r="V1178" s="28" t="str">
        <f t="shared" si="130"/>
        <v>Avant</v>
      </c>
      <c r="W1178" s="28" t="str">
        <f t="shared" si="131"/>
        <v>Après</v>
      </c>
      <c r="X1178" s="29">
        <f t="shared" si="132"/>
        <v>0</v>
      </c>
      <c r="Y1178" s="42">
        <f>IFERROR(P1178+D1178*0.03,"")</f>
        <v>2.54762510000103E+16</v>
      </c>
    </row>
    <row r="1179" spans="1:25">
      <c r="A1179" s="13" t="s">
        <v>67</v>
      </c>
      <c r="B1179" s="14" t="s">
        <v>28</v>
      </c>
      <c r="C1179" s="15">
        <v>3605052547632</v>
      </c>
      <c r="D1179" s="16">
        <v>10000</v>
      </c>
      <c r="E1179" s="17">
        <v>10000</v>
      </c>
      <c r="F1179" s="18">
        <v>1</v>
      </c>
      <c r="G1179" s="19">
        <v>1</v>
      </c>
      <c r="H1179" s="20">
        <f t="shared" si="127"/>
        <v>2</v>
      </c>
      <c r="I1179" s="21">
        <f>SUMIFS(E:E,C:C,C1179)</f>
        <v>10000</v>
      </c>
      <c r="J1179" s="21">
        <f>SUMIFS(D:D,C:C,C1179)</f>
        <v>10000</v>
      </c>
      <c r="K1179" s="20" t="str">
        <f>IF(H1179=2,"Délais OK &amp; Qté OK",IF(AND(H1179=1,E1179&lt;&gt;""),"Délais OK &amp; Qté NO",IF(AND(H1179=1,E1179="",M1179&gt;=2),"Délais NO &amp; Qté OK",IF(AND(E1179&lt;&gt;"",J1179=D1179),"Livraison sans demande","Délais NO &amp; Qté NO"))))</f>
        <v>Délais OK &amp; Qté OK</v>
      </c>
      <c r="L1179" s="22" t="str">
        <f>IF(AND(K1179="Délais NO &amp; Qté OK",X1179&gt;30,D1179&lt;&gt;""),"Verificar",IF(AND(K1179="Délais NO &amp; Qté OK",X1179&lt;=30,D1179&lt;&gt;""),"Entrée faite "&amp;X1179&amp;" jours "&amp;V1179,IF(AND(X1179&lt;30,K1179="Délais NO &amp; Qté NO",D1179=""),"Demande faite "&amp;X1179&amp;" jours "&amp;W1180,"")))</f>
        <v/>
      </c>
      <c r="M1179" s="22">
        <f t="shared" si="128"/>
        <v>1</v>
      </c>
      <c r="N1179" s="23">
        <v>1</v>
      </c>
      <c r="O1179" s="12" t="str">
        <f>CONCATENATE(C1179,D1179,E1179)</f>
        <v>36050525476321000010000</v>
      </c>
      <c r="P1179" s="42" t="str">
        <f t="shared" si="129"/>
        <v>25476321000010000</v>
      </c>
      <c r="Q1179" s="24" t="str">
        <f>IF(AND(D1179&lt;&gt;0,E1179=0),B1179,"")</f>
        <v/>
      </c>
      <c r="R1179" s="25" t="str">
        <f>IF(AND(D1179=0,E1179&lt;&gt;0),B1179,"")</f>
        <v/>
      </c>
      <c r="S1179" s="26">
        <f t="shared" si="126"/>
        <v>41073</v>
      </c>
      <c r="T1179" s="27">
        <f>SUMIFS(S:S,O:O,O1179,E:E,"")</f>
        <v>0</v>
      </c>
      <c r="U1179" s="27">
        <f>SUMIFS(S:S,O:O,O1179,D:D,"")</f>
        <v>0</v>
      </c>
      <c r="V1179" s="28" t="str">
        <f t="shared" si="130"/>
        <v>Avant</v>
      </c>
      <c r="W1179" s="28" t="str">
        <f t="shared" si="131"/>
        <v>Après</v>
      </c>
      <c r="X1179" s="29">
        <f t="shared" si="132"/>
        <v>0</v>
      </c>
      <c r="Y1179" s="42">
        <f>IFERROR(P1179+D1179*0.03,"")</f>
        <v>2.54763210000103E+16</v>
      </c>
    </row>
    <row r="1180" spans="1:25">
      <c r="A1180" s="13" t="s">
        <v>67</v>
      </c>
      <c r="B1180" s="14" t="s">
        <v>28</v>
      </c>
      <c r="C1180" s="15">
        <v>3605052568293</v>
      </c>
      <c r="D1180" s="16">
        <v>10000</v>
      </c>
      <c r="E1180" s="17"/>
      <c r="F1180" s="18"/>
      <c r="G1180" s="19">
        <v>1</v>
      </c>
      <c r="H1180" s="20">
        <f t="shared" si="127"/>
        <v>1</v>
      </c>
      <c r="I1180" s="21">
        <f>SUMIFS(E:E,C:C,C1180)</f>
        <v>9400</v>
      </c>
      <c r="J1180" s="21">
        <f>SUMIFS(D:D,C:C,C1180)</f>
        <v>19400</v>
      </c>
      <c r="K1180" s="20" t="str">
        <f>IF(H1180=2,"Délais OK &amp; Qté OK",IF(AND(H1180=1,E1180&lt;&gt;""),"Délais OK &amp; Qté NO",IF(AND(H1180=1,E1180="",M1180&gt;=2),"Délais NO &amp; Qté OK",IF(AND(E1180&lt;&gt;"",J1180=D1180),"Livraison sans demande","Délais NO &amp; Qté NO"))))</f>
        <v>Délais NO &amp; Qté NO</v>
      </c>
      <c r="L1180" s="22" t="str">
        <f>IF(AND(K1180="Délais NO &amp; Qté OK",X1180&gt;30,D1180&lt;&gt;""),"Verificar",IF(AND(K1180="Délais NO &amp; Qté OK",X1180&lt;=30,D1180&lt;&gt;""),"Entrée faite "&amp;X1180&amp;" jours "&amp;V1180,IF(AND(X1180&lt;30,K1180="Délais NO &amp; Qté NO",D1180=""),"Demande faite "&amp;X1180&amp;" jours "&amp;W1181,"")))</f>
        <v/>
      </c>
      <c r="M1180" s="22">
        <f t="shared" si="128"/>
        <v>1</v>
      </c>
      <c r="N1180" s="23">
        <v>1</v>
      </c>
      <c r="O1180" s="12" t="str">
        <f>CONCATENATE(C1180,D1180,E1180)</f>
        <v>360505256829310000</v>
      </c>
      <c r="P1180" s="42" t="str">
        <f t="shared" si="129"/>
        <v>256829310000</v>
      </c>
      <c r="Q1180" s="24" t="str">
        <f>IF(AND(D1180&lt;&gt;0,E1180=0),B1180,"")</f>
        <v>13/06/2012</v>
      </c>
      <c r="R1180" s="25" t="str">
        <f>IF(AND(D1180=0,E1180&lt;&gt;0),B1180,"")</f>
        <v/>
      </c>
      <c r="S1180" s="26">
        <f t="shared" si="126"/>
        <v>41073</v>
      </c>
      <c r="T1180" s="27">
        <f>SUMIFS(S:S,O:O,O1180,E:E,"")</f>
        <v>41073</v>
      </c>
      <c r="U1180" s="27">
        <f>SUMIFS(S:S,O:O,O1180,D:D,"")</f>
        <v>0</v>
      </c>
      <c r="V1180" s="28" t="str">
        <f t="shared" si="130"/>
        <v>Avant</v>
      </c>
      <c r="W1180" s="28" t="str">
        <f t="shared" si="131"/>
        <v>Après</v>
      </c>
      <c r="X1180" s="29">
        <f t="shared" si="132"/>
        <v>41073</v>
      </c>
      <c r="Y1180" s="42">
        <f>IFERROR(P1180+D1180*0.03,"")</f>
        <v>256829310300</v>
      </c>
    </row>
    <row r="1181" spans="1:25">
      <c r="A1181" s="13" t="s">
        <v>67</v>
      </c>
      <c r="B1181" s="14" t="s">
        <v>28</v>
      </c>
      <c r="C1181" s="15">
        <v>3605052568309</v>
      </c>
      <c r="D1181" s="16">
        <v>10000</v>
      </c>
      <c r="E1181" s="17"/>
      <c r="F1181" s="18"/>
      <c r="G1181" s="19">
        <v>1</v>
      </c>
      <c r="H1181" s="20">
        <f t="shared" si="127"/>
        <v>1</v>
      </c>
      <c r="I1181" s="21">
        <f>SUMIFS(E:E,C:C,C1181)</f>
        <v>9400</v>
      </c>
      <c r="J1181" s="21">
        <f>SUMIFS(D:D,C:C,C1181)</f>
        <v>19400</v>
      </c>
      <c r="K1181" s="20" t="str">
        <f>IF(H1181=2,"Délais OK &amp; Qté OK",IF(AND(H1181=1,E1181&lt;&gt;""),"Délais OK &amp; Qté NO",IF(AND(H1181=1,E1181="",M1181&gt;=2),"Délais NO &amp; Qté OK",IF(AND(E1181&lt;&gt;"",J1181=D1181),"Livraison sans demande","Délais NO &amp; Qté NO"))))</f>
        <v>Délais NO &amp; Qté NO</v>
      </c>
      <c r="L1181" s="22" t="str">
        <f>IF(AND(K1181="Délais NO &amp; Qté OK",X1181&gt;30,D1181&lt;&gt;""),"Verificar",IF(AND(K1181="Délais NO &amp; Qté OK",X1181&lt;=30,D1181&lt;&gt;""),"Entrée faite "&amp;X1181&amp;" jours "&amp;V1181,IF(AND(X1181&lt;30,K1181="Délais NO &amp; Qté NO",D1181=""),"Demande faite "&amp;X1181&amp;" jours "&amp;W1182,"")))</f>
        <v/>
      </c>
      <c r="M1181" s="22">
        <f t="shared" si="128"/>
        <v>1</v>
      </c>
      <c r="N1181" s="23">
        <v>1</v>
      </c>
      <c r="O1181" s="12" t="str">
        <f>CONCATENATE(C1181,D1181,E1181)</f>
        <v>360505256830910000</v>
      </c>
      <c r="P1181" s="42" t="str">
        <f t="shared" si="129"/>
        <v>256830910000</v>
      </c>
      <c r="Q1181" s="24" t="str">
        <f>IF(AND(D1181&lt;&gt;0,E1181=0),B1181,"")</f>
        <v>13/06/2012</v>
      </c>
      <c r="R1181" s="25" t="str">
        <f>IF(AND(D1181=0,E1181&lt;&gt;0),B1181,"")</f>
        <v/>
      </c>
      <c r="S1181" s="26">
        <f t="shared" si="126"/>
        <v>41073</v>
      </c>
      <c r="T1181" s="27">
        <f>SUMIFS(S:S,O:O,O1181,E:E,"")</f>
        <v>41073</v>
      </c>
      <c r="U1181" s="27">
        <f>SUMIFS(S:S,O:O,O1181,D:D,"")</f>
        <v>0</v>
      </c>
      <c r="V1181" s="28" t="str">
        <f t="shared" si="130"/>
        <v>Avant</v>
      </c>
      <c r="W1181" s="28" t="str">
        <f t="shared" si="131"/>
        <v>Après</v>
      </c>
      <c r="X1181" s="29">
        <f t="shared" si="132"/>
        <v>41073</v>
      </c>
      <c r="Y1181" s="42">
        <f>IFERROR(P1181+D1181*0.03,"")</f>
        <v>256830910300</v>
      </c>
    </row>
    <row r="1182" spans="1:25">
      <c r="A1182" s="13" t="s">
        <v>67</v>
      </c>
      <c r="B1182" s="14" t="s">
        <v>28</v>
      </c>
      <c r="C1182" s="15">
        <v>3605052568316</v>
      </c>
      <c r="D1182" s="16">
        <v>10000</v>
      </c>
      <c r="E1182" s="17"/>
      <c r="F1182" s="18"/>
      <c r="G1182" s="19">
        <v>1</v>
      </c>
      <c r="H1182" s="20">
        <f t="shared" si="127"/>
        <v>1</v>
      </c>
      <c r="I1182" s="21">
        <f>SUMIFS(E:E,C:C,C1182)</f>
        <v>9400</v>
      </c>
      <c r="J1182" s="21">
        <f>SUMIFS(D:D,C:C,C1182)</f>
        <v>19400</v>
      </c>
      <c r="K1182" s="20" t="str">
        <f>IF(H1182=2,"Délais OK &amp; Qté OK",IF(AND(H1182=1,E1182&lt;&gt;""),"Délais OK &amp; Qté NO",IF(AND(H1182=1,E1182="",M1182&gt;=2),"Délais NO &amp; Qté OK",IF(AND(E1182&lt;&gt;"",J1182=D1182),"Livraison sans demande","Délais NO &amp; Qté NO"))))</f>
        <v>Délais NO &amp; Qté NO</v>
      </c>
      <c r="L1182" s="22" t="str">
        <f>IF(AND(K1182="Délais NO &amp; Qté OK",X1182&gt;30,D1182&lt;&gt;""),"Verificar",IF(AND(K1182="Délais NO &amp; Qté OK",X1182&lt;=30,D1182&lt;&gt;""),"Entrée faite "&amp;X1182&amp;" jours "&amp;V1182,IF(AND(X1182&lt;30,K1182="Délais NO &amp; Qté NO",D1182=""),"Demande faite "&amp;X1182&amp;" jours "&amp;W1183,"")))</f>
        <v/>
      </c>
      <c r="M1182" s="22">
        <f t="shared" si="128"/>
        <v>1</v>
      </c>
      <c r="N1182" s="23">
        <v>1</v>
      </c>
      <c r="O1182" s="12" t="str">
        <f>CONCATENATE(C1182,D1182,E1182)</f>
        <v>360505256831610000</v>
      </c>
      <c r="P1182" s="42" t="str">
        <f t="shared" si="129"/>
        <v>256831610000</v>
      </c>
      <c r="Q1182" s="24" t="str">
        <f>IF(AND(D1182&lt;&gt;0,E1182=0),B1182,"")</f>
        <v>13/06/2012</v>
      </c>
      <c r="R1182" s="25" t="str">
        <f>IF(AND(D1182=0,E1182&lt;&gt;0),B1182,"")</f>
        <v/>
      </c>
      <c r="S1182" s="26">
        <f t="shared" si="126"/>
        <v>41073</v>
      </c>
      <c r="T1182" s="27">
        <f>SUMIFS(S:S,O:O,O1182,E:E,"")</f>
        <v>41073</v>
      </c>
      <c r="U1182" s="27">
        <f>SUMIFS(S:S,O:O,O1182,D:D,"")</f>
        <v>0</v>
      </c>
      <c r="V1182" s="28" t="str">
        <f t="shared" si="130"/>
        <v>Avant</v>
      </c>
      <c r="W1182" s="28" t="str">
        <f t="shared" si="131"/>
        <v>Après</v>
      </c>
      <c r="X1182" s="29">
        <f t="shared" si="132"/>
        <v>41073</v>
      </c>
      <c r="Y1182" s="42">
        <f>IFERROR(P1182+D1182*0.03,"")</f>
        <v>256831610300</v>
      </c>
    </row>
    <row r="1183" spans="1:25">
      <c r="A1183" s="13" t="s">
        <v>67</v>
      </c>
      <c r="B1183" s="14" t="s">
        <v>28</v>
      </c>
      <c r="C1183" s="15">
        <v>3605052568392</v>
      </c>
      <c r="D1183" s="16">
        <v>10000</v>
      </c>
      <c r="E1183" s="17"/>
      <c r="F1183" s="18"/>
      <c r="G1183" s="19">
        <v>1</v>
      </c>
      <c r="H1183" s="20">
        <f t="shared" si="127"/>
        <v>1</v>
      </c>
      <c r="I1183" s="21">
        <f>SUMIFS(E:E,C:C,C1183)</f>
        <v>10000</v>
      </c>
      <c r="J1183" s="21">
        <f>SUMIFS(D:D,C:C,C1183)</f>
        <v>20000</v>
      </c>
      <c r="K1183" s="20" t="str">
        <f>IF(H1183=2,"Délais OK &amp; Qté OK",IF(AND(H1183=1,E1183&lt;&gt;""),"Délais OK &amp; Qté NO",IF(AND(H1183=1,E1183="",M1183&gt;=2),"Délais NO &amp; Qté OK",IF(AND(E1183&lt;&gt;"",J1183=D1183),"Livraison sans demande","Délais NO &amp; Qté NO"))))</f>
        <v>Délais NO &amp; Qté NO</v>
      </c>
      <c r="L1183" s="22" t="str">
        <f>IF(AND(K1183="Délais NO &amp; Qté OK",X1183&gt;30,D1183&lt;&gt;""),"Verificar",IF(AND(K1183="Délais NO &amp; Qté OK",X1183&lt;=30,D1183&lt;&gt;""),"Entrée faite "&amp;X1183&amp;" jours "&amp;V1183,IF(AND(X1183&lt;30,K1183="Délais NO &amp; Qté NO",D1183=""),"Demande faite "&amp;X1183&amp;" jours "&amp;W1184,"")))</f>
        <v/>
      </c>
      <c r="M1183" s="22">
        <f t="shared" si="128"/>
        <v>1</v>
      </c>
      <c r="N1183" s="23">
        <v>1</v>
      </c>
      <c r="O1183" s="12" t="str">
        <f>CONCATENATE(C1183,D1183,E1183)</f>
        <v>360505256839210000</v>
      </c>
      <c r="P1183" s="42" t="str">
        <f t="shared" si="129"/>
        <v>256839210000</v>
      </c>
      <c r="Q1183" s="24" t="str">
        <f>IF(AND(D1183&lt;&gt;0,E1183=0),B1183,"")</f>
        <v>13/06/2012</v>
      </c>
      <c r="R1183" s="25" t="str">
        <f>IF(AND(D1183=0,E1183&lt;&gt;0),B1183,"")</f>
        <v/>
      </c>
      <c r="S1183" s="26">
        <f t="shared" si="126"/>
        <v>41073</v>
      </c>
      <c r="T1183" s="27">
        <f>SUMIFS(S:S,O:O,O1183,E:E,"")</f>
        <v>41073</v>
      </c>
      <c r="U1183" s="27">
        <f>SUMIFS(S:S,O:O,O1183,D:D,"")</f>
        <v>0</v>
      </c>
      <c r="V1183" s="28" t="str">
        <f t="shared" si="130"/>
        <v>Avant</v>
      </c>
      <c r="W1183" s="28" t="str">
        <f t="shared" si="131"/>
        <v>Après</v>
      </c>
      <c r="X1183" s="29">
        <f t="shared" si="132"/>
        <v>41073</v>
      </c>
      <c r="Y1183" s="42">
        <f>IFERROR(P1183+D1183*0.03,"")</f>
        <v>256839210300</v>
      </c>
    </row>
    <row r="1184" spans="1:25">
      <c r="A1184" s="13" t="s">
        <v>67</v>
      </c>
      <c r="B1184" s="14" t="s">
        <v>28</v>
      </c>
      <c r="C1184" s="15">
        <v>3605052568972</v>
      </c>
      <c r="D1184" s="16">
        <v>10000</v>
      </c>
      <c r="E1184" s="17">
        <v>10000</v>
      </c>
      <c r="F1184" s="18">
        <v>1</v>
      </c>
      <c r="G1184" s="19">
        <v>1</v>
      </c>
      <c r="H1184" s="20">
        <f t="shared" si="127"/>
        <v>2</v>
      </c>
      <c r="I1184" s="21">
        <f>SUMIFS(E:E,C:C,C1184)</f>
        <v>10000</v>
      </c>
      <c r="J1184" s="21">
        <f>SUMIFS(D:D,C:C,C1184)</f>
        <v>10000</v>
      </c>
      <c r="K1184" s="20" t="str">
        <f>IF(H1184=2,"Délais OK &amp; Qté OK",IF(AND(H1184=1,E1184&lt;&gt;""),"Délais OK &amp; Qté NO",IF(AND(H1184=1,E1184="",M1184&gt;=2),"Délais NO &amp; Qté OK",IF(AND(E1184&lt;&gt;"",J1184=D1184),"Livraison sans demande","Délais NO &amp; Qté NO"))))</f>
        <v>Délais OK &amp; Qté OK</v>
      </c>
      <c r="L1184" s="22" t="str">
        <f>IF(AND(K1184="Délais NO &amp; Qté OK",X1184&gt;30,D1184&lt;&gt;""),"Verificar",IF(AND(K1184="Délais NO &amp; Qté OK",X1184&lt;=30,D1184&lt;&gt;""),"Entrée faite "&amp;X1184&amp;" jours "&amp;V1184,IF(AND(X1184&lt;30,K1184="Délais NO &amp; Qté NO",D1184=""),"Demande faite "&amp;X1184&amp;" jours "&amp;W1185,"")))</f>
        <v/>
      </c>
      <c r="M1184" s="22">
        <f t="shared" si="128"/>
        <v>1</v>
      </c>
      <c r="N1184" s="23">
        <v>1</v>
      </c>
      <c r="O1184" s="12" t="str">
        <f>CONCATENATE(C1184,D1184,E1184)</f>
        <v>36050525689721000010000</v>
      </c>
      <c r="P1184" s="42" t="str">
        <f t="shared" si="129"/>
        <v>25689721000010000</v>
      </c>
      <c r="Q1184" s="24" t="str">
        <f>IF(AND(D1184&lt;&gt;0,E1184=0),B1184,"")</f>
        <v/>
      </c>
      <c r="R1184" s="25" t="str">
        <f>IF(AND(D1184=0,E1184&lt;&gt;0),B1184,"")</f>
        <v/>
      </c>
      <c r="S1184" s="26">
        <f t="shared" si="126"/>
        <v>41073</v>
      </c>
      <c r="T1184" s="27">
        <f>SUMIFS(S:S,O:O,O1184,E:E,"")</f>
        <v>0</v>
      </c>
      <c r="U1184" s="27">
        <f>SUMIFS(S:S,O:O,O1184,D:D,"")</f>
        <v>0</v>
      </c>
      <c r="V1184" s="28" t="str">
        <f t="shared" si="130"/>
        <v>Avant</v>
      </c>
      <c r="W1184" s="28" t="str">
        <f t="shared" si="131"/>
        <v>Après</v>
      </c>
      <c r="X1184" s="29">
        <f t="shared" si="132"/>
        <v>0</v>
      </c>
      <c r="Y1184" s="42">
        <f>IFERROR(P1184+D1184*0.03,"")</f>
        <v>2.56897210000103E+16</v>
      </c>
    </row>
    <row r="1185" spans="1:25">
      <c r="A1185" s="13" t="s">
        <v>67</v>
      </c>
      <c r="B1185" s="14" t="s">
        <v>28</v>
      </c>
      <c r="C1185" s="15">
        <v>3605052568996</v>
      </c>
      <c r="D1185" s="16">
        <v>10000</v>
      </c>
      <c r="E1185" s="17">
        <v>10000</v>
      </c>
      <c r="F1185" s="18">
        <v>1</v>
      </c>
      <c r="G1185" s="19">
        <v>1</v>
      </c>
      <c r="H1185" s="20">
        <f t="shared" si="127"/>
        <v>2</v>
      </c>
      <c r="I1185" s="21">
        <f>SUMIFS(E:E,C:C,C1185)</f>
        <v>10000</v>
      </c>
      <c r="J1185" s="21">
        <f>SUMIFS(D:D,C:C,C1185)</f>
        <v>10000</v>
      </c>
      <c r="K1185" s="20" t="str">
        <f>IF(H1185=2,"Délais OK &amp; Qté OK",IF(AND(H1185=1,E1185&lt;&gt;""),"Délais OK &amp; Qté NO",IF(AND(H1185=1,E1185="",M1185&gt;=2),"Délais NO &amp; Qté OK",IF(AND(E1185&lt;&gt;"",J1185=D1185),"Livraison sans demande","Délais NO &amp; Qté NO"))))</f>
        <v>Délais OK &amp; Qté OK</v>
      </c>
      <c r="L1185" s="22" t="str">
        <f>IF(AND(K1185="Délais NO &amp; Qté OK",X1185&gt;30,D1185&lt;&gt;""),"Verificar",IF(AND(K1185="Délais NO &amp; Qté OK",X1185&lt;=30,D1185&lt;&gt;""),"Entrée faite "&amp;X1185&amp;" jours "&amp;V1185,IF(AND(X1185&lt;30,K1185="Délais NO &amp; Qté NO",D1185=""),"Demande faite "&amp;X1185&amp;" jours "&amp;W1186,"")))</f>
        <v/>
      </c>
      <c r="M1185" s="22">
        <f t="shared" si="128"/>
        <v>1</v>
      </c>
      <c r="N1185" s="23">
        <v>1</v>
      </c>
      <c r="O1185" s="12" t="str">
        <f>CONCATENATE(C1185,D1185,E1185)</f>
        <v>36050525689961000010000</v>
      </c>
      <c r="P1185" s="42" t="str">
        <f t="shared" si="129"/>
        <v>25689961000010000</v>
      </c>
      <c r="Q1185" s="24" t="str">
        <f>IF(AND(D1185&lt;&gt;0,E1185=0),B1185,"")</f>
        <v/>
      </c>
      <c r="R1185" s="25" t="str">
        <f>IF(AND(D1185=0,E1185&lt;&gt;0),B1185,"")</f>
        <v/>
      </c>
      <c r="S1185" s="26">
        <f t="shared" si="126"/>
        <v>41073</v>
      </c>
      <c r="T1185" s="27">
        <f>SUMIFS(S:S,O:O,O1185,E:E,"")</f>
        <v>0</v>
      </c>
      <c r="U1185" s="27">
        <f>SUMIFS(S:S,O:O,O1185,D:D,"")</f>
        <v>0</v>
      </c>
      <c r="V1185" s="28" t="str">
        <f t="shared" si="130"/>
        <v>Avant</v>
      </c>
      <c r="W1185" s="28" t="str">
        <f t="shared" si="131"/>
        <v>Après</v>
      </c>
      <c r="X1185" s="29">
        <f t="shared" si="132"/>
        <v>0</v>
      </c>
      <c r="Y1185" s="42">
        <f>IFERROR(P1185+D1185*0.03,"")</f>
        <v>2.56899610000103E+16</v>
      </c>
    </row>
    <row r="1186" spans="1:25">
      <c r="A1186" s="13" t="s">
        <v>67</v>
      </c>
      <c r="B1186" s="14" t="s">
        <v>28</v>
      </c>
      <c r="C1186" s="15">
        <v>3605052569016</v>
      </c>
      <c r="D1186" s="16">
        <v>10000</v>
      </c>
      <c r="E1186" s="17">
        <v>10000</v>
      </c>
      <c r="F1186" s="18">
        <v>1</v>
      </c>
      <c r="G1186" s="19">
        <v>1</v>
      </c>
      <c r="H1186" s="20">
        <f t="shared" si="127"/>
        <v>2</v>
      </c>
      <c r="I1186" s="21">
        <f>SUMIFS(E:E,C:C,C1186)</f>
        <v>10000</v>
      </c>
      <c r="J1186" s="21">
        <f>SUMIFS(D:D,C:C,C1186)</f>
        <v>10000</v>
      </c>
      <c r="K1186" s="20" t="str">
        <f>IF(H1186=2,"Délais OK &amp; Qté OK",IF(AND(H1186=1,E1186&lt;&gt;""),"Délais OK &amp; Qté NO",IF(AND(H1186=1,E1186="",M1186&gt;=2),"Délais NO &amp; Qté OK",IF(AND(E1186&lt;&gt;"",J1186=D1186),"Livraison sans demande","Délais NO &amp; Qté NO"))))</f>
        <v>Délais OK &amp; Qté OK</v>
      </c>
      <c r="L1186" s="22" t="str">
        <f>IF(AND(K1186="Délais NO &amp; Qté OK",X1186&gt;30,D1186&lt;&gt;""),"Verificar",IF(AND(K1186="Délais NO &amp; Qté OK",X1186&lt;=30,D1186&lt;&gt;""),"Entrée faite "&amp;X1186&amp;" jours "&amp;V1186,IF(AND(X1186&lt;30,K1186="Délais NO &amp; Qté NO",D1186=""),"Demande faite "&amp;X1186&amp;" jours "&amp;W1187,"")))</f>
        <v/>
      </c>
      <c r="M1186" s="22">
        <f t="shared" si="128"/>
        <v>1</v>
      </c>
      <c r="N1186" s="23">
        <v>1</v>
      </c>
      <c r="O1186" s="12" t="str">
        <f>CONCATENATE(C1186,D1186,E1186)</f>
        <v>36050525690161000010000</v>
      </c>
      <c r="P1186" s="42" t="str">
        <f t="shared" si="129"/>
        <v>25690161000010000</v>
      </c>
      <c r="Q1186" s="24" t="str">
        <f>IF(AND(D1186&lt;&gt;0,E1186=0),B1186,"")</f>
        <v/>
      </c>
      <c r="R1186" s="25" t="str">
        <f>IF(AND(D1186=0,E1186&lt;&gt;0),B1186,"")</f>
        <v/>
      </c>
      <c r="S1186" s="26">
        <f t="shared" si="126"/>
        <v>41073</v>
      </c>
      <c r="T1186" s="27">
        <f>SUMIFS(S:S,O:O,O1186,E:E,"")</f>
        <v>0</v>
      </c>
      <c r="U1186" s="27">
        <f>SUMIFS(S:S,O:O,O1186,D:D,"")</f>
        <v>0</v>
      </c>
      <c r="V1186" s="28" t="str">
        <f t="shared" si="130"/>
        <v>Avant</v>
      </c>
      <c r="W1186" s="28" t="str">
        <f t="shared" si="131"/>
        <v>Après</v>
      </c>
      <c r="X1186" s="29">
        <f t="shared" si="132"/>
        <v>0</v>
      </c>
      <c r="Y1186" s="42">
        <f>IFERROR(P1186+D1186*0.03,"")</f>
        <v>2.56901610000103E+16</v>
      </c>
    </row>
    <row r="1187" spans="1:25">
      <c r="A1187" s="13" t="s">
        <v>67</v>
      </c>
      <c r="B1187" s="14" t="s">
        <v>28</v>
      </c>
      <c r="C1187" s="15">
        <v>3605052569023</v>
      </c>
      <c r="D1187" s="16">
        <v>10000</v>
      </c>
      <c r="E1187" s="17">
        <v>10000</v>
      </c>
      <c r="F1187" s="18">
        <v>1</v>
      </c>
      <c r="G1187" s="19">
        <v>1</v>
      </c>
      <c r="H1187" s="20">
        <f t="shared" si="127"/>
        <v>2</v>
      </c>
      <c r="I1187" s="21">
        <f>SUMIFS(E:E,C:C,C1187)</f>
        <v>10000</v>
      </c>
      <c r="J1187" s="21">
        <f>SUMIFS(D:D,C:C,C1187)</f>
        <v>10000</v>
      </c>
      <c r="K1187" s="20" t="str">
        <f>IF(H1187=2,"Délais OK &amp; Qté OK",IF(AND(H1187=1,E1187&lt;&gt;""),"Délais OK &amp; Qté NO",IF(AND(H1187=1,E1187="",M1187&gt;=2),"Délais NO &amp; Qté OK",IF(AND(E1187&lt;&gt;"",J1187=D1187),"Livraison sans demande","Délais NO &amp; Qté NO"))))</f>
        <v>Délais OK &amp; Qté OK</v>
      </c>
      <c r="L1187" s="22" t="str">
        <f>IF(AND(K1187="Délais NO &amp; Qté OK",X1187&gt;30,D1187&lt;&gt;""),"Verificar",IF(AND(K1187="Délais NO &amp; Qté OK",X1187&lt;=30,D1187&lt;&gt;""),"Entrée faite "&amp;X1187&amp;" jours "&amp;V1187,IF(AND(X1187&lt;30,K1187="Délais NO &amp; Qté NO",D1187=""),"Demande faite "&amp;X1187&amp;" jours "&amp;W1188,"")))</f>
        <v/>
      </c>
      <c r="M1187" s="22">
        <f t="shared" si="128"/>
        <v>1</v>
      </c>
      <c r="N1187" s="23">
        <v>1</v>
      </c>
      <c r="O1187" s="12" t="str">
        <f>CONCATENATE(C1187,D1187,E1187)</f>
        <v>36050525690231000010000</v>
      </c>
      <c r="P1187" s="42" t="str">
        <f t="shared" si="129"/>
        <v>25690231000010000</v>
      </c>
      <c r="Q1187" s="24" t="str">
        <f>IF(AND(D1187&lt;&gt;0,E1187=0),B1187,"")</f>
        <v/>
      </c>
      <c r="R1187" s="25" t="str">
        <f>IF(AND(D1187=0,E1187&lt;&gt;0),B1187,"")</f>
        <v/>
      </c>
      <c r="S1187" s="26">
        <f t="shared" si="126"/>
        <v>41073</v>
      </c>
      <c r="T1187" s="27">
        <f>SUMIFS(S:S,O:O,O1187,E:E,"")</f>
        <v>0</v>
      </c>
      <c r="U1187" s="27">
        <f>SUMIFS(S:S,O:O,O1187,D:D,"")</f>
        <v>0</v>
      </c>
      <c r="V1187" s="28" t="str">
        <f t="shared" si="130"/>
        <v>Avant</v>
      </c>
      <c r="W1187" s="28" t="str">
        <f t="shared" si="131"/>
        <v>Après</v>
      </c>
      <c r="X1187" s="29">
        <f t="shared" si="132"/>
        <v>0</v>
      </c>
      <c r="Y1187" s="42">
        <f>IFERROR(P1187+D1187*0.03,"")</f>
        <v>2.56902310000103E+16</v>
      </c>
    </row>
    <row r="1188" spans="1:25">
      <c r="A1188" s="13" t="s">
        <v>67</v>
      </c>
      <c r="B1188" s="14" t="s">
        <v>28</v>
      </c>
      <c r="C1188" s="15">
        <v>3605052616543</v>
      </c>
      <c r="D1188" s="16">
        <v>10000</v>
      </c>
      <c r="E1188" s="17">
        <v>10000</v>
      </c>
      <c r="F1188" s="18">
        <v>1</v>
      </c>
      <c r="G1188" s="19">
        <v>1</v>
      </c>
      <c r="H1188" s="20">
        <f t="shared" si="127"/>
        <v>2</v>
      </c>
      <c r="I1188" s="21">
        <f>SUMIFS(E:E,C:C,C1188)</f>
        <v>10000</v>
      </c>
      <c r="J1188" s="21">
        <f>SUMIFS(D:D,C:C,C1188)</f>
        <v>10000</v>
      </c>
      <c r="K1188" s="20" t="str">
        <f>IF(H1188=2,"Délais OK &amp; Qté OK",IF(AND(H1188=1,E1188&lt;&gt;""),"Délais OK &amp; Qté NO",IF(AND(H1188=1,E1188="",M1188&gt;=2),"Délais NO &amp; Qté OK",IF(AND(E1188&lt;&gt;"",J1188=D1188),"Livraison sans demande","Délais NO &amp; Qté NO"))))</f>
        <v>Délais OK &amp; Qté OK</v>
      </c>
      <c r="L1188" s="22" t="str">
        <f>IF(AND(K1188="Délais NO &amp; Qté OK",X1188&gt;30,D1188&lt;&gt;""),"Verificar",IF(AND(K1188="Délais NO &amp; Qté OK",X1188&lt;=30,D1188&lt;&gt;""),"Entrée faite "&amp;X1188&amp;" jours "&amp;V1188,IF(AND(X1188&lt;30,K1188="Délais NO &amp; Qté NO",D1188=""),"Demande faite "&amp;X1188&amp;" jours "&amp;W1189,"")))</f>
        <v/>
      </c>
      <c r="M1188" s="22">
        <f t="shared" si="128"/>
        <v>1</v>
      </c>
      <c r="N1188" s="23">
        <v>1</v>
      </c>
      <c r="O1188" s="12" t="str">
        <f>CONCATENATE(C1188,D1188,E1188)</f>
        <v>36050526165431000010000</v>
      </c>
      <c r="P1188" s="42" t="str">
        <f t="shared" si="129"/>
        <v>26165431000010000</v>
      </c>
      <c r="Q1188" s="24" t="str">
        <f>IF(AND(D1188&lt;&gt;0,E1188=0),B1188,"")</f>
        <v/>
      </c>
      <c r="R1188" s="25" t="str">
        <f>IF(AND(D1188=0,E1188&lt;&gt;0),B1188,"")</f>
        <v/>
      </c>
      <c r="S1188" s="26">
        <f t="shared" si="126"/>
        <v>41073</v>
      </c>
      <c r="T1188" s="27">
        <f>SUMIFS(S:S,O:O,O1188,E:E,"")</f>
        <v>0</v>
      </c>
      <c r="U1188" s="27">
        <f>SUMIFS(S:S,O:O,O1188,D:D,"")</f>
        <v>0</v>
      </c>
      <c r="V1188" s="28" t="str">
        <f t="shared" si="130"/>
        <v>Avant</v>
      </c>
      <c r="W1188" s="28" t="str">
        <f t="shared" si="131"/>
        <v>Après</v>
      </c>
      <c r="X1188" s="29">
        <f t="shared" si="132"/>
        <v>0</v>
      </c>
      <c r="Y1188" s="42">
        <f>IFERROR(P1188+D1188*0.03,"")</f>
        <v>2.61654310000103E+16</v>
      </c>
    </row>
    <row r="1189" spans="1:25">
      <c r="A1189" s="13" t="s">
        <v>67</v>
      </c>
      <c r="B1189" s="14" t="s">
        <v>28</v>
      </c>
      <c r="C1189" s="15">
        <v>3605052616840</v>
      </c>
      <c r="D1189" s="16">
        <v>20000</v>
      </c>
      <c r="E1189" s="17">
        <v>20000</v>
      </c>
      <c r="F1189" s="18">
        <v>1</v>
      </c>
      <c r="G1189" s="19">
        <v>1</v>
      </c>
      <c r="H1189" s="20">
        <f t="shared" si="127"/>
        <v>2</v>
      </c>
      <c r="I1189" s="21">
        <f>SUMIFS(E:E,C:C,C1189)</f>
        <v>20000</v>
      </c>
      <c r="J1189" s="21">
        <f>SUMIFS(D:D,C:C,C1189)</f>
        <v>20000</v>
      </c>
      <c r="K1189" s="20" t="str">
        <f>IF(H1189=2,"Délais OK &amp; Qté OK",IF(AND(H1189=1,E1189&lt;&gt;""),"Délais OK &amp; Qté NO",IF(AND(H1189=1,E1189="",M1189&gt;=2),"Délais NO &amp; Qté OK",IF(AND(E1189&lt;&gt;"",J1189=D1189),"Livraison sans demande","Délais NO &amp; Qté NO"))))</f>
        <v>Délais OK &amp; Qté OK</v>
      </c>
      <c r="L1189" s="22" t="str">
        <f>IF(AND(K1189="Délais NO &amp; Qté OK",X1189&gt;30,D1189&lt;&gt;""),"Verificar",IF(AND(K1189="Délais NO &amp; Qté OK",X1189&lt;=30,D1189&lt;&gt;""),"Entrée faite "&amp;X1189&amp;" jours "&amp;V1189,IF(AND(X1189&lt;30,K1189="Délais NO &amp; Qté NO",D1189=""),"Demande faite "&amp;X1189&amp;" jours "&amp;W1190,"")))</f>
        <v/>
      </c>
      <c r="M1189" s="22">
        <f t="shared" si="128"/>
        <v>1</v>
      </c>
      <c r="N1189" s="23">
        <v>1</v>
      </c>
      <c r="O1189" s="12" t="str">
        <f>CONCATENATE(C1189,D1189,E1189)</f>
        <v>36050526168402000020000</v>
      </c>
      <c r="P1189" s="42" t="str">
        <f t="shared" si="129"/>
        <v>26168402000020000</v>
      </c>
      <c r="Q1189" s="24" t="str">
        <f>IF(AND(D1189&lt;&gt;0,E1189=0),B1189,"")</f>
        <v/>
      </c>
      <c r="R1189" s="25" t="str">
        <f>IF(AND(D1189=0,E1189&lt;&gt;0),B1189,"")</f>
        <v/>
      </c>
      <c r="S1189" s="26">
        <f t="shared" si="126"/>
        <v>41073</v>
      </c>
      <c r="T1189" s="27">
        <f>SUMIFS(S:S,O:O,O1189,E:E,"")</f>
        <v>0</v>
      </c>
      <c r="U1189" s="27">
        <f>SUMIFS(S:S,O:O,O1189,D:D,"")</f>
        <v>0</v>
      </c>
      <c r="V1189" s="28" t="str">
        <f t="shared" si="130"/>
        <v>Avant</v>
      </c>
      <c r="W1189" s="28" t="str">
        <f t="shared" si="131"/>
        <v>Après</v>
      </c>
      <c r="X1189" s="29">
        <f t="shared" si="132"/>
        <v>0</v>
      </c>
      <c r="Y1189" s="42">
        <f>IFERROR(P1189+D1189*0.03,"")</f>
        <v>2.61684020000206E+16</v>
      </c>
    </row>
    <row r="1190" spans="1:25">
      <c r="A1190" s="13" t="s">
        <v>67</v>
      </c>
      <c r="B1190" s="14" t="s">
        <v>28</v>
      </c>
      <c r="C1190" s="15">
        <v>3605052616895</v>
      </c>
      <c r="D1190" s="16">
        <v>10000</v>
      </c>
      <c r="E1190" s="17">
        <v>10000</v>
      </c>
      <c r="F1190" s="18">
        <v>1</v>
      </c>
      <c r="G1190" s="19">
        <v>1</v>
      </c>
      <c r="H1190" s="20">
        <f t="shared" si="127"/>
        <v>2</v>
      </c>
      <c r="I1190" s="21">
        <f>SUMIFS(E:E,C:C,C1190)</f>
        <v>10000</v>
      </c>
      <c r="J1190" s="21">
        <f>SUMIFS(D:D,C:C,C1190)</f>
        <v>10000</v>
      </c>
      <c r="K1190" s="20" t="str">
        <f>IF(H1190=2,"Délais OK &amp; Qté OK",IF(AND(H1190=1,E1190&lt;&gt;""),"Délais OK &amp; Qté NO",IF(AND(H1190=1,E1190="",M1190&gt;=2),"Délais NO &amp; Qté OK",IF(AND(E1190&lt;&gt;"",J1190=D1190),"Livraison sans demande","Délais NO &amp; Qté NO"))))</f>
        <v>Délais OK &amp; Qté OK</v>
      </c>
      <c r="L1190" s="22" t="str">
        <f>IF(AND(K1190="Délais NO &amp; Qté OK",X1190&gt;30,D1190&lt;&gt;""),"Verificar",IF(AND(K1190="Délais NO &amp; Qté OK",X1190&lt;=30,D1190&lt;&gt;""),"Entrée faite "&amp;X1190&amp;" jours "&amp;V1190,IF(AND(X1190&lt;30,K1190="Délais NO &amp; Qté NO",D1190=""),"Demande faite "&amp;X1190&amp;" jours "&amp;W1191,"")))</f>
        <v/>
      </c>
      <c r="M1190" s="22">
        <f t="shared" si="128"/>
        <v>1</v>
      </c>
      <c r="N1190" s="23">
        <v>1</v>
      </c>
      <c r="O1190" s="12" t="str">
        <f>CONCATENATE(C1190,D1190,E1190)</f>
        <v>36050526168951000010000</v>
      </c>
      <c r="P1190" s="42" t="str">
        <f t="shared" si="129"/>
        <v>26168951000010000</v>
      </c>
      <c r="Q1190" s="24" t="str">
        <f>IF(AND(D1190&lt;&gt;0,E1190=0),B1190,"")</f>
        <v/>
      </c>
      <c r="R1190" s="25" t="str">
        <f>IF(AND(D1190=0,E1190&lt;&gt;0),B1190,"")</f>
        <v/>
      </c>
      <c r="S1190" s="26">
        <f t="shared" si="126"/>
        <v>41073</v>
      </c>
      <c r="T1190" s="27">
        <f>SUMIFS(S:S,O:O,O1190,E:E,"")</f>
        <v>0</v>
      </c>
      <c r="U1190" s="27">
        <f>SUMIFS(S:S,O:O,O1190,D:D,"")</f>
        <v>0</v>
      </c>
      <c r="V1190" s="28" t="str">
        <f t="shared" si="130"/>
        <v>Avant</v>
      </c>
      <c r="W1190" s="28" t="str">
        <f t="shared" si="131"/>
        <v>Après</v>
      </c>
      <c r="X1190" s="29">
        <f t="shared" si="132"/>
        <v>0</v>
      </c>
      <c r="Y1190" s="42">
        <f>IFERROR(P1190+D1190*0.03,"")</f>
        <v>2.61689510000103E+16</v>
      </c>
    </row>
    <row r="1191" spans="1:25">
      <c r="A1191" s="13" t="s">
        <v>67</v>
      </c>
      <c r="B1191" s="14" t="s">
        <v>28</v>
      </c>
      <c r="C1191" s="15">
        <v>3605052617854</v>
      </c>
      <c r="D1191" s="16">
        <v>10000</v>
      </c>
      <c r="E1191" s="17">
        <v>10000</v>
      </c>
      <c r="F1191" s="18">
        <v>1</v>
      </c>
      <c r="G1191" s="19">
        <v>1</v>
      </c>
      <c r="H1191" s="20">
        <f t="shared" si="127"/>
        <v>2</v>
      </c>
      <c r="I1191" s="21">
        <f>SUMIFS(E:E,C:C,C1191)</f>
        <v>10000</v>
      </c>
      <c r="J1191" s="21">
        <f>SUMIFS(D:D,C:C,C1191)</f>
        <v>10000</v>
      </c>
      <c r="K1191" s="20" t="str">
        <f>IF(H1191=2,"Délais OK &amp; Qté OK",IF(AND(H1191=1,E1191&lt;&gt;""),"Délais OK &amp; Qté NO",IF(AND(H1191=1,E1191="",M1191&gt;=2),"Délais NO &amp; Qté OK",IF(AND(E1191&lt;&gt;"",J1191=D1191),"Livraison sans demande","Délais NO &amp; Qté NO"))))</f>
        <v>Délais OK &amp; Qté OK</v>
      </c>
      <c r="L1191" s="22" t="str">
        <f>IF(AND(K1191="Délais NO &amp; Qté OK",X1191&gt;30,D1191&lt;&gt;""),"Verificar",IF(AND(K1191="Délais NO &amp; Qté OK",X1191&lt;=30,D1191&lt;&gt;""),"Entrée faite "&amp;X1191&amp;" jours "&amp;V1191,IF(AND(X1191&lt;30,K1191="Délais NO &amp; Qté NO",D1191=""),"Demande faite "&amp;X1191&amp;" jours "&amp;W1192,"")))</f>
        <v/>
      </c>
      <c r="M1191" s="22">
        <f t="shared" si="128"/>
        <v>1</v>
      </c>
      <c r="N1191" s="23">
        <v>1</v>
      </c>
      <c r="O1191" s="12" t="str">
        <f>CONCATENATE(C1191,D1191,E1191)</f>
        <v>36050526178541000010000</v>
      </c>
      <c r="P1191" s="42" t="str">
        <f t="shared" si="129"/>
        <v>26178541000010000</v>
      </c>
      <c r="Q1191" s="24" t="str">
        <f>IF(AND(D1191&lt;&gt;0,E1191=0),B1191,"")</f>
        <v/>
      </c>
      <c r="R1191" s="25" t="str">
        <f>IF(AND(D1191=0,E1191&lt;&gt;0),B1191,"")</f>
        <v/>
      </c>
      <c r="S1191" s="26">
        <f t="shared" si="126"/>
        <v>41073</v>
      </c>
      <c r="T1191" s="27">
        <f>SUMIFS(S:S,O:O,O1191,E:E,"")</f>
        <v>0</v>
      </c>
      <c r="U1191" s="27">
        <f>SUMIFS(S:S,O:O,O1191,D:D,"")</f>
        <v>0</v>
      </c>
      <c r="V1191" s="28" t="str">
        <f t="shared" si="130"/>
        <v>Avant</v>
      </c>
      <c r="W1191" s="28" t="str">
        <f t="shared" si="131"/>
        <v>Après</v>
      </c>
      <c r="X1191" s="29">
        <f t="shared" si="132"/>
        <v>0</v>
      </c>
      <c r="Y1191" s="42">
        <f>IFERROR(P1191+D1191*0.03,"")</f>
        <v>2.61785410000103E+16</v>
      </c>
    </row>
    <row r="1192" spans="1:25">
      <c r="A1192" s="13" t="s">
        <v>67</v>
      </c>
      <c r="B1192" s="14" t="s">
        <v>28</v>
      </c>
      <c r="C1192" s="15">
        <v>3605052618011</v>
      </c>
      <c r="D1192" s="16">
        <v>10000</v>
      </c>
      <c r="E1192" s="17">
        <v>10000</v>
      </c>
      <c r="F1192" s="18">
        <v>1</v>
      </c>
      <c r="G1192" s="19">
        <v>1</v>
      </c>
      <c r="H1192" s="20">
        <f t="shared" si="127"/>
        <v>2</v>
      </c>
      <c r="I1192" s="21">
        <f>SUMIFS(E:E,C:C,C1192)</f>
        <v>10000</v>
      </c>
      <c r="J1192" s="21">
        <f>SUMIFS(D:D,C:C,C1192)</f>
        <v>10000</v>
      </c>
      <c r="K1192" s="20" t="str">
        <f>IF(H1192=2,"Délais OK &amp; Qté OK",IF(AND(H1192=1,E1192&lt;&gt;""),"Délais OK &amp; Qté NO",IF(AND(H1192=1,E1192="",M1192&gt;=2),"Délais NO &amp; Qté OK",IF(AND(E1192&lt;&gt;"",J1192=D1192),"Livraison sans demande","Délais NO &amp; Qté NO"))))</f>
        <v>Délais OK &amp; Qté OK</v>
      </c>
      <c r="L1192" s="22" t="str">
        <f>IF(AND(K1192="Délais NO &amp; Qté OK",X1192&gt;30,D1192&lt;&gt;""),"Verificar",IF(AND(K1192="Délais NO &amp; Qté OK",X1192&lt;=30,D1192&lt;&gt;""),"Entrée faite "&amp;X1192&amp;" jours "&amp;V1192,IF(AND(X1192&lt;30,K1192="Délais NO &amp; Qté NO",D1192=""),"Demande faite "&amp;X1192&amp;" jours "&amp;W1193,"")))</f>
        <v/>
      </c>
      <c r="M1192" s="22">
        <f t="shared" si="128"/>
        <v>1</v>
      </c>
      <c r="N1192" s="23">
        <v>1</v>
      </c>
      <c r="O1192" s="12" t="str">
        <f>CONCATENATE(C1192,D1192,E1192)</f>
        <v>36050526180111000010000</v>
      </c>
      <c r="P1192" s="42" t="str">
        <f t="shared" si="129"/>
        <v>26180111000010000</v>
      </c>
      <c r="Q1192" s="24" t="str">
        <f>IF(AND(D1192&lt;&gt;0,E1192=0),B1192,"")</f>
        <v/>
      </c>
      <c r="R1192" s="25" t="str">
        <f>IF(AND(D1192=0,E1192&lt;&gt;0),B1192,"")</f>
        <v/>
      </c>
      <c r="S1192" s="26">
        <f t="shared" si="126"/>
        <v>41073</v>
      </c>
      <c r="T1192" s="27">
        <f>SUMIFS(S:S,O:O,O1192,E:E,"")</f>
        <v>0</v>
      </c>
      <c r="U1192" s="27">
        <f>SUMIFS(S:S,O:O,O1192,D:D,"")</f>
        <v>0</v>
      </c>
      <c r="V1192" s="28" t="str">
        <f t="shared" si="130"/>
        <v>Avant</v>
      </c>
      <c r="W1192" s="28" t="str">
        <f t="shared" si="131"/>
        <v>Après</v>
      </c>
      <c r="X1192" s="29">
        <f t="shared" si="132"/>
        <v>0</v>
      </c>
      <c r="Y1192" s="42">
        <f>IFERROR(P1192+D1192*0.03,"")</f>
        <v>2.61801110000103E+16</v>
      </c>
    </row>
    <row r="1193" spans="1:25">
      <c r="A1193" s="13" t="s">
        <v>67</v>
      </c>
      <c r="B1193" s="14" t="s">
        <v>28</v>
      </c>
      <c r="C1193" s="15">
        <v>3605052618035</v>
      </c>
      <c r="D1193" s="16">
        <v>10000</v>
      </c>
      <c r="E1193" s="17">
        <v>10000</v>
      </c>
      <c r="F1193" s="18">
        <v>1</v>
      </c>
      <c r="G1193" s="19">
        <v>1</v>
      </c>
      <c r="H1193" s="20">
        <f t="shared" si="127"/>
        <v>2</v>
      </c>
      <c r="I1193" s="21">
        <f>SUMIFS(E:E,C:C,C1193)</f>
        <v>10000</v>
      </c>
      <c r="J1193" s="21">
        <f>SUMIFS(D:D,C:C,C1193)</f>
        <v>10000</v>
      </c>
      <c r="K1193" s="20" t="str">
        <f>IF(H1193=2,"Délais OK &amp; Qté OK",IF(AND(H1193=1,E1193&lt;&gt;""),"Délais OK &amp; Qté NO",IF(AND(H1193=1,E1193="",M1193&gt;=2),"Délais NO &amp; Qté OK",IF(AND(E1193&lt;&gt;"",J1193=D1193),"Livraison sans demande","Délais NO &amp; Qté NO"))))</f>
        <v>Délais OK &amp; Qté OK</v>
      </c>
      <c r="L1193" s="22" t="str">
        <f>IF(AND(K1193="Délais NO &amp; Qté OK",X1193&gt;30,D1193&lt;&gt;""),"Verificar",IF(AND(K1193="Délais NO &amp; Qté OK",X1193&lt;=30,D1193&lt;&gt;""),"Entrée faite "&amp;X1193&amp;" jours "&amp;V1193,IF(AND(X1193&lt;30,K1193="Délais NO &amp; Qté NO",D1193=""),"Demande faite "&amp;X1193&amp;" jours "&amp;W1194,"")))</f>
        <v/>
      </c>
      <c r="M1193" s="22">
        <f t="shared" si="128"/>
        <v>1</v>
      </c>
      <c r="N1193" s="23">
        <v>1</v>
      </c>
      <c r="O1193" s="12" t="str">
        <f>CONCATENATE(C1193,D1193,E1193)</f>
        <v>36050526180351000010000</v>
      </c>
      <c r="P1193" s="42" t="str">
        <f t="shared" si="129"/>
        <v>26180351000010000</v>
      </c>
      <c r="Q1193" s="24" t="str">
        <f>IF(AND(D1193&lt;&gt;0,E1193=0),B1193,"")</f>
        <v/>
      </c>
      <c r="R1193" s="25" t="str">
        <f>IF(AND(D1193=0,E1193&lt;&gt;0),B1193,"")</f>
        <v/>
      </c>
      <c r="S1193" s="26">
        <f t="shared" si="126"/>
        <v>41073</v>
      </c>
      <c r="T1193" s="27">
        <f>SUMIFS(S:S,O:O,O1193,E:E,"")</f>
        <v>0</v>
      </c>
      <c r="U1193" s="27">
        <f>SUMIFS(S:S,O:O,O1193,D:D,"")</f>
        <v>0</v>
      </c>
      <c r="V1193" s="28" t="str">
        <f t="shared" si="130"/>
        <v>Avant</v>
      </c>
      <c r="W1193" s="28" t="str">
        <f t="shared" si="131"/>
        <v>Après</v>
      </c>
      <c r="X1193" s="29">
        <f t="shared" si="132"/>
        <v>0</v>
      </c>
      <c r="Y1193" s="42">
        <f>IFERROR(P1193+D1193*0.03,"")</f>
        <v>2.61803510000103E+16</v>
      </c>
    </row>
    <row r="1194" spans="1:25">
      <c r="A1194" s="13" t="s">
        <v>67</v>
      </c>
      <c r="B1194" s="14" t="s">
        <v>28</v>
      </c>
      <c r="C1194" s="15">
        <v>3605052618066</v>
      </c>
      <c r="D1194" s="16">
        <v>10000</v>
      </c>
      <c r="E1194" s="17">
        <v>10000</v>
      </c>
      <c r="F1194" s="18">
        <v>1</v>
      </c>
      <c r="G1194" s="19">
        <v>1</v>
      </c>
      <c r="H1194" s="20">
        <f t="shared" si="127"/>
        <v>2</v>
      </c>
      <c r="I1194" s="21">
        <f>SUMIFS(E:E,C:C,C1194)</f>
        <v>10000</v>
      </c>
      <c r="J1194" s="21">
        <f>SUMIFS(D:D,C:C,C1194)</f>
        <v>10000</v>
      </c>
      <c r="K1194" s="20" t="str">
        <f>IF(H1194=2,"Délais OK &amp; Qté OK",IF(AND(H1194=1,E1194&lt;&gt;""),"Délais OK &amp; Qté NO",IF(AND(H1194=1,E1194="",M1194&gt;=2),"Délais NO &amp; Qté OK",IF(AND(E1194&lt;&gt;"",J1194=D1194),"Livraison sans demande","Délais NO &amp; Qté NO"))))</f>
        <v>Délais OK &amp; Qté OK</v>
      </c>
      <c r="L1194" s="22" t="str">
        <f>IF(AND(K1194="Délais NO &amp; Qté OK",X1194&gt;30,D1194&lt;&gt;""),"Verificar",IF(AND(K1194="Délais NO &amp; Qté OK",X1194&lt;=30,D1194&lt;&gt;""),"Entrée faite "&amp;X1194&amp;" jours "&amp;V1194,IF(AND(X1194&lt;30,K1194="Délais NO &amp; Qté NO",D1194=""),"Demande faite "&amp;X1194&amp;" jours "&amp;W1195,"")))</f>
        <v/>
      </c>
      <c r="M1194" s="22">
        <f t="shared" si="128"/>
        <v>1</v>
      </c>
      <c r="N1194" s="23">
        <v>1</v>
      </c>
      <c r="O1194" s="12" t="str">
        <f>CONCATENATE(C1194,D1194,E1194)</f>
        <v>36050526180661000010000</v>
      </c>
      <c r="P1194" s="42" t="str">
        <f t="shared" si="129"/>
        <v>26180661000010000</v>
      </c>
      <c r="Q1194" s="24" t="str">
        <f>IF(AND(D1194&lt;&gt;0,E1194=0),B1194,"")</f>
        <v/>
      </c>
      <c r="R1194" s="25" t="str">
        <f>IF(AND(D1194=0,E1194&lt;&gt;0),B1194,"")</f>
        <v/>
      </c>
      <c r="S1194" s="26">
        <f t="shared" si="126"/>
        <v>41073</v>
      </c>
      <c r="T1194" s="27">
        <f>SUMIFS(S:S,O:O,O1194,E:E,"")</f>
        <v>0</v>
      </c>
      <c r="U1194" s="27">
        <f>SUMIFS(S:S,O:O,O1194,D:D,"")</f>
        <v>0</v>
      </c>
      <c r="V1194" s="28" t="str">
        <f t="shared" si="130"/>
        <v>Avant</v>
      </c>
      <c r="W1194" s="28" t="str">
        <f t="shared" si="131"/>
        <v>Après</v>
      </c>
      <c r="X1194" s="29">
        <f t="shared" si="132"/>
        <v>0</v>
      </c>
      <c r="Y1194" s="42">
        <f>IFERROR(P1194+D1194*0.03,"")</f>
        <v>2.61806610000103E+16</v>
      </c>
    </row>
    <row r="1195" spans="1:25">
      <c r="A1195" s="13" t="s">
        <v>67</v>
      </c>
      <c r="B1195" s="14" t="s">
        <v>28</v>
      </c>
      <c r="C1195" s="15">
        <v>3605052618097</v>
      </c>
      <c r="D1195" s="16">
        <v>10000</v>
      </c>
      <c r="E1195" s="17">
        <v>10000</v>
      </c>
      <c r="F1195" s="18">
        <v>1</v>
      </c>
      <c r="G1195" s="19">
        <v>1</v>
      </c>
      <c r="H1195" s="20">
        <f t="shared" si="127"/>
        <v>2</v>
      </c>
      <c r="I1195" s="21">
        <f>SUMIFS(E:E,C:C,C1195)</f>
        <v>20000</v>
      </c>
      <c r="J1195" s="21">
        <f>SUMIFS(D:D,C:C,C1195)</f>
        <v>20000</v>
      </c>
      <c r="K1195" s="20" t="str">
        <f>IF(H1195=2,"Délais OK &amp; Qté OK",IF(AND(H1195=1,E1195&lt;&gt;""),"Délais OK &amp; Qté NO",IF(AND(H1195=1,E1195="",M1195&gt;=2),"Délais NO &amp; Qté OK",IF(AND(E1195&lt;&gt;"",J1195=D1195),"Livraison sans demande","Délais NO &amp; Qté NO"))))</f>
        <v>Délais OK &amp; Qté OK</v>
      </c>
      <c r="L1195" s="22" t="str">
        <f>IF(AND(K1195="Délais NO &amp; Qté OK",X1195&gt;30,D1195&lt;&gt;""),"Verificar",IF(AND(K1195="Délais NO &amp; Qté OK",X1195&lt;=30,D1195&lt;&gt;""),"Entrée faite "&amp;X1195&amp;" jours "&amp;V1195,IF(AND(X1195&lt;30,K1195="Délais NO &amp; Qté NO",D1195=""),"Demande faite "&amp;X1195&amp;" jours "&amp;W1196,"")))</f>
        <v/>
      </c>
      <c r="M1195" s="22">
        <f t="shared" si="128"/>
        <v>2</v>
      </c>
      <c r="N1195" s="23">
        <v>1</v>
      </c>
      <c r="O1195" s="12" t="str">
        <f>CONCATENATE(C1195,D1195,E1195)</f>
        <v>36050526180971000010000</v>
      </c>
      <c r="P1195" s="42" t="str">
        <f t="shared" si="129"/>
        <v>26180971000010000</v>
      </c>
      <c r="Q1195" s="24" t="str">
        <f>IF(AND(D1195&lt;&gt;0,E1195=0),B1195,"")</f>
        <v/>
      </c>
      <c r="R1195" s="25" t="str">
        <f>IF(AND(D1195=0,E1195&lt;&gt;0),B1195,"")</f>
        <v/>
      </c>
      <c r="S1195" s="26">
        <f t="shared" si="126"/>
        <v>41073</v>
      </c>
      <c r="T1195" s="27">
        <f>SUMIFS(S:S,O:O,O1195,E:E,"")</f>
        <v>0</v>
      </c>
      <c r="U1195" s="27">
        <f>SUMIFS(S:S,O:O,O1195,D:D,"")</f>
        <v>0</v>
      </c>
      <c r="V1195" s="28" t="str">
        <f t="shared" si="130"/>
        <v>Avant</v>
      </c>
      <c r="W1195" s="28" t="str">
        <f t="shared" si="131"/>
        <v>Après</v>
      </c>
      <c r="X1195" s="29">
        <f t="shared" si="132"/>
        <v>0</v>
      </c>
      <c r="Y1195" s="42">
        <f>IFERROR(P1195+D1195*0.03,"")</f>
        <v>2.61809710000103E+16</v>
      </c>
    </row>
    <row r="1196" spans="1:25">
      <c r="A1196" s="13" t="s">
        <v>67</v>
      </c>
      <c r="B1196" s="14" t="s">
        <v>28</v>
      </c>
      <c r="C1196" s="15">
        <v>3605052618103</v>
      </c>
      <c r="D1196" s="16">
        <v>10000</v>
      </c>
      <c r="E1196" s="17">
        <v>10000</v>
      </c>
      <c r="F1196" s="18">
        <v>1</v>
      </c>
      <c r="G1196" s="19">
        <v>1</v>
      </c>
      <c r="H1196" s="20">
        <f t="shared" si="127"/>
        <v>2</v>
      </c>
      <c r="I1196" s="21">
        <f>SUMIFS(E:E,C:C,C1196)</f>
        <v>10000</v>
      </c>
      <c r="J1196" s="21">
        <f>SUMIFS(D:D,C:C,C1196)</f>
        <v>10000</v>
      </c>
      <c r="K1196" s="20" t="str">
        <f>IF(H1196=2,"Délais OK &amp; Qté OK",IF(AND(H1196=1,E1196&lt;&gt;""),"Délais OK &amp; Qté NO",IF(AND(H1196=1,E1196="",M1196&gt;=2),"Délais NO &amp; Qté OK",IF(AND(E1196&lt;&gt;"",J1196=D1196),"Livraison sans demande","Délais NO &amp; Qté NO"))))</f>
        <v>Délais OK &amp; Qté OK</v>
      </c>
      <c r="L1196" s="22" t="str">
        <f>IF(AND(K1196="Délais NO &amp; Qté OK",X1196&gt;30,D1196&lt;&gt;""),"Verificar",IF(AND(K1196="Délais NO &amp; Qté OK",X1196&lt;=30,D1196&lt;&gt;""),"Entrée faite "&amp;X1196&amp;" jours "&amp;V1196,IF(AND(X1196&lt;30,K1196="Délais NO &amp; Qté NO",D1196=""),"Demande faite "&amp;X1196&amp;" jours "&amp;W1197,"")))</f>
        <v/>
      </c>
      <c r="M1196" s="22">
        <f t="shared" si="128"/>
        <v>1</v>
      </c>
      <c r="N1196" s="23">
        <v>1</v>
      </c>
      <c r="O1196" s="12" t="str">
        <f>CONCATENATE(C1196,D1196,E1196)</f>
        <v>36050526181031000010000</v>
      </c>
      <c r="P1196" s="42" t="str">
        <f t="shared" si="129"/>
        <v>26181031000010000</v>
      </c>
      <c r="Q1196" s="24" t="str">
        <f>IF(AND(D1196&lt;&gt;0,E1196=0),B1196,"")</f>
        <v/>
      </c>
      <c r="R1196" s="25" t="str">
        <f>IF(AND(D1196=0,E1196&lt;&gt;0),B1196,"")</f>
        <v/>
      </c>
      <c r="S1196" s="26">
        <f t="shared" si="126"/>
        <v>41073</v>
      </c>
      <c r="T1196" s="27">
        <f>SUMIFS(S:S,O:O,O1196,E:E,"")</f>
        <v>0</v>
      </c>
      <c r="U1196" s="27">
        <f>SUMIFS(S:S,O:O,O1196,D:D,"")</f>
        <v>0</v>
      </c>
      <c r="V1196" s="28" t="str">
        <f t="shared" si="130"/>
        <v>Avant</v>
      </c>
      <c r="W1196" s="28" t="str">
        <f t="shared" si="131"/>
        <v>Après</v>
      </c>
      <c r="X1196" s="29">
        <f t="shared" si="132"/>
        <v>0</v>
      </c>
      <c r="Y1196" s="42">
        <f>IFERROR(P1196+D1196*0.03,"")</f>
        <v>2.61810310000103E+16</v>
      </c>
    </row>
    <row r="1197" spans="1:25">
      <c r="A1197" s="13" t="s">
        <v>67</v>
      </c>
      <c r="B1197" s="14" t="s">
        <v>28</v>
      </c>
      <c r="C1197" s="15">
        <v>3605052618110</v>
      </c>
      <c r="D1197" s="16">
        <v>10000</v>
      </c>
      <c r="E1197" s="17">
        <v>10000</v>
      </c>
      <c r="F1197" s="18">
        <v>1</v>
      </c>
      <c r="G1197" s="19">
        <v>1</v>
      </c>
      <c r="H1197" s="20">
        <f t="shared" si="127"/>
        <v>2</v>
      </c>
      <c r="I1197" s="21">
        <f>SUMIFS(E:E,C:C,C1197)</f>
        <v>10000</v>
      </c>
      <c r="J1197" s="21">
        <f>SUMIFS(D:D,C:C,C1197)</f>
        <v>10000</v>
      </c>
      <c r="K1197" s="20" t="str">
        <f>IF(H1197=2,"Délais OK &amp; Qté OK",IF(AND(H1197=1,E1197&lt;&gt;""),"Délais OK &amp; Qté NO",IF(AND(H1197=1,E1197="",M1197&gt;=2),"Délais NO &amp; Qté OK",IF(AND(E1197&lt;&gt;"",J1197=D1197),"Livraison sans demande","Délais NO &amp; Qté NO"))))</f>
        <v>Délais OK &amp; Qté OK</v>
      </c>
      <c r="L1197" s="22" t="str">
        <f>IF(AND(K1197="Délais NO &amp; Qté OK",X1197&gt;30,D1197&lt;&gt;""),"Verificar",IF(AND(K1197="Délais NO &amp; Qté OK",X1197&lt;=30,D1197&lt;&gt;""),"Entrée faite "&amp;X1197&amp;" jours "&amp;V1197,IF(AND(X1197&lt;30,K1197="Délais NO &amp; Qté NO",D1197=""),"Demande faite "&amp;X1197&amp;" jours "&amp;W1198,"")))</f>
        <v/>
      </c>
      <c r="M1197" s="22">
        <f t="shared" si="128"/>
        <v>1</v>
      </c>
      <c r="N1197" s="23">
        <v>1</v>
      </c>
      <c r="O1197" s="12" t="str">
        <f>CONCATENATE(C1197,D1197,E1197)</f>
        <v>36050526181101000010000</v>
      </c>
      <c r="P1197" s="42" t="str">
        <f t="shared" si="129"/>
        <v>26181101000010000</v>
      </c>
      <c r="Q1197" s="24" t="str">
        <f>IF(AND(D1197&lt;&gt;0,E1197=0),B1197,"")</f>
        <v/>
      </c>
      <c r="R1197" s="25" t="str">
        <f>IF(AND(D1197=0,E1197&lt;&gt;0),B1197,"")</f>
        <v/>
      </c>
      <c r="S1197" s="26">
        <f t="shared" si="126"/>
        <v>41073</v>
      </c>
      <c r="T1197" s="27">
        <f>SUMIFS(S:S,O:O,O1197,E:E,"")</f>
        <v>0</v>
      </c>
      <c r="U1197" s="27">
        <f>SUMIFS(S:S,O:O,O1197,D:D,"")</f>
        <v>0</v>
      </c>
      <c r="V1197" s="28" t="str">
        <f t="shared" si="130"/>
        <v>Avant</v>
      </c>
      <c r="W1197" s="28" t="str">
        <f t="shared" si="131"/>
        <v>Après</v>
      </c>
      <c r="X1197" s="29">
        <f t="shared" si="132"/>
        <v>0</v>
      </c>
      <c r="Y1197" s="42">
        <f>IFERROR(P1197+D1197*0.03,"")</f>
        <v>2.61811010000103E+16</v>
      </c>
    </row>
    <row r="1198" spans="1:25">
      <c r="A1198" s="13" t="s">
        <v>67</v>
      </c>
      <c r="B1198" s="14" t="s">
        <v>28</v>
      </c>
      <c r="C1198" s="15">
        <v>3605052675090</v>
      </c>
      <c r="D1198" s="16">
        <v>10000</v>
      </c>
      <c r="E1198" s="17">
        <v>10000</v>
      </c>
      <c r="F1198" s="18">
        <v>1</v>
      </c>
      <c r="G1198" s="19">
        <v>1</v>
      </c>
      <c r="H1198" s="20">
        <f t="shared" si="127"/>
        <v>2</v>
      </c>
      <c r="I1198" s="21">
        <f>SUMIFS(E:E,C:C,C1198)</f>
        <v>10000</v>
      </c>
      <c r="J1198" s="21">
        <f>SUMIFS(D:D,C:C,C1198)</f>
        <v>10000</v>
      </c>
      <c r="K1198" s="20" t="str">
        <f>IF(H1198=2,"Délais OK &amp; Qté OK",IF(AND(H1198=1,E1198&lt;&gt;""),"Délais OK &amp; Qté NO",IF(AND(H1198=1,E1198="",M1198&gt;=2),"Délais NO &amp; Qté OK",IF(AND(E1198&lt;&gt;"",J1198=D1198),"Livraison sans demande","Délais NO &amp; Qté NO"))))</f>
        <v>Délais OK &amp; Qté OK</v>
      </c>
      <c r="L1198" s="22" t="str">
        <f>IF(AND(K1198="Délais NO &amp; Qté OK",X1198&gt;30,D1198&lt;&gt;""),"Verificar",IF(AND(K1198="Délais NO &amp; Qté OK",X1198&lt;=30,D1198&lt;&gt;""),"Entrée faite "&amp;X1198&amp;" jours "&amp;V1198,IF(AND(X1198&lt;30,K1198="Délais NO &amp; Qté NO",D1198=""),"Demande faite "&amp;X1198&amp;" jours "&amp;W1199,"")))</f>
        <v/>
      </c>
      <c r="M1198" s="22">
        <f t="shared" si="128"/>
        <v>1</v>
      </c>
      <c r="N1198" s="23">
        <v>1</v>
      </c>
      <c r="O1198" s="12" t="str">
        <f>CONCATENATE(C1198,D1198,E1198)</f>
        <v>36050526750901000010000</v>
      </c>
      <c r="P1198" s="42" t="str">
        <f t="shared" si="129"/>
        <v>26750901000010000</v>
      </c>
      <c r="Q1198" s="24" t="str">
        <f>IF(AND(D1198&lt;&gt;0,E1198=0),B1198,"")</f>
        <v/>
      </c>
      <c r="R1198" s="25" t="str">
        <f>IF(AND(D1198=0,E1198&lt;&gt;0),B1198,"")</f>
        <v/>
      </c>
      <c r="S1198" s="26">
        <f t="shared" si="126"/>
        <v>41073</v>
      </c>
      <c r="T1198" s="27">
        <f>SUMIFS(S:S,O:O,O1198,E:E,"")</f>
        <v>0</v>
      </c>
      <c r="U1198" s="27">
        <f>SUMIFS(S:S,O:O,O1198,D:D,"")</f>
        <v>0</v>
      </c>
      <c r="V1198" s="28" t="str">
        <f t="shared" si="130"/>
        <v>Avant</v>
      </c>
      <c r="W1198" s="28" t="str">
        <f t="shared" si="131"/>
        <v>Après</v>
      </c>
      <c r="X1198" s="29">
        <f t="shared" si="132"/>
        <v>0</v>
      </c>
      <c r="Y1198" s="42">
        <f>IFERROR(P1198+D1198*0.03,"")</f>
        <v>2.67509010000103E+16</v>
      </c>
    </row>
    <row r="1199" spans="1:25">
      <c r="A1199" s="13" t="s">
        <v>67</v>
      </c>
      <c r="B1199" s="14" t="s">
        <v>28</v>
      </c>
      <c r="C1199" s="15">
        <v>3605052675199</v>
      </c>
      <c r="D1199" s="16">
        <v>10000</v>
      </c>
      <c r="E1199" s="17">
        <v>10000</v>
      </c>
      <c r="F1199" s="18">
        <v>1</v>
      </c>
      <c r="G1199" s="19">
        <v>1</v>
      </c>
      <c r="H1199" s="20">
        <f t="shared" si="127"/>
        <v>2</v>
      </c>
      <c r="I1199" s="21">
        <f>SUMIFS(E:E,C:C,C1199)</f>
        <v>10000</v>
      </c>
      <c r="J1199" s="21">
        <f>SUMIFS(D:D,C:C,C1199)</f>
        <v>10000</v>
      </c>
      <c r="K1199" s="20" t="str">
        <f>IF(H1199=2,"Délais OK &amp; Qté OK",IF(AND(H1199=1,E1199&lt;&gt;""),"Délais OK &amp; Qté NO",IF(AND(H1199=1,E1199="",M1199&gt;=2),"Délais NO &amp; Qté OK",IF(AND(E1199&lt;&gt;"",J1199=D1199),"Livraison sans demande","Délais NO &amp; Qté NO"))))</f>
        <v>Délais OK &amp; Qté OK</v>
      </c>
      <c r="L1199" s="22" t="str">
        <f>IF(AND(K1199="Délais NO &amp; Qté OK",X1199&gt;30,D1199&lt;&gt;""),"Verificar",IF(AND(K1199="Délais NO &amp; Qté OK",X1199&lt;=30,D1199&lt;&gt;""),"Entrée faite "&amp;X1199&amp;" jours "&amp;V1199,IF(AND(X1199&lt;30,K1199="Délais NO &amp; Qté NO",D1199=""),"Demande faite "&amp;X1199&amp;" jours "&amp;W1200,"")))</f>
        <v/>
      </c>
      <c r="M1199" s="22">
        <f t="shared" si="128"/>
        <v>1</v>
      </c>
      <c r="N1199" s="23">
        <v>1</v>
      </c>
      <c r="O1199" s="12" t="str">
        <f>CONCATENATE(C1199,D1199,E1199)</f>
        <v>36050526751991000010000</v>
      </c>
      <c r="P1199" s="42" t="str">
        <f t="shared" si="129"/>
        <v>26751991000010000</v>
      </c>
      <c r="Q1199" s="24" t="str">
        <f>IF(AND(D1199&lt;&gt;0,E1199=0),B1199,"")</f>
        <v/>
      </c>
      <c r="R1199" s="25" t="str">
        <f>IF(AND(D1199=0,E1199&lt;&gt;0),B1199,"")</f>
        <v/>
      </c>
      <c r="S1199" s="26">
        <f t="shared" si="126"/>
        <v>41073</v>
      </c>
      <c r="T1199" s="27">
        <f>SUMIFS(S:S,O:O,O1199,E:E,"")</f>
        <v>0</v>
      </c>
      <c r="U1199" s="27">
        <f>SUMIFS(S:S,O:O,O1199,D:D,"")</f>
        <v>0</v>
      </c>
      <c r="V1199" s="28" t="str">
        <f t="shared" si="130"/>
        <v>Avant</v>
      </c>
      <c r="W1199" s="28" t="str">
        <f t="shared" si="131"/>
        <v>Après</v>
      </c>
      <c r="X1199" s="29">
        <f t="shared" si="132"/>
        <v>0</v>
      </c>
      <c r="Y1199" s="42">
        <f>IFERROR(P1199+D1199*0.03,"")</f>
        <v>2.67519910000103E+16</v>
      </c>
    </row>
    <row r="1200" spans="1:25">
      <c r="A1200" s="13" t="s">
        <v>67</v>
      </c>
      <c r="B1200" s="14" t="s">
        <v>26</v>
      </c>
      <c r="C1200" s="15">
        <v>3605050442304</v>
      </c>
      <c r="D1200" s="16">
        <v>2000</v>
      </c>
      <c r="E1200" s="17">
        <v>2000</v>
      </c>
      <c r="F1200" s="18">
        <v>1</v>
      </c>
      <c r="G1200" s="19">
        <v>1</v>
      </c>
      <c r="H1200" s="20">
        <f t="shared" si="127"/>
        <v>2</v>
      </c>
      <c r="I1200" s="21">
        <f>SUMIFS(E:E,C:C,C1200)</f>
        <v>7900</v>
      </c>
      <c r="J1200" s="21">
        <f>SUMIFS(D:D,C:C,C1200)</f>
        <v>7900</v>
      </c>
      <c r="K1200" s="20" t="str">
        <f>IF(H1200=2,"Délais OK &amp; Qté OK",IF(AND(H1200=1,E1200&lt;&gt;""),"Délais OK &amp; Qté NO",IF(AND(H1200=1,E1200="",M1200&gt;=2),"Délais NO &amp; Qté OK",IF(AND(E1200&lt;&gt;"",J1200=D1200),"Livraison sans demande","Délais NO &amp; Qté NO"))))</f>
        <v>Délais OK &amp; Qté OK</v>
      </c>
      <c r="L1200" s="22" t="str">
        <f>IF(AND(K1200="Délais NO &amp; Qté OK",X1200&gt;30,D1200&lt;&gt;""),"Verificar",IF(AND(K1200="Délais NO &amp; Qté OK",X1200&lt;=30,D1200&lt;&gt;""),"Entrée faite "&amp;X1200&amp;" jours "&amp;V1200,IF(AND(X1200&lt;30,K1200="Délais NO &amp; Qté NO",D1200=""),"Demande faite "&amp;X1200&amp;" jours "&amp;W1201,"")))</f>
        <v/>
      </c>
      <c r="M1200" s="22">
        <f t="shared" si="128"/>
        <v>1</v>
      </c>
      <c r="N1200" s="23">
        <v>1</v>
      </c>
      <c r="O1200" s="12" t="str">
        <f>CONCATENATE(C1200,D1200,E1200)</f>
        <v>360505044230420002000</v>
      </c>
      <c r="P1200" s="42" t="str">
        <f t="shared" si="129"/>
        <v>044230420002000</v>
      </c>
      <c r="Q1200" s="24" t="str">
        <f>IF(AND(D1200&lt;&gt;0,E1200=0),B1200,"")</f>
        <v/>
      </c>
      <c r="R1200" s="25" t="str">
        <f>IF(AND(D1200=0,E1200&lt;&gt;0),B1200,"")</f>
        <v/>
      </c>
      <c r="S1200" s="26">
        <f t="shared" si="126"/>
        <v>41075</v>
      </c>
      <c r="T1200" s="27">
        <f>SUMIFS(S:S,O:O,O1200,E:E,"")</f>
        <v>0</v>
      </c>
      <c r="U1200" s="27">
        <f>SUMIFS(S:S,O:O,O1200,D:D,"")</f>
        <v>0</v>
      </c>
      <c r="V1200" s="28" t="str">
        <f t="shared" si="130"/>
        <v>Avant</v>
      </c>
      <c r="W1200" s="28" t="str">
        <f t="shared" si="131"/>
        <v>Après</v>
      </c>
      <c r="X1200" s="29">
        <f t="shared" si="132"/>
        <v>0</v>
      </c>
      <c r="Y1200" s="42">
        <f>IFERROR(P1200+D1200*0.03,"")</f>
        <v>44230420002060</v>
      </c>
    </row>
    <row r="1201" spans="1:25">
      <c r="A1201" s="13" t="s">
        <v>67</v>
      </c>
      <c r="B1201" s="14" t="s">
        <v>26</v>
      </c>
      <c r="C1201" s="15">
        <v>3605050496178</v>
      </c>
      <c r="D1201" s="16">
        <v>10000</v>
      </c>
      <c r="E1201" s="17">
        <v>10000</v>
      </c>
      <c r="F1201" s="18">
        <v>1</v>
      </c>
      <c r="G1201" s="19">
        <v>1</v>
      </c>
      <c r="H1201" s="20">
        <f t="shared" si="127"/>
        <v>2</v>
      </c>
      <c r="I1201" s="21">
        <f>SUMIFS(E:E,C:C,C1201)</f>
        <v>10000</v>
      </c>
      <c r="J1201" s="21">
        <f>SUMIFS(D:D,C:C,C1201)</f>
        <v>20000</v>
      </c>
      <c r="K1201" s="20" t="str">
        <f>IF(H1201=2,"Délais OK &amp; Qté OK",IF(AND(H1201=1,E1201&lt;&gt;""),"Délais OK &amp; Qté NO",IF(AND(H1201=1,E1201="",M1201&gt;=2),"Délais NO &amp; Qté OK",IF(AND(E1201&lt;&gt;"",J1201=D1201),"Livraison sans demande","Délais NO &amp; Qté NO"))))</f>
        <v>Délais OK &amp; Qté OK</v>
      </c>
      <c r="L1201" s="22" t="str">
        <f>IF(AND(K1201="Délais NO &amp; Qté OK",X1201&gt;30,D1201&lt;&gt;""),"Verificar",IF(AND(K1201="Délais NO &amp; Qté OK",X1201&lt;=30,D1201&lt;&gt;""),"Entrée faite "&amp;X1201&amp;" jours "&amp;V1201,IF(AND(X1201&lt;30,K1201="Délais NO &amp; Qté NO",D1201=""),"Demande faite "&amp;X1201&amp;" jours "&amp;W1202,"")))</f>
        <v/>
      </c>
      <c r="M1201" s="22">
        <f t="shared" si="128"/>
        <v>1</v>
      </c>
      <c r="N1201" s="23">
        <v>1</v>
      </c>
      <c r="O1201" s="12" t="str">
        <f>CONCATENATE(C1201,D1201,E1201)</f>
        <v>36050504961781000010000</v>
      </c>
      <c r="P1201" s="42" t="str">
        <f t="shared" si="129"/>
        <v>04961781000010000</v>
      </c>
      <c r="Q1201" s="24" t="str">
        <f>IF(AND(D1201&lt;&gt;0,E1201=0),B1201,"")</f>
        <v/>
      </c>
      <c r="R1201" s="25" t="str">
        <f>IF(AND(D1201=0,E1201&lt;&gt;0),B1201,"")</f>
        <v/>
      </c>
      <c r="S1201" s="26">
        <f t="shared" si="126"/>
        <v>41075</v>
      </c>
      <c r="T1201" s="27">
        <f>SUMIFS(S:S,O:O,O1201,E:E,"")</f>
        <v>0</v>
      </c>
      <c r="U1201" s="27">
        <f>SUMIFS(S:S,O:O,O1201,D:D,"")</f>
        <v>0</v>
      </c>
      <c r="V1201" s="28" t="str">
        <f t="shared" si="130"/>
        <v>Avant</v>
      </c>
      <c r="W1201" s="28" t="str">
        <f t="shared" si="131"/>
        <v>Après</v>
      </c>
      <c r="X1201" s="29">
        <f t="shared" si="132"/>
        <v>0</v>
      </c>
      <c r="Y1201" s="42">
        <f>IFERROR(P1201+D1201*0.03,"")</f>
        <v>4961781000010300</v>
      </c>
    </row>
    <row r="1202" spans="1:25">
      <c r="A1202" s="13" t="s">
        <v>67</v>
      </c>
      <c r="B1202" s="14" t="s">
        <v>26</v>
      </c>
      <c r="C1202" s="15">
        <v>3605050496192</v>
      </c>
      <c r="D1202" s="16">
        <v>10000</v>
      </c>
      <c r="E1202" s="17">
        <v>10000</v>
      </c>
      <c r="F1202" s="18">
        <v>1</v>
      </c>
      <c r="G1202" s="19">
        <v>1</v>
      </c>
      <c r="H1202" s="20">
        <f t="shared" si="127"/>
        <v>2</v>
      </c>
      <c r="I1202" s="21">
        <f>SUMIFS(E:E,C:C,C1202)</f>
        <v>10000</v>
      </c>
      <c r="J1202" s="21">
        <f>SUMIFS(D:D,C:C,C1202)</f>
        <v>20000</v>
      </c>
      <c r="K1202" s="20" t="str">
        <f>IF(H1202=2,"Délais OK &amp; Qté OK",IF(AND(H1202=1,E1202&lt;&gt;""),"Délais OK &amp; Qté NO",IF(AND(H1202=1,E1202="",M1202&gt;=2),"Délais NO &amp; Qté OK",IF(AND(E1202&lt;&gt;"",J1202=D1202),"Livraison sans demande","Délais NO &amp; Qté NO"))))</f>
        <v>Délais OK &amp; Qté OK</v>
      </c>
      <c r="L1202" s="22" t="str">
        <f>IF(AND(K1202="Délais NO &amp; Qté OK",X1202&gt;30,D1202&lt;&gt;""),"Verificar",IF(AND(K1202="Délais NO &amp; Qté OK",X1202&lt;=30,D1202&lt;&gt;""),"Entrée faite "&amp;X1202&amp;" jours "&amp;V1202,IF(AND(X1202&lt;30,K1202="Délais NO &amp; Qté NO",D1202=""),"Demande faite "&amp;X1202&amp;" jours "&amp;W1203,"")))</f>
        <v/>
      </c>
      <c r="M1202" s="22">
        <f t="shared" si="128"/>
        <v>1</v>
      </c>
      <c r="N1202" s="23">
        <v>1</v>
      </c>
      <c r="O1202" s="12" t="str">
        <f>CONCATENATE(C1202,D1202,E1202)</f>
        <v>36050504961921000010000</v>
      </c>
      <c r="P1202" s="42" t="str">
        <f t="shared" si="129"/>
        <v>04961921000010000</v>
      </c>
      <c r="Q1202" s="24" t="str">
        <f>IF(AND(D1202&lt;&gt;0,E1202=0),B1202,"")</f>
        <v/>
      </c>
      <c r="R1202" s="25" t="str">
        <f>IF(AND(D1202=0,E1202&lt;&gt;0),B1202,"")</f>
        <v/>
      </c>
      <c r="S1202" s="26">
        <f t="shared" si="126"/>
        <v>41075</v>
      </c>
      <c r="T1202" s="27">
        <f>SUMIFS(S:S,O:O,O1202,E:E,"")</f>
        <v>0</v>
      </c>
      <c r="U1202" s="27">
        <f>SUMIFS(S:S,O:O,O1202,D:D,"")</f>
        <v>0</v>
      </c>
      <c r="V1202" s="28" t="str">
        <f t="shared" si="130"/>
        <v>Avant</v>
      </c>
      <c r="W1202" s="28" t="str">
        <f t="shared" si="131"/>
        <v>Après</v>
      </c>
      <c r="X1202" s="29">
        <f t="shared" si="132"/>
        <v>0</v>
      </c>
      <c r="Y1202" s="42">
        <f>IFERROR(P1202+D1202*0.03,"")</f>
        <v>4961921000010300</v>
      </c>
    </row>
    <row r="1203" spans="1:25">
      <c r="A1203" s="13" t="s">
        <v>67</v>
      </c>
      <c r="B1203" s="14" t="s">
        <v>26</v>
      </c>
      <c r="C1203" s="15">
        <v>3605050496208</v>
      </c>
      <c r="D1203" s="16">
        <v>10000</v>
      </c>
      <c r="E1203" s="17">
        <v>10000</v>
      </c>
      <c r="F1203" s="18">
        <v>1</v>
      </c>
      <c r="G1203" s="19">
        <v>1</v>
      </c>
      <c r="H1203" s="20">
        <f t="shared" si="127"/>
        <v>2</v>
      </c>
      <c r="I1203" s="21">
        <f>SUMIFS(E:E,C:C,C1203)</f>
        <v>10000</v>
      </c>
      <c r="J1203" s="21">
        <f>SUMIFS(D:D,C:C,C1203)</f>
        <v>20000</v>
      </c>
      <c r="K1203" s="20" t="str">
        <f>IF(H1203=2,"Délais OK &amp; Qté OK",IF(AND(H1203=1,E1203&lt;&gt;""),"Délais OK &amp; Qté NO",IF(AND(H1203=1,E1203="",M1203&gt;=2),"Délais NO &amp; Qté OK",IF(AND(E1203&lt;&gt;"",J1203=D1203),"Livraison sans demande","Délais NO &amp; Qté NO"))))</f>
        <v>Délais OK &amp; Qté OK</v>
      </c>
      <c r="L1203" s="22" t="str">
        <f>IF(AND(K1203="Délais NO &amp; Qté OK",X1203&gt;30,D1203&lt;&gt;""),"Verificar",IF(AND(K1203="Délais NO &amp; Qté OK",X1203&lt;=30,D1203&lt;&gt;""),"Entrée faite "&amp;X1203&amp;" jours "&amp;V1203,IF(AND(X1203&lt;30,K1203="Délais NO &amp; Qté NO",D1203=""),"Demande faite "&amp;X1203&amp;" jours "&amp;W1204,"")))</f>
        <v/>
      </c>
      <c r="M1203" s="22">
        <f t="shared" si="128"/>
        <v>1</v>
      </c>
      <c r="N1203" s="23">
        <v>1</v>
      </c>
      <c r="O1203" s="12" t="str">
        <f>CONCATENATE(C1203,D1203,E1203)</f>
        <v>36050504962081000010000</v>
      </c>
      <c r="P1203" s="42" t="str">
        <f t="shared" si="129"/>
        <v>04962081000010000</v>
      </c>
      <c r="Q1203" s="24" t="str">
        <f>IF(AND(D1203&lt;&gt;0,E1203=0),B1203,"")</f>
        <v/>
      </c>
      <c r="R1203" s="25" t="str">
        <f>IF(AND(D1203=0,E1203&lt;&gt;0),B1203,"")</f>
        <v/>
      </c>
      <c r="S1203" s="26">
        <f t="shared" si="126"/>
        <v>41075</v>
      </c>
      <c r="T1203" s="27">
        <f>SUMIFS(S:S,O:O,O1203,E:E,"")</f>
        <v>0</v>
      </c>
      <c r="U1203" s="27">
        <f>SUMIFS(S:S,O:O,O1203,D:D,"")</f>
        <v>0</v>
      </c>
      <c r="V1203" s="28" t="str">
        <f t="shared" si="130"/>
        <v>Avant</v>
      </c>
      <c r="W1203" s="28" t="str">
        <f t="shared" si="131"/>
        <v>Après</v>
      </c>
      <c r="X1203" s="29">
        <f t="shared" si="132"/>
        <v>0</v>
      </c>
      <c r="Y1203" s="42">
        <f>IFERROR(P1203+D1203*0.03,"")</f>
        <v>4962081000010300</v>
      </c>
    </row>
    <row r="1204" spans="1:25">
      <c r="A1204" s="13" t="s">
        <v>67</v>
      </c>
      <c r="B1204" s="14" t="s">
        <v>26</v>
      </c>
      <c r="C1204" s="15">
        <v>3605050496215</v>
      </c>
      <c r="D1204" s="16">
        <v>10000</v>
      </c>
      <c r="E1204" s="17">
        <v>10000</v>
      </c>
      <c r="F1204" s="18">
        <v>1</v>
      </c>
      <c r="G1204" s="19">
        <v>1</v>
      </c>
      <c r="H1204" s="20">
        <f t="shared" si="127"/>
        <v>2</v>
      </c>
      <c r="I1204" s="21">
        <f>SUMIFS(E:E,C:C,C1204)</f>
        <v>10000</v>
      </c>
      <c r="J1204" s="21">
        <f>SUMIFS(D:D,C:C,C1204)</f>
        <v>20000</v>
      </c>
      <c r="K1204" s="20" t="str">
        <f>IF(H1204=2,"Délais OK &amp; Qté OK",IF(AND(H1204=1,E1204&lt;&gt;""),"Délais OK &amp; Qté NO",IF(AND(H1204=1,E1204="",M1204&gt;=2),"Délais NO &amp; Qté OK",IF(AND(E1204&lt;&gt;"",J1204=D1204),"Livraison sans demande","Délais NO &amp; Qté NO"))))</f>
        <v>Délais OK &amp; Qté OK</v>
      </c>
      <c r="L1204" s="22" t="str">
        <f>IF(AND(K1204="Délais NO &amp; Qté OK",X1204&gt;30,D1204&lt;&gt;""),"Verificar",IF(AND(K1204="Délais NO &amp; Qté OK",X1204&lt;=30,D1204&lt;&gt;""),"Entrée faite "&amp;X1204&amp;" jours "&amp;V1204,IF(AND(X1204&lt;30,K1204="Délais NO &amp; Qté NO",D1204=""),"Demande faite "&amp;X1204&amp;" jours "&amp;W1205,"")))</f>
        <v/>
      </c>
      <c r="M1204" s="22">
        <f t="shared" si="128"/>
        <v>1</v>
      </c>
      <c r="N1204" s="23">
        <v>1</v>
      </c>
      <c r="O1204" s="12" t="str">
        <f>CONCATENATE(C1204,D1204,E1204)</f>
        <v>36050504962151000010000</v>
      </c>
      <c r="P1204" s="42" t="str">
        <f t="shared" si="129"/>
        <v>04962151000010000</v>
      </c>
      <c r="Q1204" s="24" t="str">
        <f>IF(AND(D1204&lt;&gt;0,E1204=0),B1204,"")</f>
        <v/>
      </c>
      <c r="R1204" s="25" t="str">
        <f>IF(AND(D1204=0,E1204&lt;&gt;0),B1204,"")</f>
        <v/>
      </c>
      <c r="S1204" s="26">
        <f t="shared" si="126"/>
        <v>41075</v>
      </c>
      <c r="T1204" s="27">
        <f>SUMIFS(S:S,O:O,O1204,E:E,"")</f>
        <v>0</v>
      </c>
      <c r="U1204" s="27">
        <f>SUMIFS(S:S,O:O,O1204,D:D,"")</f>
        <v>0</v>
      </c>
      <c r="V1204" s="28" t="str">
        <f t="shared" si="130"/>
        <v>Avant</v>
      </c>
      <c r="W1204" s="28" t="str">
        <f t="shared" si="131"/>
        <v>Après</v>
      </c>
      <c r="X1204" s="29">
        <f t="shared" si="132"/>
        <v>0</v>
      </c>
      <c r="Y1204" s="42">
        <f>IFERROR(P1204+D1204*0.03,"")</f>
        <v>4962151000010300</v>
      </c>
    </row>
    <row r="1205" spans="1:25">
      <c r="A1205" s="13" t="s">
        <v>67</v>
      </c>
      <c r="B1205" s="14" t="s">
        <v>26</v>
      </c>
      <c r="C1205" s="15">
        <v>3605050496222</v>
      </c>
      <c r="D1205" s="16">
        <v>10000</v>
      </c>
      <c r="E1205" s="17">
        <v>10000</v>
      </c>
      <c r="F1205" s="18">
        <v>1</v>
      </c>
      <c r="G1205" s="19">
        <v>1</v>
      </c>
      <c r="H1205" s="20">
        <f t="shared" si="127"/>
        <v>2</v>
      </c>
      <c r="I1205" s="21">
        <f>SUMIFS(E:E,C:C,C1205)</f>
        <v>10000</v>
      </c>
      <c r="J1205" s="21">
        <f>SUMIFS(D:D,C:C,C1205)</f>
        <v>20000</v>
      </c>
      <c r="K1205" s="20" t="str">
        <f>IF(H1205=2,"Délais OK &amp; Qté OK",IF(AND(H1205=1,E1205&lt;&gt;""),"Délais OK &amp; Qté NO",IF(AND(H1205=1,E1205="",M1205&gt;=2),"Délais NO &amp; Qté OK",IF(AND(E1205&lt;&gt;"",J1205=D1205),"Livraison sans demande","Délais NO &amp; Qté NO"))))</f>
        <v>Délais OK &amp; Qté OK</v>
      </c>
      <c r="L1205" s="22" t="str">
        <f>IF(AND(K1205="Délais NO &amp; Qté OK",X1205&gt;30,D1205&lt;&gt;""),"Verificar",IF(AND(K1205="Délais NO &amp; Qté OK",X1205&lt;=30,D1205&lt;&gt;""),"Entrée faite "&amp;X1205&amp;" jours "&amp;V1205,IF(AND(X1205&lt;30,K1205="Délais NO &amp; Qté NO",D1205=""),"Demande faite "&amp;X1205&amp;" jours "&amp;W1206,"")))</f>
        <v/>
      </c>
      <c r="M1205" s="22">
        <f t="shared" si="128"/>
        <v>1</v>
      </c>
      <c r="N1205" s="23">
        <v>1</v>
      </c>
      <c r="O1205" s="12" t="str">
        <f>CONCATENATE(C1205,D1205,E1205)</f>
        <v>36050504962221000010000</v>
      </c>
      <c r="P1205" s="42" t="str">
        <f t="shared" si="129"/>
        <v>04962221000010000</v>
      </c>
      <c r="Q1205" s="24" t="str">
        <f>IF(AND(D1205&lt;&gt;0,E1205=0),B1205,"")</f>
        <v/>
      </c>
      <c r="R1205" s="25" t="str">
        <f>IF(AND(D1205=0,E1205&lt;&gt;0),B1205,"")</f>
        <v/>
      </c>
      <c r="S1205" s="26">
        <f t="shared" si="126"/>
        <v>41075</v>
      </c>
      <c r="T1205" s="27">
        <f>SUMIFS(S:S,O:O,O1205,E:E,"")</f>
        <v>0</v>
      </c>
      <c r="U1205" s="27">
        <f>SUMIFS(S:S,O:O,O1205,D:D,"")</f>
        <v>0</v>
      </c>
      <c r="V1205" s="28" t="str">
        <f t="shared" si="130"/>
        <v>Avant</v>
      </c>
      <c r="W1205" s="28" t="str">
        <f t="shared" si="131"/>
        <v>Après</v>
      </c>
      <c r="X1205" s="29">
        <f t="shared" si="132"/>
        <v>0</v>
      </c>
      <c r="Y1205" s="42">
        <f>IFERROR(P1205+D1205*0.03,"")</f>
        <v>4962221000010300</v>
      </c>
    </row>
    <row r="1206" spans="1:25">
      <c r="A1206" s="13" t="s">
        <v>67</v>
      </c>
      <c r="B1206" s="14" t="s">
        <v>26</v>
      </c>
      <c r="C1206" s="15">
        <v>3605050496239</v>
      </c>
      <c r="D1206" s="16">
        <v>10000</v>
      </c>
      <c r="E1206" s="17">
        <v>10000</v>
      </c>
      <c r="F1206" s="18">
        <v>1</v>
      </c>
      <c r="G1206" s="19">
        <v>1</v>
      </c>
      <c r="H1206" s="20">
        <f t="shared" si="127"/>
        <v>2</v>
      </c>
      <c r="I1206" s="21">
        <f>SUMIFS(E:E,C:C,C1206)</f>
        <v>20000</v>
      </c>
      <c r="J1206" s="21">
        <f>SUMIFS(D:D,C:C,C1206)</f>
        <v>30000</v>
      </c>
      <c r="K1206" s="20" t="str">
        <f>IF(H1206=2,"Délais OK &amp; Qté OK",IF(AND(H1206=1,E1206&lt;&gt;""),"Délais OK &amp; Qté NO",IF(AND(H1206=1,E1206="",M1206&gt;=2),"Délais NO &amp; Qté OK",IF(AND(E1206&lt;&gt;"",J1206=D1206),"Livraison sans demande","Délais NO &amp; Qté NO"))))</f>
        <v>Délais OK &amp; Qté OK</v>
      </c>
      <c r="L1206" s="22" t="str">
        <f>IF(AND(K1206="Délais NO &amp; Qté OK",X1206&gt;30,D1206&lt;&gt;""),"Verificar",IF(AND(K1206="Délais NO &amp; Qté OK",X1206&lt;=30,D1206&lt;&gt;""),"Entrée faite "&amp;X1206&amp;" jours "&amp;V1206,IF(AND(X1206&lt;30,K1206="Délais NO &amp; Qté NO",D1206=""),"Demande faite "&amp;X1206&amp;" jours "&amp;W1207,"")))</f>
        <v/>
      </c>
      <c r="M1206" s="22">
        <f t="shared" si="128"/>
        <v>2</v>
      </c>
      <c r="N1206" s="23">
        <v>1</v>
      </c>
      <c r="O1206" s="12" t="str">
        <f>CONCATENATE(C1206,D1206,E1206)</f>
        <v>36050504962391000010000</v>
      </c>
      <c r="P1206" s="42" t="str">
        <f t="shared" si="129"/>
        <v>04962391000010000</v>
      </c>
      <c r="Q1206" s="24" t="str">
        <f>IF(AND(D1206&lt;&gt;0,E1206=0),B1206,"")</f>
        <v/>
      </c>
      <c r="R1206" s="25" t="str">
        <f>IF(AND(D1206=0,E1206&lt;&gt;0),B1206,"")</f>
        <v/>
      </c>
      <c r="S1206" s="26">
        <f t="shared" si="126"/>
        <v>41075</v>
      </c>
      <c r="T1206" s="27">
        <f>SUMIFS(S:S,O:O,O1206,E:E,"")</f>
        <v>0</v>
      </c>
      <c r="U1206" s="27">
        <f>SUMIFS(S:S,O:O,O1206,D:D,"")</f>
        <v>0</v>
      </c>
      <c r="V1206" s="28" t="str">
        <f t="shared" si="130"/>
        <v>Avant</v>
      </c>
      <c r="W1206" s="28" t="str">
        <f t="shared" si="131"/>
        <v>Après</v>
      </c>
      <c r="X1206" s="29">
        <f t="shared" si="132"/>
        <v>0</v>
      </c>
      <c r="Y1206" s="42">
        <f>IFERROR(P1206+D1206*0.03,"")</f>
        <v>4962391000010300</v>
      </c>
    </row>
    <row r="1207" spans="1:25">
      <c r="A1207" s="13" t="s">
        <v>67</v>
      </c>
      <c r="B1207" s="14" t="s">
        <v>26</v>
      </c>
      <c r="C1207" s="15">
        <v>3605051114125</v>
      </c>
      <c r="D1207" s="16">
        <v>15000</v>
      </c>
      <c r="E1207" s="17">
        <v>15000</v>
      </c>
      <c r="F1207" s="18">
        <v>1</v>
      </c>
      <c r="G1207" s="19">
        <v>1</v>
      </c>
      <c r="H1207" s="20">
        <f t="shared" si="127"/>
        <v>2</v>
      </c>
      <c r="I1207" s="21">
        <f>SUMIFS(E:E,C:C,C1207)</f>
        <v>15000</v>
      </c>
      <c r="J1207" s="21">
        <f>SUMIFS(D:D,C:C,C1207)</f>
        <v>15000</v>
      </c>
      <c r="K1207" s="20" t="str">
        <f>IF(H1207=2,"Délais OK &amp; Qté OK",IF(AND(H1207=1,E1207&lt;&gt;""),"Délais OK &amp; Qté NO",IF(AND(H1207=1,E1207="",M1207&gt;=2),"Délais NO &amp; Qté OK",IF(AND(E1207&lt;&gt;"",J1207=D1207),"Livraison sans demande","Délais NO &amp; Qté NO"))))</f>
        <v>Délais OK &amp; Qté OK</v>
      </c>
      <c r="L1207" s="22" t="str">
        <f>IF(AND(K1207="Délais NO &amp; Qté OK",X1207&gt;30,D1207&lt;&gt;""),"Verificar",IF(AND(K1207="Délais NO &amp; Qté OK",X1207&lt;=30,D1207&lt;&gt;""),"Entrée faite "&amp;X1207&amp;" jours "&amp;V1207,IF(AND(X1207&lt;30,K1207="Délais NO &amp; Qté NO",D1207=""),"Demande faite "&amp;X1207&amp;" jours "&amp;W1208,"")))</f>
        <v/>
      </c>
      <c r="M1207" s="22">
        <f t="shared" si="128"/>
        <v>1</v>
      </c>
      <c r="N1207" s="23">
        <v>1</v>
      </c>
      <c r="O1207" s="12" t="str">
        <f>CONCATENATE(C1207,D1207,E1207)</f>
        <v>36050511141251500015000</v>
      </c>
      <c r="P1207" s="42" t="str">
        <f t="shared" si="129"/>
        <v>11141251500015000</v>
      </c>
      <c r="Q1207" s="24" t="str">
        <f>IF(AND(D1207&lt;&gt;0,E1207=0),B1207,"")</f>
        <v/>
      </c>
      <c r="R1207" s="25" t="str">
        <f>IF(AND(D1207=0,E1207&lt;&gt;0),B1207,"")</f>
        <v/>
      </c>
      <c r="S1207" s="26">
        <f t="shared" si="126"/>
        <v>41075</v>
      </c>
      <c r="T1207" s="27">
        <f>SUMIFS(S:S,O:O,O1207,E:E,"")</f>
        <v>0</v>
      </c>
      <c r="U1207" s="27">
        <f>SUMIFS(S:S,O:O,O1207,D:D,"")</f>
        <v>0</v>
      </c>
      <c r="V1207" s="28" t="str">
        <f t="shared" si="130"/>
        <v>Avant</v>
      </c>
      <c r="W1207" s="28" t="str">
        <f t="shared" si="131"/>
        <v>Après</v>
      </c>
      <c r="X1207" s="29">
        <f t="shared" si="132"/>
        <v>0</v>
      </c>
      <c r="Y1207" s="42">
        <f>IFERROR(P1207+D1207*0.03,"")</f>
        <v>1.114125150001545E+16</v>
      </c>
    </row>
    <row r="1208" spans="1:25">
      <c r="A1208" s="13" t="s">
        <v>67</v>
      </c>
      <c r="B1208" s="14" t="s">
        <v>26</v>
      </c>
      <c r="C1208" s="15">
        <v>3605051114132</v>
      </c>
      <c r="D1208" s="16">
        <v>15000</v>
      </c>
      <c r="E1208" s="17">
        <v>15000</v>
      </c>
      <c r="F1208" s="18">
        <v>1</v>
      </c>
      <c r="G1208" s="19">
        <v>1</v>
      </c>
      <c r="H1208" s="20">
        <f t="shared" si="127"/>
        <v>2</v>
      </c>
      <c r="I1208" s="21">
        <f>SUMIFS(E:E,C:C,C1208)</f>
        <v>15000</v>
      </c>
      <c r="J1208" s="21">
        <f>SUMIFS(D:D,C:C,C1208)</f>
        <v>15000</v>
      </c>
      <c r="K1208" s="20" t="str">
        <f>IF(H1208=2,"Délais OK &amp; Qté OK",IF(AND(H1208=1,E1208&lt;&gt;""),"Délais OK &amp; Qté NO",IF(AND(H1208=1,E1208="",M1208&gt;=2),"Délais NO &amp; Qté OK",IF(AND(E1208&lt;&gt;"",J1208=D1208),"Livraison sans demande","Délais NO &amp; Qté NO"))))</f>
        <v>Délais OK &amp; Qté OK</v>
      </c>
      <c r="L1208" s="22" t="str">
        <f>IF(AND(K1208="Délais NO &amp; Qté OK",X1208&gt;30,D1208&lt;&gt;""),"Verificar",IF(AND(K1208="Délais NO &amp; Qté OK",X1208&lt;=30,D1208&lt;&gt;""),"Entrée faite "&amp;X1208&amp;" jours "&amp;V1208,IF(AND(X1208&lt;30,K1208="Délais NO &amp; Qté NO",D1208=""),"Demande faite "&amp;X1208&amp;" jours "&amp;W1209,"")))</f>
        <v/>
      </c>
      <c r="M1208" s="22">
        <f t="shared" si="128"/>
        <v>1</v>
      </c>
      <c r="N1208" s="23">
        <v>1</v>
      </c>
      <c r="O1208" s="12" t="str">
        <f>CONCATENATE(C1208,D1208,E1208)</f>
        <v>36050511141321500015000</v>
      </c>
      <c r="P1208" s="42" t="str">
        <f t="shared" si="129"/>
        <v>11141321500015000</v>
      </c>
      <c r="Q1208" s="24" t="str">
        <f>IF(AND(D1208&lt;&gt;0,E1208=0),B1208,"")</f>
        <v/>
      </c>
      <c r="R1208" s="25" t="str">
        <f>IF(AND(D1208=0,E1208&lt;&gt;0),B1208,"")</f>
        <v/>
      </c>
      <c r="S1208" s="26">
        <f t="shared" si="126"/>
        <v>41075</v>
      </c>
      <c r="T1208" s="27">
        <f>SUMIFS(S:S,O:O,O1208,E:E,"")</f>
        <v>0</v>
      </c>
      <c r="U1208" s="27">
        <f>SUMIFS(S:S,O:O,O1208,D:D,"")</f>
        <v>0</v>
      </c>
      <c r="V1208" s="28" t="str">
        <f t="shared" si="130"/>
        <v>Avant</v>
      </c>
      <c r="W1208" s="28" t="str">
        <f t="shared" si="131"/>
        <v>Après</v>
      </c>
      <c r="X1208" s="29">
        <f t="shared" si="132"/>
        <v>0</v>
      </c>
      <c r="Y1208" s="42">
        <f>IFERROR(P1208+D1208*0.03,"")</f>
        <v>1.114132150001545E+16</v>
      </c>
    </row>
    <row r="1209" spans="1:25">
      <c r="A1209" s="13" t="s">
        <v>67</v>
      </c>
      <c r="B1209" s="14" t="s">
        <v>26</v>
      </c>
      <c r="C1209" s="15">
        <v>3605051114170</v>
      </c>
      <c r="D1209" s="16">
        <v>15000</v>
      </c>
      <c r="E1209" s="17">
        <v>15000</v>
      </c>
      <c r="F1209" s="18">
        <v>1</v>
      </c>
      <c r="G1209" s="19">
        <v>1</v>
      </c>
      <c r="H1209" s="20">
        <f t="shared" si="127"/>
        <v>2</v>
      </c>
      <c r="I1209" s="21">
        <f>SUMIFS(E:E,C:C,C1209)</f>
        <v>15000</v>
      </c>
      <c r="J1209" s="21">
        <f>SUMIFS(D:D,C:C,C1209)</f>
        <v>15000</v>
      </c>
      <c r="K1209" s="20" t="str">
        <f>IF(H1209=2,"Délais OK &amp; Qté OK",IF(AND(H1209=1,E1209&lt;&gt;""),"Délais OK &amp; Qté NO",IF(AND(H1209=1,E1209="",M1209&gt;=2),"Délais NO &amp; Qté OK",IF(AND(E1209&lt;&gt;"",J1209=D1209),"Livraison sans demande","Délais NO &amp; Qté NO"))))</f>
        <v>Délais OK &amp; Qté OK</v>
      </c>
      <c r="L1209" s="22" t="str">
        <f>IF(AND(K1209="Délais NO &amp; Qté OK",X1209&gt;30,D1209&lt;&gt;""),"Verificar",IF(AND(K1209="Délais NO &amp; Qté OK",X1209&lt;=30,D1209&lt;&gt;""),"Entrée faite "&amp;X1209&amp;" jours "&amp;V1209,IF(AND(X1209&lt;30,K1209="Délais NO &amp; Qté NO",D1209=""),"Demande faite "&amp;X1209&amp;" jours "&amp;W1210,"")))</f>
        <v/>
      </c>
      <c r="M1209" s="22">
        <f t="shared" si="128"/>
        <v>1</v>
      </c>
      <c r="N1209" s="23">
        <v>1</v>
      </c>
      <c r="O1209" s="12" t="str">
        <f>CONCATENATE(C1209,D1209,E1209)</f>
        <v>36050511141701500015000</v>
      </c>
      <c r="P1209" s="42" t="str">
        <f t="shared" si="129"/>
        <v>11141701500015000</v>
      </c>
      <c r="Q1209" s="24" t="str">
        <f>IF(AND(D1209&lt;&gt;0,E1209=0),B1209,"")</f>
        <v/>
      </c>
      <c r="R1209" s="25" t="str">
        <f>IF(AND(D1209=0,E1209&lt;&gt;0),B1209,"")</f>
        <v/>
      </c>
      <c r="S1209" s="26">
        <f t="shared" si="126"/>
        <v>41075</v>
      </c>
      <c r="T1209" s="27">
        <f>SUMIFS(S:S,O:O,O1209,E:E,"")</f>
        <v>0</v>
      </c>
      <c r="U1209" s="27">
        <f>SUMIFS(S:S,O:O,O1209,D:D,"")</f>
        <v>0</v>
      </c>
      <c r="V1209" s="28" t="str">
        <f t="shared" si="130"/>
        <v>Avant</v>
      </c>
      <c r="W1209" s="28" t="str">
        <f t="shared" si="131"/>
        <v>Après</v>
      </c>
      <c r="X1209" s="29">
        <f t="shared" si="132"/>
        <v>0</v>
      </c>
      <c r="Y1209" s="42">
        <f>IFERROR(P1209+D1209*0.03,"")</f>
        <v>1.114170150001545E+16</v>
      </c>
    </row>
    <row r="1210" spans="1:25">
      <c r="A1210" s="13" t="s">
        <v>67</v>
      </c>
      <c r="B1210" s="14" t="s">
        <v>26</v>
      </c>
      <c r="C1210" s="15">
        <v>3605051114248</v>
      </c>
      <c r="D1210" s="16">
        <v>45000</v>
      </c>
      <c r="E1210" s="17">
        <v>45000</v>
      </c>
      <c r="F1210" s="18">
        <v>1</v>
      </c>
      <c r="G1210" s="19">
        <v>1</v>
      </c>
      <c r="H1210" s="20">
        <f t="shared" si="127"/>
        <v>2</v>
      </c>
      <c r="I1210" s="21">
        <f>SUMIFS(E:E,C:C,C1210)</f>
        <v>45000</v>
      </c>
      <c r="J1210" s="21">
        <f>SUMIFS(D:D,C:C,C1210)</f>
        <v>45000</v>
      </c>
      <c r="K1210" s="20" t="str">
        <f>IF(H1210=2,"Délais OK &amp; Qté OK",IF(AND(H1210=1,E1210&lt;&gt;""),"Délais OK &amp; Qté NO",IF(AND(H1210=1,E1210="",M1210&gt;=2),"Délais NO &amp; Qté OK",IF(AND(E1210&lt;&gt;"",J1210=D1210),"Livraison sans demande","Délais NO &amp; Qté NO"))))</f>
        <v>Délais OK &amp; Qté OK</v>
      </c>
      <c r="L1210" s="22" t="str">
        <f>IF(AND(K1210="Délais NO &amp; Qté OK",X1210&gt;30,D1210&lt;&gt;""),"Verificar",IF(AND(K1210="Délais NO &amp; Qté OK",X1210&lt;=30,D1210&lt;&gt;""),"Entrée faite "&amp;X1210&amp;" jours "&amp;V1210,IF(AND(X1210&lt;30,K1210="Délais NO &amp; Qté NO",D1210=""),"Demande faite "&amp;X1210&amp;" jours "&amp;W1211,"")))</f>
        <v/>
      </c>
      <c r="M1210" s="22">
        <f t="shared" si="128"/>
        <v>1</v>
      </c>
      <c r="N1210" s="23">
        <v>1</v>
      </c>
      <c r="O1210" s="12" t="str">
        <f>CONCATENATE(C1210,D1210,E1210)</f>
        <v>36050511142484500045000</v>
      </c>
      <c r="P1210" s="42" t="str">
        <f t="shared" si="129"/>
        <v>11142484500045000</v>
      </c>
      <c r="Q1210" s="24" t="str">
        <f>IF(AND(D1210&lt;&gt;0,E1210=0),B1210,"")</f>
        <v/>
      </c>
      <c r="R1210" s="25" t="str">
        <f>IF(AND(D1210=0,E1210&lt;&gt;0),B1210,"")</f>
        <v/>
      </c>
      <c r="S1210" s="26">
        <f t="shared" si="126"/>
        <v>41075</v>
      </c>
      <c r="T1210" s="27">
        <f>SUMIFS(S:S,O:O,O1210,E:E,"")</f>
        <v>0</v>
      </c>
      <c r="U1210" s="27">
        <f>SUMIFS(S:S,O:O,O1210,D:D,"")</f>
        <v>0</v>
      </c>
      <c r="V1210" s="28" t="str">
        <f t="shared" si="130"/>
        <v>Avant</v>
      </c>
      <c r="W1210" s="28" t="str">
        <f t="shared" si="131"/>
        <v>Après</v>
      </c>
      <c r="X1210" s="29">
        <f t="shared" si="132"/>
        <v>0</v>
      </c>
      <c r="Y1210" s="42">
        <f>IFERROR(P1210+D1210*0.03,"")</f>
        <v>1.114248450004635E+16</v>
      </c>
    </row>
    <row r="1211" spans="1:25">
      <c r="A1211" s="13" t="s">
        <v>67</v>
      </c>
      <c r="B1211" s="14" t="s">
        <v>26</v>
      </c>
      <c r="C1211" s="15">
        <v>3605051114323</v>
      </c>
      <c r="D1211" s="16">
        <v>120000</v>
      </c>
      <c r="E1211" s="17">
        <v>120000</v>
      </c>
      <c r="F1211" s="18">
        <v>1</v>
      </c>
      <c r="G1211" s="19">
        <v>1</v>
      </c>
      <c r="H1211" s="20">
        <f t="shared" si="127"/>
        <v>2</v>
      </c>
      <c r="I1211" s="21">
        <f>SUMIFS(E:E,C:C,C1211)</f>
        <v>120000</v>
      </c>
      <c r="J1211" s="21">
        <f>SUMIFS(D:D,C:C,C1211)</f>
        <v>120000</v>
      </c>
      <c r="K1211" s="20" t="str">
        <f>IF(H1211=2,"Délais OK &amp; Qté OK",IF(AND(H1211=1,E1211&lt;&gt;""),"Délais OK &amp; Qté NO",IF(AND(H1211=1,E1211="",M1211&gt;=2),"Délais NO &amp; Qté OK",IF(AND(E1211&lt;&gt;"",J1211=D1211),"Livraison sans demande","Délais NO &amp; Qté NO"))))</f>
        <v>Délais OK &amp; Qté OK</v>
      </c>
      <c r="L1211" s="22" t="str">
        <f>IF(AND(K1211="Délais NO &amp; Qté OK",X1211&gt;30,D1211&lt;&gt;""),"Verificar",IF(AND(K1211="Délais NO &amp; Qté OK",X1211&lt;=30,D1211&lt;&gt;""),"Entrée faite "&amp;X1211&amp;" jours "&amp;V1211,IF(AND(X1211&lt;30,K1211="Délais NO &amp; Qté NO",D1211=""),"Demande faite "&amp;X1211&amp;" jours "&amp;W1212,"")))</f>
        <v/>
      </c>
      <c r="M1211" s="22">
        <f t="shared" si="128"/>
        <v>1</v>
      </c>
      <c r="N1211" s="23">
        <v>1</v>
      </c>
      <c r="O1211" s="12" t="str">
        <f>CONCATENATE(C1211,D1211,E1211)</f>
        <v>3605051114323120000120000</v>
      </c>
      <c r="P1211" s="42" t="str">
        <f t="shared" si="129"/>
        <v>1114323120000120000</v>
      </c>
      <c r="Q1211" s="24" t="str">
        <f>IF(AND(D1211&lt;&gt;0,E1211=0),B1211,"")</f>
        <v/>
      </c>
      <c r="R1211" s="25" t="str">
        <f>IF(AND(D1211=0,E1211&lt;&gt;0),B1211,"")</f>
        <v/>
      </c>
      <c r="S1211" s="26">
        <f t="shared" si="126"/>
        <v>41075</v>
      </c>
      <c r="T1211" s="27">
        <f>SUMIFS(S:S,O:O,O1211,E:E,"")</f>
        <v>0</v>
      </c>
      <c r="U1211" s="27">
        <f>SUMIFS(S:S,O:O,O1211,D:D,"")</f>
        <v>0</v>
      </c>
      <c r="V1211" s="28" t="str">
        <f t="shared" si="130"/>
        <v>Avant</v>
      </c>
      <c r="W1211" s="28" t="str">
        <f t="shared" si="131"/>
        <v>Après</v>
      </c>
      <c r="X1211" s="29">
        <f t="shared" si="132"/>
        <v>0</v>
      </c>
      <c r="Y1211" s="42">
        <f>IFERROR(P1211+D1211*0.03,"")</f>
        <v>1.1143231200001236E+18</v>
      </c>
    </row>
    <row r="1212" spans="1:25">
      <c r="A1212" s="13" t="s">
        <v>67</v>
      </c>
      <c r="B1212" s="14" t="s">
        <v>26</v>
      </c>
      <c r="C1212" s="15">
        <v>3605051133638</v>
      </c>
      <c r="D1212" s="16">
        <v>4500</v>
      </c>
      <c r="E1212" s="17">
        <v>4500</v>
      </c>
      <c r="F1212" s="18">
        <v>1</v>
      </c>
      <c r="G1212" s="19">
        <v>1</v>
      </c>
      <c r="H1212" s="20">
        <f t="shared" si="127"/>
        <v>2</v>
      </c>
      <c r="I1212" s="21">
        <f>SUMIFS(E:E,C:C,C1212)</f>
        <v>4500</v>
      </c>
      <c r="J1212" s="21">
        <f>SUMIFS(D:D,C:C,C1212)</f>
        <v>4500</v>
      </c>
      <c r="K1212" s="20" t="str">
        <f>IF(H1212=2,"Délais OK &amp; Qté OK",IF(AND(H1212=1,E1212&lt;&gt;""),"Délais OK &amp; Qté NO",IF(AND(H1212=1,E1212="",M1212&gt;=2),"Délais NO &amp; Qté OK",IF(AND(E1212&lt;&gt;"",J1212=D1212),"Livraison sans demande","Délais NO &amp; Qté NO"))))</f>
        <v>Délais OK &amp; Qté OK</v>
      </c>
      <c r="L1212" s="22" t="str">
        <f>IF(AND(K1212="Délais NO &amp; Qté OK",X1212&gt;30,D1212&lt;&gt;""),"Verificar",IF(AND(K1212="Délais NO &amp; Qté OK",X1212&lt;=30,D1212&lt;&gt;""),"Entrée faite "&amp;X1212&amp;" jours "&amp;V1212,IF(AND(X1212&lt;30,K1212="Délais NO &amp; Qté NO",D1212=""),"Demande faite "&amp;X1212&amp;" jours "&amp;W1213,"")))</f>
        <v/>
      </c>
      <c r="M1212" s="22">
        <f t="shared" si="128"/>
        <v>1</v>
      </c>
      <c r="N1212" s="23">
        <v>1</v>
      </c>
      <c r="O1212" s="12" t="str">
        <f>CONCATENATE(C1212,D1212,E1212)</f>
        <v>360505113363845004500</v>
      </c>
      <c r="P1212" s="42" t="str">
        <f t="shared" si="129"/>
        <v>113363845004500</v>
      </c>
      <c r="Q1212" s="24" t="str">
        <f>IF(AND(D1212&lt;&gt;0,E1212=0),B1212,"")</f>
        <v/>
      </c>
      <c r="R1212" s="25" t="str">
        <f>IF(AND(D1212=0,E1212&lt;&gt;0),B1212,"")</f>
        <v/>
      </c>
      <c r="S1212" s="26">
        <f t="shared" si="126"/>
        <v>41075</v>
      </c>
      <c r="T1212" s="27">
        <f>SUMIFS(S:S,O:O,O1212,E:E,"")</f>
        <v>0</v>
      </c>
      <c r="U1212" s="27">
        <f>SUMIFS(S:S,O:O,O1212,D:D,"")</f>
        <v>0</v>
      </c>
      <c r="V1212" s="28" t="str">
        <f t="shared" si="130"/>
        <v>Avant</v>
      </c>
      <c r="W1212" s="28" t="str">
        <f t="shared" si="131"/>
        <v>Après</v>
      </c>
      <c r="X1212" s="29">
        <f t="shared" si="132"/>
        <v>0</v>
      </c>
      <c r="Y1212" s="42">
        <f>IFERROR(P1212+D1212*0.03,"")</f>
        <v>113363845004635</v>
      </c>
    </row>
    <row r="1213" spans="1:25">
      <c r="A1213" s="13" t="s">
        <v>67</v>
      </c>
      <c r="B1213" s="14" t="s">
        <v>26</v>
      </c>
      <c r="C1213" s="15">
        <v>3605051133706</v>
      </c>
      <c r="D1213" s="16">
        <v>1000</v>
      </c>
      <c r="E1213" s="17">
        <v>1000</v>
      </c>
      <c r="F1213" s="18">
        <v>1</v>
      </c>
      <c r="G1213" s="19">
        <v>1</v>
      </c>
      <c r="H1213" s="20">
        <f t="shared" si="127"/>
        <v>2</v>
      </c>
      <c r="I1213" s="21">
        <f>SUMIFS(E:E,C:C,C1213)</f>
        <v>1500</v>
      </c>
      <c r="J1213" s="21">
        <f>SUMIFS(D:D,C:C,C1213)</f>
        <v>1500</v>
      </c>
      <c r="K1213" s="20" t="str">
        <f>IF(H1213=2,"Délais OK &amp; Qté OK",IF(AND(H1213=1,E1213&lt;&gt;""),"Délais OK &amp; Qté NO",IF(AND(H1213=1,E1213="",M1213&gt;=2),"Délais NO &amp; Qté OK",IF(AND(E1213&lt;&gt;"",J1213=D1213),"Livraison sans demande","Délais NO &amp; Qté NO"))))</f>
        <v>Délais OK &amp; Qté OK</v>
      </c>
      <c r="L1213" s="22" t="str">
        <f>IF(AND(K1213="Délais NO &amp; Qté OK",X1213&gt;30,D1213&lt;&gt;""),"Verificar",IF(AND(K1213="Délais NO &amp; Qté OK",X1213&lt;=30,D1213&lt;&gt;""),"Entrée faite "&amp;X1213&amp;" jours "&amp;V1213,IF(AND(X1213&lt;30,K1213="Délais NO &amp; Qté NO",D1213=""),"Demande faite "&amp;X1213&amp;" jours "&amp;W1214,"")))</f>
        <v/>
      </c>
      <c r="M1213" s="22">
        <f t="shared" si="128"/>
        <v>1</v>
      </c>
      <c r="N1213" s="23">
        <v>1</v>
      </c>
      <c r="O1213" s="12" t="str">
        <f>CONCATENATE(C1213,D1213,E1213)</f>
        <v>360505113370610001000</v>
      </c>
      <c r="P1213" s="42" t="str">
        <f t="shared" si="129"/>
        <v>113370610001000</v>
      </c>
      <c r="Q1213" s="24" t="str">
        <f>IF(AND(D1213&lt;&gt;0,E1213=0),B1213,"")</f>
        <v/>
      </c>
      <c r="R1213" s="25" t="str">
        <f>IF(AND(D1213=0,E1213&lt;&gt;0),B1213,"")</f>
        <v/>
      </c>
      <c r="S1213" s="26">
        <f t="shared" si="126"/>
        <v>41075</v>
      </c>
      <c r="T1213" s="27">
        <f>SUMIFS(S:S,O:O,O1213,E:E,"")</f>
        <v>0</v>
      </c>
      <c r="U1213" s="27">
        <f>SUMIFS(S:S,O:O,O1213,D:D,"")</f>
        <v>0</v>
      </c>
      <c r="V1213" s="28" t="str">
        <f t="shared" si="130"/>
        <v>Avant</v>
      </c>
      <c r="W1213" s="28" t="str">
        <f t="shared" si="131"/>
        <v>Après</v>
      </c>
      <c r="X1213" s="29">
        <f t="shared" si="132"/>
        <v>0</v>
      </c>
      <c r="Y1213" s="42">
        <f>IFERROR(P1213+D1213*0.03,"")</f>
        <v>113370610001030</v>
      </c>
    </row>
    <row r="1214" spans="1:25">
      <c r="A1214" s="13" t="s">
        <v>67</v>
      </c>
      <c r="B1214" s="14" t="s">
        <v>26</v>
      </c>
      <c r="C1214" s="15">
        <v>3605051180489</v>
      </c>
      <c r="D1214" s="16">
        <v>28000</v>
      </c>
      <c r="E1214" s="17">
        <v>28000</v>
      </c>
      <c r="F1214" s="18">
        <v>1</v>
      </c>
      <c r="G1214" s="19">
        <v>1</v>
      </c>
      <c r="H1214" s="20">
        <f t="shared" si="127"/>
        <v>2</v>
      </c>
      <c r="I1214" s="21">
        <f>SUMIFS(E:E,C:C,C1214)</f>
        <v>56000</v>
      </c>
      <c r="J1214" s="21">
        <f>SUMIFS(D:D,C:C,C1214)</f>
        <v>56000</v>
      </c>
      <c r="K1214" s="20" t="str">
        <f>IF(H1214=2,"Délais OK &amp; Qté OK",IF(AND(H1214=1,E1214&lt;&gt;""),"Délais OK &amp; Qté NO",IF(AND(H1214=1,E1214="",M1214&gt;=2),"Délais NO &amp; Qté OK",IF(AND(E1214&lt;&gt;"",J1214=D1214),"Livraison sans demande","Délais NO &amp; Qté NO"))))</f>
        <v>Délais OK &amp; Qté OK</v>
      </c>
      <c r="L1214" s="22" t="str">
        <f>IF(AND(K1214="Délais NO &amp; Qté OK",X1214&gt;30,D1214&lt;&gt;""),"Verificar",IF(AND(K1214="Délais NO &amp; Qté OK",X1214&lt;=30,D1214&lt;&gt;""),"Entrée faite "&amp;X1214&amp;" jours "&amp;V1214,IF(AND(X1214&lt;30,K1214="Délais NO &amp; Qté NO",D1214=""),"Demande faite "&amp;X1214&amp;" jours "&amp;W1215,"")))</f>
        <v/>
      </c>
      <c r="M1214" s="22">
        <f t="shared" si="128"/>
        <v>2</v>
      </c>
      <c r="N1214" s="23">
        <v>1</v>
      </c>
      <c r="O1214" s="12" t="str">
        <f>CONCATENATE(C1214,D1214,E1214)</f>
        <v>36050511804892800028000</v>
      </c>
      <c r="P1214" s="42" t="str">
        <f t="shared" si="129"/>
        <v>11804892800028000</v>
      </c>
      <c r="Q1214" s="24" t="str">
        <f>IF(AND(D1214&lt;&gt;0,E1214=0),B1214,"")</f>
        <v/>
      </c>
      <c r="R1214" s="25" t="str">
        <f>IF(AND(D1214=0,E1214&lt;&gt;0),B1214,"")</f>
        <v/>
      </c>
      <c r="S1214" s="26">
        <f t="shared" si="126"/>
        <v>41075</v>
      </c>
      <c r="T1214" s="27">
        <f>SUMIFS(S:S,O:O,O1214,E:E,"")</f>
        <v>0</v>
      </c>
      <c r="U1214" s="27">
        <f>SUMIFS(S:S,O:O,O1214,D:D,"")</f>
        <v>0</v>
      </c>
      <c r="V1214" s="28" t="str">
        <f t="shared" si="130"/>
        <v>Avant</v>
      </c>
      <c r="W1214" s="28" t="str">
        <f t="shared" si="131"/>
        <v>Après</v>
      </c>
      <c r="X1214" s="29">
        <f t="shared" si="132"/>
        <v>0</v>
      </c>
      <c r="Y1214" s="42">
        <f>IFERROR(P1214+D1214*0.03,"")</f>
        <v>1.180489280002884E+16</v>
      </c>
    </row>
    <row r="1215" spans="1:25">
      <c r="A1215" s="13" t="s">
        <v>67</v>
      </c>
      <c r="B1215" s="14" t="s">
        <v>26</v>
      </c>
      <c r="C1215" s="15">
        <v>3605051215174</v>
      </c>
      <c r="D1215" s="16">
        <v>28000</v>
      </c>
      <c r="E1215" s="17">
        <v>28000</v>
      </c>
      <c r="F1215" s="18">
        <v>1</v>
      </c>
      <c r="G1215" s="19">
        <v>1</v>
      </c>
      <c r="H1215" s="20">
        <f t="shared" si="127"/>
        <v>2</v>
      </c>
      <c r="I1215" s="21">
        <f>SUMIFS(E:E,C:C,C1215)</f>
        <v>28000</v>
      </c>
      <c r="J1215" s="21">
        <f>SUMIFS(D:D,C:C,C1215)</f>
        <v>28000</v>
      </c>
      <c r="K1215" s="20" t="str">
        <f>IF(H1215=2,"Délais OK &amp; Qté OK",IF(AND(H1215=1,E1215&lt;&gt;""),"Délais OK &amp; Qté NO",IF(AND(H1215=1,E1215="",M1215&gt;=2),"Délais NO &amp; Qté OK",IF(AND(E1215&lt;&gt;"",J1215=D1215),"Livraison sans demande","Délais NO &amp; Qté NO"))))</f>
        <v>Délais OK &amp; Qté OK</v>
      </c>
      <c r="L1215" s="22" t="str">
        <f>IF(AND(K1215="Délais NO &amp; Qté OK",X1215&gt;30,D1215&lt;&gt;""),"Verificar",IF(AND(K1215="Délais NO &amp; Qté OK",X1215&lt;=30,D1215&lt;&gt;""),"Entrée faite "&amp;X1215&amp;" jours "&amp;V1215,IF(AND(X1215&lt;30,K1215="Délais NO &amp; Qté NO",D1215=""),"Demande faite "&amp;X1215&amp;" jours "&amp;W1216,"")))</f>
        <v/>
      </c>
      <c r="M1215" s="22">
        <f t="shared" si="128"/>
        <v>1</v>
      </c>
      <c r="N1215" s="23">
        <v>1</v>
      </c>
      <c r="O1215" s="12" t="str">
        <f>CONCATENATE(C1215,D1215,E1215)</f>
        <v>36050512151742800028000</v>
      </c>
      <c r="P1215" s="42" t="str">
        <f t="shared" si="129"/>
        <v>12151742800028000</v>
      </c>
      <c r="Q1215" s="24" t="str">
        <f>IF(AND(D1215&lt;&gt;0,E1215=0),B1215,"")</f>
        <v/>
      </c>
      <c r="R1215" s="25" t="str">
        <f>IF(AND(D1215=0,E1215&lt;&gt;0),B1215,"")</f>
        <v/>
      </c>
      <c r="S1215" s="26">
        <f t="shared" si="126"/>
        <v>41075</v>
      </c>
      <c r="T1215" s="27">
        <f>SUMIFS(S:S,O:O,O1215,E:E,"")</f>
        <v>0</v>
      </c>
      <c r="U1215" s="27">
        <f>SUMIFS(S:S,O:O,O1215,D:D,"")</f>
        <v>0</v>
      </c>
      <c r="V1215" s="28" t="str">
        <f t="shared" si="130"/>
        <v>Avant</v>
      </c>
      <c r="W1215" s="28" t="str">
        <f t="shared" si="131"/>
        <v>Après</v>
      </c>
      <c r="X1215" s="29">
        <f t="shared" si="132"/>
        <v>0</v>
      </c>
      <c r="Y1215" s="42">
        <f>IFERROR(P1215+D1215*0.03,"")</f>
        <v>1.215174280002884E+16</v>
      </c>
    </row>
    <row r="1216" spans="1:25">
      <c r="A1216" s="13" t="s">
        <v>67</v>
      </c>
      <c r="B1216" s="14" t="s">
        <v>26</v>
      </c>
      <c r="C1216" s="15">
        <v>3605051280714</v>
      </c>
      <c r="D1216" s="16">
        <v>14000</v>
      </c>
      <c r="E1216" s="17">
        <v>14000</v>
      </c>
      <c r="F1216" s="18">
        <v>1</v>
      </c>
      <c r="G1216" s="19">
        <v>1</v>
      </c>
      <c r="H1216" s="20">
        <f t="shared" si="127"/>
        <v>2</v>
      </c>
      <c r="I1216" s="21">
        <f>SUMIFS(E:E,C:C,C1216)</f>
        <v>42000</v>
      </c>
      <c r="J1216" s="21">
        <f>SUMIFS(D:D,C:C,C1216)</f>
        <v>42000</v>
      </c>
      <c r="K1216" s="20" t="str">
        <f>IF(H1216=2,"Délais OK &amp; Qté OK",IF(AND(H1216=1,E1216&lt;&gt;""),"Délais OK &amp; Qté NO",IF(AND(H1216=1,E1216="",M1216&gt;=2),"Délais NO &amp; Qté OK",IF(AND(E1216&lt;&gt;"",J1216=D1216),"Livraison sans demande","Délais NO &amp; Qté NO"))))</f>
        <v>Délais OK &amp; Qté OK</v>
      </c>
      <c r="L1216" s="22" t="str">
        <f>IF(AND(K1216="Délais NO &amp; Qté OK",X1216&gt;30,D1216&lt;&gt;""),"Verificar",IF(AND(K1216="Délais NO &amp; Qté OK",X1216&lt;=30,D1216&lt;&gt;""),"Entrée faite "&amp;X1216&amp;" jours "&amp;V1216,IF(AND(X1216&lt;30,K1216="Délais NO &amp; Qté NO",D1216=""),"Demande faite "&amp;X1216&amp;" jours "&amp;W1217,"")))</f>
        <v/>
      </c>
      <c r="M1216" s="22">
        <f t="shared" si="128"/>
        <v>1</v>
      </c>
      <c r="N1216" s="23">
        <v>1</v>
      </c>
      <c r="O1216" s="12" t="str">
        <f>CONCATENATE(C1216,D1216,E1216)</f>
        <v>36050512807141400014000</v>
      </c>
      <c r="P1216" s="42" t="str">
        <f t="shared" si="129"/>
        <v>12807141400014000</v>
      </c>
      <c r="Q1216" s="24" t="str">
        <f>IF(AND(D1216&lt;&gt;0,E1216=0),B1216,"")</f>
        <v/>
      </c>
      <c r="R1216" s="25" t="str">
        <f>IF(AND(D1216=0,E1216&lt;&gt;0),B1216,"")</f>
        <v/>
      </c>
      <c r="S1216" s="26">
        <f t="shared" si="126"/>
        <v>41075</v>
      </c>
      <c r="T1216" s="27">
        <f>SUMIFS(S:S,O:O,O1216,E:E,"")</f>
        <v>0</v>
      </c>
      <c r="U1216" s="27">
        <f>SUMIFS(S:S,O:O,O1216,D:D,"")</f>
        <v>0</v>
      </c>
      <c r="V1216" s="28" t="str">
        <f t="shared" si="130"/>
        <v>Avant</v>
      </c>
      <c r="W1216" s="28" t="str">
        <f t="shared" si="131"/>
        <v>Après</v>
      </c>
      <c r="X1216" s="29">
        <f t="shared" si="132"/>
        <v>0</v>
      </c>
      <c r="Y1216" s="42">
        <f>IFERROR(P1216+D1216*0.03,"")</f>
        <v>1.280714140001442E+16</v>
      </c>
    </row>
    <row r="1217" spans="1:25">
      <c r="A1217" s="13" t="s">
        <v>67</v>
      </c>
      <c r="B1217" s="14" t="s">
        <v>26</v>
      </c>
      <c r="C1217" s="15">
        <v>3605051305189</v>
      </c>
      <c r="D1217" s="16">
        <v>14000</v>
      </c>
      <c r="E1217" s="17">
        <v>14000</v>
      </c>
      <c r="F1217" s="18">
        <v>1</v>
      </c>
      <c r="G1217" s="19">
        <v>1</v>
      </c>
      <c r="H1217" s="20">
        <f t="shared" si="127"/>
        <v>2</v>
      </c>
      <c r="I1217" s="21">
        <f>SUMIFS(E:E,C:C,C1217)</f>
        <v>14000</v>
      </c>
      <c r="J1217" s="21">
        <f>SUMIFS(D:D,C:C,C1217)</f>
        <v>14000</v>
      </c>
      <c r="K1217" s="20" t="str">
        <f>IF(H1217=2,"Délais OK &amp; Qté OK",IF(AND(H1217=1,E1217&lt;&gt;""),"Délais OK &amp; Qté NO",IF(AND(H1217=1,E1217="",M1217&gt;=2),"Délais NO &amp; Qté OK",IF(AND(E1217&lt;&gt;"",J1217=D1217),"Livraison sans demande","Délais NO &amp; Qté NO"))))</f>
        <v>Délais OK &amp; Qté OK</v>
      </c>
      <c r="L1217" s="22" t="str">
        <f>IF(AND(K1217="Délais NO &amp; Qté OK",X1217&gt;30,D1217&lt;&gt;""),"Verificar",IF(AND(K1217="Délais NO &amp; Qté OK",X1217&lt;=30,D1217&lt;&gt;""),"Entrée faite "&amp;X1217&amp;" jours "&amp;V1217,IF(AND(X1217&lt;30,K1217="Délais NO &amp; Qté NO",D1217=""),"Demande faite "&amp;X1217&amp;" jours "&amp;W1218,"")))</f>
        <v/>
      </c>
      <c r="M1217" s="22">
        <f t="shared" si="128"/>
        <v>1</v>
      </c>
      <c r="N1217" s="23">
        <v>1</v>
      </c>
      <c r="O1217" s="12" t="str">
        <f>CONCATENATE(C1217,D1217,E1217)</f>
        <v>36050513051891400014000</v>
      </c>
      <c r="P1217" s="42" t="str">
        <f t="shared" si="129"/>
        <v>13051891400014000</v>
      </c>
      <c r="Q1217" s="24" t="str">
        <f>IF(AND(D1217&lt;&gt;0,E1217=0),B1217,"")</f>
        <v/>
      </c>
      <c r="R1217" s="25" t="str">
        <f>IF(AND(D1217=0,E1217&lt;&gt;0),B1217,"")</f>
        <v/>
      </c>
      <c r="S1217" s="26">
        <f t="shared" si="126"/>
        <v>41075</v>
      </c>
      <c r="T1217" s="27">
        <f>SUMIFS(S:S,O:O,O1217,E:E,"")</f>
        <v>0</v>
      </c>
      <c r="U1217" s="27">
        <f>SUMIFS(S:S,O:O,O1217,D:D,"")</f>
        <v>0</v>
      </c>
      <c r="V1217" s="28" t="str">
        <f t="shared" si="130"/>
        <v>Avant</v>
      </c>
      <c r="W1217" s="28" t="str">
        <f t="shared" si="131"/>
        <v>Après</v>
      </c>
      <c r="X1217" s="29">
        <f t="shared" si="132"/>
        <v>0</v>
      </c>
      <c r="Y1217" s="42">
        <f>IFERROR(P1217+D1217*0.03,"")</f>
        <v>1.305189140001442E+16</v>
      </c>
    </row>
    <row r="1218" spans="1:25">
      <c r="A1218" s="13" t="s">
        <v>67</v>
      </c>
      <c r="B1218" s="14" t="s">
        <v>26</v>
      </c>
      <c r="C1218" s="15">
        <v>3605051374321</v>
      </c>
      <c r="D1218" s="16">
        <v>14000</v>
      </c>
      <c r="E1218" s="17">
        <v>14000</v>
      </c>
      <c r="F1218" s="18">
        <v>1</v>
      </c>
      <c r="G1218" s="19">
        <v>1</v>
      </c>
      <c r="H1218" s="20">
        <f t="shared" si="127"/>
        <v>2</v>
      </c>
      <c r="I1218" s="21">
        <f>SUMIFS(E:E,C:C,C1218)</f>
        <v>14000</v>
      </c>
      <c r="J1218" s="21">
        <f>SUMIFS(D:D,C:C,C1218)</f>
        <v>14000</v>
      </c>
      <c r="K1218" s="20" t="str">
        <f>IF(H1218=2,"Délais OK &amp; Qté OK",IF(AND(H1218=1,E1218&lt;&gt;""),"Délais OK &amp; Qté NO",IF(AND(H1218=1,E1218="",M1218&gt;=2),"Délais NO &amp; Qté OK",IF(AND(E1218&lt;&gt;"",J1218=D1218),"Livraison sans demande","Délais NO &amp; Qté NO"))))</f>
        <v>Délais OK &amp; Qté OK</v>
      </c>
      <c r="L1218" s="22" t="str">
        <f>IF(AND(K1218="Délais NO &amp; Qté OK",X1218&gt;30,D1218&lt;&gt;""),"Verificar",IF(AND(K1218="Délais NO &amp; Qté OK",X1218&lt;=30,D1218&lt;&gt;""),"Entrée faite "&amp;X1218&amp;" jours "&amp;V1218,IF(AND(X1218&lt;30,K1218="Délais NO &amp; Qté NO",D1218=""),"Demande faite "&amp;X1218&amp;" jours "&amp;W1219,"")))</f>
        <v/>
      </c>
      <c r="M1218" s="22">
        <f t="shared" si="128"/>
        <v>1</v>
      </c>
      <c r="N1218" s="23">
        <v>1</v>
      </c>
      <c r="O1218" s="12" t="str">
        <f>CONCATENATE(C1218,D1218,E1218)</f>
        <v>36050513743211400014000</v>
      </c>
      <c r="P1218" s="42" t="str">
        <f t="shared" si="129"/>
        <v>13743211400014000</v>
      </c>
      <c r="Q1218" s="24" t="str">
        <f>IF(AND(D1218&lt;&gt;0,E1218=0),B1218,"")</f>
        <v/>
      </c>
      <c r="R1218" s="25" t="str">
        <f>IF(AND(D1218=0,E1218&lt;&gt;0),B1218,"")</f>
        <v/>
      </c>
      <c r="S1218" s="26">
        <f t="shared" ref="S1218:S1281" si="133">B1218*1</f>
        <v>41075</v>
      </c>
      <c r="T1218" s="27">
        <f>SUMIFS(S:S,O:O,O1218,E:E,"")</f>
        <v>0</v>
      </c>
      <c r="U1218" s="27">
        <f>SUMIFS(S:S,O:O,O1218,D:D,"")</f>
        <v>0</v>
      </c>
      <c r="V1218" s="28" t="str">
        <f t="shared" si="130"/>
        <v>Avant</v>
      </c>
      <c r="W1218" s="28" t="str">
        <f t="shared" si="131"/>
        <v>Après</v>
      </c>
      <c r="X1218" s="29">
        <f t="shared" si="132"/>
        <v>0</v>
      </c>
      <c r="Y1218" s="42">
        <f>IFERROR(P1218+D1218*0.03,"")</f>
        <v>1.374321140001442E+16</v>
      </c>
    </row>
    <row r="1219" spans="1:25">
      <c r="A1219" s="13" t="s">
        <v>67</v>
      </c>
      <c r="B1219" s="14" t="s">
        <v>26</v>
      </c>
      <c r="C1219" s="15">
        <v>3605051418940</v>
      </c>
      <c r="D1219" s="16">
        <v>60000</v>
      </c>
      <c r="E1219" s="17">
        <v>30000</v>
      </c>
      <c r="F1219" s="18"/>
      <c r="G1219" s="19">
        <v>1</v>
      </c>
      <c r="H1219" s="20">
        <f t="shared" ref="H1219:H1282" si="134">SUM(F1219:G1219)</f>
        <v>1</v>
      </c>
      <c r="I1219" s="21">
        <f>SUMIFS(E:E,C:C,C1219)</f>
        <v>150000</v>
      </c>
      <c r="J1219" s="21">
        <f>SUMIFS(D:D,C:C,C1219)</f>
        <v>180000</v>
      </c>
      <c r="K1219" s="20" t="str">
        <f>IF(H1219=2,"Délais OK &amp; Qté OK",IF(AND(H1219=1,E1219&lt;&gt;""),"Délais OK &amp; Qté NO",IF(AND(H1219=1,E1219="",M1219&gt;=2),"Délais NO &amp; Qté OK",IF(AND(E1219&lt;&gt;"",J1219=D1219),"Livraison sans demande","Délais NO &amp; Qté NO"))))</f>
        <v>Délais OK &amp; Qté NO</v>
      </c>
      <c r="L1219" s="22" t="str">
        <f>IF(AND(K1219="Délais NO &amp; Qté OK",X1219&gt;30,D1219&lt;&gt;""),"Verificar",IF(AND(K1219="Délais NO &amp; Qté OK",X1219&lt;=30,D1219&lt;&gt;""),"Entrée faite "&amp;X1219&amp;" jours "&amp;V1219,IF(AND(X1219&lt;30,K1219="Délais NO &amp; Qté NO",D1219=""),"Demande faite "&amp;X1219&amp;" jours "&amp;W1220,"")))</f>
        <v/>
      </c>
      <c r="M1219" s="22">
        <f t="shared" ref="M1219:M1282" si="135">SUMIFS(N:N,O:O,O1219)</f>
        <v>2</v>
      </c>
      <c r="N1219" s="23">
        <v>1</v>
      </c>
      <c r="O1219" s="12" t="str">
        <f>CONCATENATE(C1219,D1219,E1219)</f>
        <v>36050514189406000030000</v>
      </c>
      <c r="P1219" s="42" t="str">
        <f t="shared" ref="P1219:P1282" si="136">RIGHT(O1219,LEN(O1219)-6)</f>
        <v>14189406000030000</v>
      </c>
      <c r="Q1219" s="24" t="str">
        <f>IF(AND(D1219&lt;&gt;0,E1219=0),B1219,"")</f>
        <v/>
      </c>
      <c r="R1219" s="25" t="str">
        <f>IF(AND(D1219=0,E1219&lt;&gt;0),B1219,"")</f>
        <v/>
      </c>
      <c r="S1219" s="26">
        <f t="shared" si="133"/>
        <v>41075</v>
      </c>
      <c r="T1219" s="27">
        <f>SUMIFS(S:S,O:O,O1219,E:E,"")</f>
        <v>0</v>
      </c>
      <c r="U1219" s="27">
        <f>SUMIFS(S:S,O:O,O1219,D:D,"")</f>
        <v>0</v>
      </c>
      <c r="V1219" s="28" t="str">
        <f t="shared" ref="V1219:V1282" si="137">IF(T1219&lt;U1219,"Après","Avant")</f>
        <v>Avant</v>
      </c>
      <c r="W1219" s="28" t="str">
        <f t="shared" ref="W1219:W1282" si="138">IF(V1219="Après","Avant","Après")</f>
        <v>Après</v>
      </c>
      <c r="X1219" s="29">
        <f t="shared" ref="X1219:X1282" si="139">ABS(T1219-U1219)</f>
        <v>0</v>
      </c>
      <c r="Y1219" s="42">
        <f>IFERROR(P1219+D1219*0.03,"")</f>
        <v>1.41894060000318E+16</v>
      </c>
    </row>
    <row r="1220" spans="1:25">
      <c r="A1220" s="13" t="s">
        <v>67</v>
      </c>
      <c r="B1220" s="14" t="s">
        <v>26</v>
      </c>
      <c r="C1220" s="15">
        <v>3605051435930</v>
      </c>
      <c r="D1220" s="16">
        <v>10000</v>
      </c>
      <c r="E1220" s="17">
        <v>10000</v>
      </c>
      <c r="F1220" s="18">
        <v>1</v>
      </c>
      <c r="G1220" s="19">
        <v>1</v>
      </c>
      <c r="H1220" s="20">
        <f t="shared" si="134"/>
        <v>2</v>
      </c>
      <c r="I1220" s="21">
        <f>SUMIFS(E:E,C:C,C1220)</f>
        <v>10000</v>
      </c>
      <c r="J1220" s="21">
        <f>SUMIFS(D:D,C:C,C1220)</f>
        <v>10000</v>
      </c>
      <c r="K1220" s="20" t="str">
        <f>IF(H1220=2,"Délais OK &amp; Qté OK",IF(AND(H1220=1,E1220&lt;&gt;""),"Délais OK &amp; Qté NO",IF(AND(H1220=1,E1220="",M1220&gt;=2),"Délais NO &amp; Qté OK",IF(AND(E1220&lt;&gt;"",J1220=D1220),"Livraison sans demande","Délais NO &amp; Qté NO"))))</f>
        <v>Délais OK &amp; Qté OK</v>
      </c>
      <c r="L1220" s="22" t="str">
        <f>IF(AND(K1220="Délais NO &amp; Qté OK",X1220&gt;30,D1220&lt;&gt;""),"Verificar",IF(AND(K1220="Délais NO &amp; Qté OK",X1220&lt;=30,D1220&lt;&gt;""),"Entrée faite "&amp;X1220&amp;" jours "&amp;V1220,IF(AND(X1220&lt;30,K1220="Délais NO &amp; Qté NO",D1220=""),"Demande faite "&amp;X1220&amp;" jours "&amp;W1221,"")))</f>
        <v/>
      </c>
      <c r="M1220" s="22">
        <f t="shared" si="135"/>
        <v>1</v>
      </c>
      <c r="N1220" s="23">
        <v>1</v>
      </c>
      <c r="O1220" s="12" t="str">
        <f>CONCATENATE(C1220,D1220,E1220)</f>
        <v>36050514359301000010000</v>
      </c>
      <c r="P1220" s="42" t="str">
        <f t="shared" si="136"/>
        <v>14359301000010000</v>
      </c>
      <c r="Q1220" s="24" t="str">
        <f>IF(AND(D1220&lt;&gt;0,E1220=0),B1220,"")</f>
        <v/>
      </c>
      <c r="R1220" s="25" t="str">
        <f>IF(AND(D1220=0,E1220&lt;&gt;0),B1220,"")</f>
        <v/>
      </c>
      <c r="S1220" s="26">
        <f t="shared" si="133"/>
        <v>41075</v>
      </c>
      <c r="T1220" s="27">
        <f>SUMIFS(S:S,O:O,O1220,E:E,"")</f>
        <v>0</v>
      </c>
      <c r="U1220" s="27">
        <f>SUMIFS(S:S,O:O,O1220,D:D,"")</f>
        <v>0</v>
      </c>
      <c r="V1220" s="28" t="str">
        <f t="shared" si="137"/>
        <v>Avant</v>
      </c>
      <c r="W1220" s="28" t="str">
        <f t="shared" si="138"/>
        <v>Après</v>
      </c>
      <c r="X1220" s="29">
        <f t="shared" si="139"/>
        <v>0</v>
      </c>
      <c r="Y1220" s="42">
        <f>IFERROR(P1220+D1220*0.03,"")</f>
        <v>1.43593010000103E+16</v>
      </c>
    </row>
    <row r="1221" spans="1:25">
      <c r="A1221" s="13" t="s">
        <v>67</v>
      </c>
      <c r="B1221" s="14" t="s">
        <v>26</v>
      </c>
      <c r="C1221" s="15">
        <v>3605051436296</v>
      </c>
      <c r="D1221" s="16">
        <v>10000</v>
      </c>
      <c r="E1221" s="17">
        <v>10000</v>
      </c>
      <c r="F1221" s="18">
        <v>1</v>
      </c>
      <c r="G1221" s="19">
        <v>1</v>
      </c>
      <c r="H1221" s="20">
        <f t="shared" si="134"/>
        <v>2</v>
      </c>
      <c r="I1221" s="21">
        <f>SUMIFS(E:E,C:C,C1221)</f>
        <v>10000</v>
      </c>
      <c r="J1221" s="21">
        <f>SUMIFS(D:D,C:C,C1221)</f>
        <v>20000</v>
      </c>
      <c r="K1221" s="20" t="str">
        <f>IF(H1221=2,"Délais OK &amp; Qté OK",IF(AND(H1221=1,E1221&lt;&gt;""),"Délais OK &amp; Qté NO",IF(AND(H1221=1,E1221="",M1221&gt;=2),"Délais NO &amp; Qté OK",IF(AND(E1221&lt;&gt;"",J1221=D1221),"Livraison sans demande","Délais NO &amp; Qté NO"))))</f>
        <v>Délais OK &amp; Qté OK</v>
      </c>
      <c r="L1221" s="22" t="str">
        <f>IF(AND(K1221="Délais NO &amp; Qté OK",X1221&gt;30,D1221&lt;&gt;""),"Verificar",IF(AND(K1221="Délais NO &amp; Qté OK",X1221&lt;=30,D1221&lt;&gt;""),"Entrée faite "&amp;X1221&amp;" jours "&amp;V1221,IF(AND(X1221&lt;30,K1221="Délais NO &amp; Qté NO",D1221=""),"Demande faite "&amp;X1221&amp;" jours "&amp;W1222,"")))</f>
        <v/>
      </c>
      <c r="M1221" s="22">
        <f t="shared" si="135"/>
        <v>1</v>
      </c>
      <c r="N1221" s="23">
        <v>1</v>
      </c>
      <c r="O1221" s="12" t="str">
        <f>CONCATENATE(C1221,D1221,E1221)</f>
        <v>36050514362961000010000</v>
      </c>
      <c r="P1221" s="42" t="str">
        <f t="shared" si="136"/>
        <v>14362961000010000</v>
      </c>
      <c r="Q1221" s="24" t="str">
        <f>IF(AND(D1221&lt;&gt;0,E1221=0),B1221,"")</f>
        <v/>
      </c>
      <c r="R1221" s="25" t="str">
        <f>IF(AND(D1221=0,E1221&lt;&gt;0),B1221,"")</f>
        <v/>
      </c>
      <c r="S1221" s="26">
        <f t="shared" si="133"/>
        <v>41075</v>
      </c>
      <c r="T1221" s="27">
        <f>SUMIFS(S:S,O:O,O1221,E:E,"")</f>
        <v>0</v>
      </c>
      <c r="U1221" s="27">
        <f>SUMIFS(S:S,O:O,O1221,D:D,"")</f>
        <v>0</v>
      </c>
      <c r="V1221" s="28" t="str">
        <f t="shared" si="137"/>
        <v>Avant</v>
      </c>
      <c r="W1221" s="28" t="str">
        <f t="shared" si="138"/>
        <v>Après</v>
      </c>
      <c r="X1221" s="29">
        <f t="shared" si="139"/>
        <v>0</v>
      </c>
      <c r="Y1221" s="42">
        <f>IFERROR(P1221+D1221*0.03,"")</f>
        <v>1.43629610000103E+16</v>
      </c>
    </row>
    <row r="1222" spans="1:25">
      <c r="A1222" s="13" t="s">
        <v>67</v>
      </c>
      <c r="B1222" s="14" t="s">
        <v>26</v>
      </c>
      <c r="C1222" s="15">
        <v>3605051436425</v>
      </c>
      <c r="D1222" s="16">
        <v>10000</v>
      </c>
      <c r="E1222" s="17"/>
      <c r="F1222" s="18"/>
      <c r="G1222" s="19">
        <v>1</v>
      </c>
      <c r="H1222" s="20">
        <f t="shared" si="134"/>
        <v>1</v>
      </c>
      <c r="I1222" s="21">
        <f>SUMIFS(E:E,C:C,C1222)</f>
        <v>0</v>
      </c>
      <c r="J1222" s="21">
        <f>SUMIFS(D:D,C:C,C1222)</f>
        <v>10000</v>
      </c>
      <c r="K1222" s="20" t="str">
        <f>IF(H1222=2,"Délais OK &amp; Qté OK",IF(AND(H1222=1,E1222&lt;&gt;""),"Délais OK &amp; Qté NO",IF(AND(H1222=1,E1222="",M1222&gt;=2),"Délais NO &amp; Qté OK",IF(AND(E1222&lt;&gt;"",J1222=D1222),"Livraison sans demande","Délais NO &amp; Qté NO"))))</f>
        <v>Délais NO &amp; Qté NO</v>
      </c>
      <c r="L1222" s="22" t="str">
        <f>IF(AND(K1222="Délais NO &amp; Qté OK",X1222&gt;30,D1222&lt;&gt;""),"Verificar",IF(AND(K1222="Délais NO &amp; Qté OK",X1222&lt;=30,D1222&lt;&gt;""),"Entrée faite "&amp;X1222&amp;" jours "&amp;V1222,IF(AND(X1222&lt;30,K1222="Délais NO &amp; Qté NO",D1222=""),"Demande faite "&amp;X1222&amp;" jours "&amp;W1223,"")))</f>
        <v/>
      </c>
      <c r="M1222" s="22">
        <f t="shared" si="135"/>
        <v>1</v>
      </c>
      <c r="N1222" s="23">
        <v>1</v>
      </c>
      <c r="O1222" s="12" t="str">
        <f>CONCATENATE(C1222,D1222,E1222)</f>
        <v>360505143642510000</v>
      </c>
      <c r="P1222" s="42" t="str">
        <f t="shared" si="136"/>
        <v>143642510000</v>
      </c>
      <c r="Q1222" s="24" t="str">
        <f>IF(AND(D1222&lt;&gt;0,E1222=0),B1222,"")</f>
        <v>15/06/2012</v>
      </c>
      <c r="R1222" s="25" t="str">
        <f>IF(AND(D1222=0,E1222&lt;&gt;0),B1222,"")</f>
        <v/>
      </c>
      <c r="S1222" s="26">
        <f t="shared" si="133"/>
        <v>41075</v>
      </c>
      <c r="T1222" s="27">
        <f>SUMIFS(S:S,O:O,O1222,E:E,"")</f>
        <v>41075</v>
      </c>
      <c r="U1222" s="27">
        <f>SUMIFS(S:S,O:O,O1222,D:D,"")</f>
        <v>0</v>
      </c>
      <c r="V1222" s="28" t="str">
        <f t="shared" si="137"/>
        <v>Avant</v>
      </c>
      <c r="W1222" s="28" t="str">
        <f t="shared" si="138"/>
        <v>Après</v>
      </c>
      <c r="X1222" s="29">
        <f t="shared" si="139"/>
        <v>41075</v>
      </c>
      <c r="Y1222" s="42">
        <f>IFERROR(P1222+D1222*0.03,"")</f>
        <v>143642510300</v>
      </c>
    </row>
    <row r="1223" spans="1:25">
      <c r="A1223" s="13" t="s">
        <v>67</v>
      </c>
      <c r="B1223" s="14" t="s">
        <v>26</v>
      </c>
      <c r="C1223" s="15">
        <v>3605051454122</v>
      </c>
      <c r="D1223" s="16">
        <v>20000</v>
      </c>
      <c r="E1223" s="17">
        <v>20000</v>
      </c>
      <c r="F1223" s="18">
        <v>1</v>
      </c>
      <c r="G1223" s="19">
        <v>1</v>
      </c>
      <c r="H1223" s="20">
        <f t="shared" si="134"/>
        <v>2</v>
      </c>
      <c r="I1223" s="21">
        <f>SUMIFS(E:E,C:C,C1223)</f>
        <v>56250</v>
      </c>
      <c r="J1223" s="21">
        <f>SUMIFS(D:D,C:C,C1223)</f>
        <v>56250</v>
      </c>
      <c r="K1223" s="20" t="str">
        <f>IF(H1223=2,"Délais OK &amp; Qté OK",IF(AND(H1223=1,E1223&lt;&gt;""),"Délais OK &amp; Qté NO",IF(AND(H1223=1,E1223="",M1223&gt;=2),"Délais NO &amp; Qté OK",IF(AND(E1223&lt;&gt;"",J1223=D1223),"Livraison sans demande","Délais NO &amp; Qté NO"))))</f>
        <v>Délais OK &amp; Qté OK</v>
      </c>
      <c r="L1223" s="22" t="str">
        <f>IF(AND(K1223="Délais NO &amp; Qté OK",X1223&gt;30,D1223&lt;&gt;""),"Verificar",IF(AND(K1223="Délais NO &amp; Qté OK",X1223&lt;=30,D1223&lt;&gt;""),"Entrée faite "&amp;X1223&amp;" jours "&amp;V1223,IF(AND(X1223&lt;30,K1223="Délais NO &amp; Qté NO",D1223=""),"Demande faite "&amp;X1223&amp;" jours "&amp;W1224,"")))</f>
        <v/>
      </c>
      <c r="M1223" s="22">
        <f t="shared" si="135"/>
        <v>1</v>
      </c>
      <c r="N1223" s="23">
        <v>1</v>
      </c>
      <c r="O1223" s="12" t="str">
        <f>CONCATENATE(C1223,D1223,E1223)</f>
        <v>36050514541222000020000</v>
      </c>
      <c r="P1223" s="42" t="str">
        <f t="shared" si="136"/>
        <v>14541222000020000</v>
      </c>
      <c r="Q1223" s="24" t="str">
        <f>IF(AND(D1223&lt;&gt;0,E1223=0),B1223,"")</f>
        <v/>
      </c>
      <c r="R1223" s="25" t="str">
        <f>IF(AND(D1223=0,E1223&lt;&gt;0),B1223,"")</f>
        <v/>
      </c>
      <c r="S1223" s="26">
        <f t="shared" si="133"/>
        <v>41075</v>
      </c>
      <c r="T1223" s="27">
        <f>SUMIFS(S:S,O:O,O1223,E:E,"")</f>
        <v>0</v>
      </c>
      <c r="U1223" s="27">
        <f>SUMIFS(S:S,O:O,O1223,D:D,"")</f>
        <v>0</v>
      </c>
      <c r="V1223" s="28" t="str">
        <f t="shared" si="137"/>
        <v>Avant</v>
      </c>
      <c r="W1223" s="28" t="str">
        <f t="shared" si="138"/>
        <v>Après</v>
      </c>
      <c r="X1223" s="29">
        <f t="shared" si="139"/>
        <v>0</v>
      </c>
      <c r="Y1223" s="42">
        <f>IFERROR(P1223+D1223*0.03,"")</f>
        <v>1.45412220000206E+16</v>
      </c>
    </row>
    <row r="1224" spans="1:25">
      <c r="A1224" s="13" t="s">
        <v>67</v>
      </c>
      <c r="B1224" s="14" t="s">
        <v>26</v>
      </c>
      <c r="C1224" s="15">
        <v>3605051454573</v>
      </c>
      <c r="D1224" s="16">
        <v>50000</v>
      </c>
      <c r="E1224" s="17">
        <v>60000</v>
      </c>
      <c r="F1224" s="18"/>
      <c r="G1224" s="19">
        <v>1</v>
      </c>
      <c r="H1224" s="20">
        <f t="shared" si="134"/>
        <v>1</v>
      </c>
      <c r="I1224" s="21">
        <f>SUMIFS(E:E,C:C,C1224)</f>
        <v>110000</v>
      </c>
      <c r="J1224" s="21">
        <f>SUMIFS(D:D,C:C,C1224)</f>
        <v>110000</v>
      </c>
      <c r="K1224" s="20" t="str">
        <f>IF(H1224=2,"Délais OK &amp; Qté OK",IF(AND(H1224=1,E1224&lt;&gt;""),"Délais OK &amp; Qté NO",IF(AND(H1224=1,E1224="",M1224&gt;=2),"Délais NO &amp; Qté OK",IF(AND(E1224&lt;&gt;"",J1224=D1224),"Livraison sans demande","Délais NO &amp; Qté NO"))))</f>
        <v>Délais OK &amp; Qté NO</v>
      </c>
      <c r="L1224" s="22" t="str">
        <f>IF(AND(K1224="Délais NO &amp; Qté OK",X1224&gt;30,D1224&lt;&gt;""),"Verificar",IF(AND(K1224="Délais NO &amp; Qté OK",X1224&lt;=30,D1224&lt;&gt;""),"Entrée faite "&amp;X1224&amp;" jours "&amp;V1224,IF(AND(X1224&lt;30,K1224="Délais NO &amp; Qté NO",D1224=""),"Demande faite "&amp;X1224&amp;" jours "&amp;W1225,"")))</f>
        <v/>
      </c>
      <c r="M1224" s="22">
        <f t="shared" si="135"/>
        <v>2</v>
      </c>
      <c r="N1224" s="23">
        <v>1</v>
      </c>
      <c r="O1224" s="12" t="str">
        <f>CONCATENATE(C1224,D1224,E1224)</f>
        <v>36050514545735000060000</v>
      </c>
      <c r="P1224" s="42" t="str">
        <f t="shared" si="136"/>
        <v>14545735000060000</v>
      </c>
      <c r="Q1224" s="24" t="str">
        <f>IF(AND(D1224&lt;&gt;0,E1224=0),B1224,"")</f>
        <v/>
      </c>
      <c r="R1224" s="25" t="str">
        <f>IF(AND(D1224=0,E1224&lt;&gt;0),B1224,"")</f>
        <v/>
      </c>
      <c r="S1224" s="26">
        <f t="shared" si="133"/>
        <v>41075</v>
      </c>
      <c r="T1224" s="27">
        <f>SUMIFS(S:S,O:O,O1224,E:E,"")</f>
        <v>0</v>
      </c>
      <c r="U1224" s="27">
        <f>SUMIFS(S:S,O:O,O1224,D:D,"")</f>
        <v>0</v>
      </c>
      <c r="V1224" s="28" t="str">
        <f t="shared" si="137"/>
        <v>Avant</v>
      </c>
      <c r="W1224" s="28" t="str">
        <f t="shared" si="138"/>
        <v>Après</v>
      </c>
      <c r="X1224" s="29">
        <f t="shared" si="139"/>
        <v>0</v>
      </c>
      <c r="Y1224" s="42">
        <f>IFERROR(P1224+D1224*0.03,"")</f>
        <v>1.45457350000615E+16</v>
      </c>
    </row>
    <row r="1225" spans="1:25">
      <c r="A1225" s="13" t="s">
        <v>67</v>
      </c>
      <c r="B1225" s="14" t="s">
        <v>26</v>
      </c>
      <c r="C1225" s="15">
        <v>3605051454580</v>
      </c>
      <c r="D1225" s="16">
        <v>30000</v>
      </c>
      <c r="E1225" s="17">
        <v>40000</v>
      </c>
      <c r="F1225" s="18"/>
      <c r="G1225" s="19">
        <v>1</v>
      </c>
      <c r="H1225" s="20">
        <f t="shared" si="134"/>
        <v>1</v>
      </c>
      <c r="I1225" s="21">
        <f>SUMIFS(E:E,C:C,C1225)</f>
        <v>50000</v>
      </c>
      <c r="J1225" s="21">
        <f>SUMIFS(D:D,C:C,C1225)</f>
        <v>50000</v>
      </c>
      <c r="K1225" s="20" t="str">
        <f>IF(H1225=2,"Délais OK &amp; Qté OK",IF(AND(H1225=1,E1225&lt;&gt;""),"Délais OK &amp; Qté NO",IF(AND(H1225=1,E1225="",M1225&gt;=2),"Délais NO &amp; Qté OK",IF(AND(E1225&lt;&gt;"",J1225=D1225),"Livraison sans demande","Délais NO &amp; Qté NO"))))</f>
        <v>Délais OK &amp; Qté NO</v>
      </c>
      <c r="L1225" s="22" t="str">
        <f>IF(AND(K1225="Délais NO &amp; Qté OK",X1225&gt;30,D1225&lt;&gt;""),"Verificar",IF(AND(K1225="Délais NO &amp; Qté OK",X1225&lt;=30,D1225&lt;&gt;""),"Entrée faite "&amp;X1225&amp;" jours "&amp;V1225,IF(AND(X1225&lt;30,K1225="Délais NO &amp; Qté NO",D1225=""),"Demande faite "&amp;X1225&amp;" jours "&amp;W1226,"")))</f>
        <v/>
      </c>
      <c r="M1225" s="22">
        <f t="shared" si="135"/>
        <v>1</v>
      </c>
      <c r="N1225" s="23">
        <v>1</v>
      </c>
      <c r="O1225" s="12" t="str">
        <f>CONCATENATE(C1225,D1225,E1225)</f>
        <v>36050514545803000040000</v>
      </c>
      <c r="P1225" s="42" t="str">
        <f t="shared" si="136"/>
        <v>14545803000040000</v>
      </c>
      <c r="Q1225" s="24" t="str">
        <f>IF(AND(D1225&lt;&gt;0,E1225=0),B1225,"")</f>
        <v/>
      </c>
      <c r="R1225" s="25" t="str">
        <f>IF(AND(D1225=0,E1225&lt;&gt;0),B1225,"")</f>
        <v/>
      </c>
      <c r="S1225" s="26">
        <f t="shared" si="133"/>
        <v>41075</v>
      </c>
      <c r="T1225" s="27">
        <f>SUMIFS(S:S,O:O,O1225,E:E,"")</f>
        <v>0</v>
      </c>
      <c r="U1225" s="27">
        <f>SUMIFS(S:S,O:O,O1225,D:D,"")</f>
        <v>0</v>
      </c>
      <c r="V1225" s="28" t="str">
        <f t="shared" si="137"/>
        <v>Avant</v>
      </c>
      <c r="W1225" s="28" t="str">
        <f t="shared" si="138"/>
        <v>Après</v>
      </c>
      <c r="X1225" s="29">
        <f t="shared" si="139"/>
        <v>0</v>
      </c>
      <c r="Y1225" s="42">
        <f>IFERROR(P1225+D1225*0.03,"")</f>
        <v>1.45458030000409E+16</v>
      </c>
    </row>
    <row r="1226" spans="1:25">
      <c r="A1226" s="13" t="s">
        <v>67</v>
      </c>
      <c r="B1226" s="14" t="s">
        <v>26</v>
      </c>
      <c r="C1226" s="15">
        <v>3605051454603</v>
      </c>
      <c r="D1226" s="16">
        <v>60000</v>
      </c>
      <c r="E1226" s="17">
        <v>60000</v>
      </c>
      <c r="F1226" s="18">
        <v>1</v>
      </c>
      <c r="G1226" s="19">
        <v>1</v>
      </c>
      <c r="H1226" s="20">
        <f t="shared" si="134"/>
        <v>2</v>
      </c>
      <c r="I1226" s="21">
        <f>SUMIFS(E:E,C:C,C1226)</f>
        <v>160000</v>
      </c>
      <c r="J1226" s="21">
        <f>SUMIFS(D:D,C:C,C1226)</f>
        <v>180000</v>
      </c>
      <c r="K1226" s="20" t="str">
        <f>IF(H1226=2,"Délais OK &amp; Qté OK",IF(AND(H1226=1,E1226&lt;&gt;""),"Délais OK &amp; Qté NO",IF(AND(H1226=1,E1226="",M1226&gt;=2),"Délais NO &amp; Qté OK",IF(AND(E1226&lt;&gt;"",J1226=D1226),"Livraison sans demande","Délais NO &amp; Qté NO"))))</f>
        <v>Délais OK &amp; Qté OK</v>
      </c>
      <c r="L1226" s="22" t="str">
        <f>IF(AND(K1226="Délais NO &amp; Qté OK",X1226&gt;30,D1226&lt;&gt;""),"Verificar",IF(AND(K1226="Délais NO &amp; Qté OK",X1226&lt;=30,D1226&lt;&gt;""),"Entrée faite "&amp;X1226&amp;" jours "&amp;V1226,IF(AND(X1226&lt;30,K1226="Délais NO &amp; Qté NO",D1226=""),"Demande faite "&amp;X1226&amp;" jours "&amp;W1227,"")))</f>
        <v/>
      </c>
      <c r="M1226" s="22">
        <f t="shared" si="135"/>
        <v>1</v>
      </c>
      <c r="N1226" s="23">
        <v>1</v>
      </c>
      <c r="O1226" s="12" t="str">
        <f>CONCATENATE(C1226,D1226,E1226)</f>
        <v>36050514546036000060000</v>
      </c>
      <c r="P1226" s="42" t="str">
        <f t="shared" si="136"/>
        <v>14546036000060000</v>
      </c>
      <c r="Q1226" s="24" t="str">
        <f>IF(AND(D1226&lt;&gt;0,E1226=0),B1226,"")</f>
        <v/>
      </c>
      <c r="R1226" s="25" t="str">
        <f>IF(AND(D1226=0,E1226&lt;&gt;0),B1226,"")</f>
        <v/>
      </c>
      <c r="S1226" s="26">
        <f t="shared" si="133"/>
        <v>41075</v>
      </c>
      <c r="T1226" s="27">
        <f>SUMIFS(S:S,O:O,O1226,E:E,"")</f>
        <v>0</v>
      </c>
      <c r="U1226" s="27">
        <f>SUMIFS(S:S,O:O,O1226,D:D,"")</f>
        <v>0</v>
      </c>
      <c r="V1226" s="28" t="str">
        <f t="shared" si="137"/>
        <v>Avant</v>
      </c>
      <c r="W1226" s="28" t="str">
        <f t="shared" si="138"/>
        <v>Après</v>
      </c>
      <c r="X1226" s="29">
        <f t="shared" si="139"/>
        <v>0</v>
      </c>
      <c r="Y1226" s="42">
        <f>IFERROR(P1226+D1226*0.03,"")</f>
        <v>1.45460360000618E+16</v>
      </c>
    </row>
    <row r="1227" spans="1:25">
      <c r="A1227" s="13" t="s">
        <v>67</v>
      </c>
      <c r="B1227" s="14" t="s">
        <v>26</v>
      </c>
      <c r="C1227" s="15">
        <v>3605051455341</v>
      </c>
      <c r="D1227" s="16">
        <v>10000</v>
      </c>
      <c r="E1227" s="17">
        <v>10000</v>
      </c>
      <c r="F1227" s="18">
        <v>1</v>
      </c>
      <c r="G1227" s="19">
        <v>1</v>
      </c>
      <c r="H1227" s="20">
        <f t="shared" si="134"/>
        <v>2</v>
      </c>
      <c r="I1227" s="21">
        <f>SUMIFS(E:E,C:C,C1227)</f>
        <v>10000</v>
      </c>
      <c r="J1227" s="21">
        <f>SUMIFS(D:D,C:C,C1227)</f>
        <v>10000</v>
      </c>
      <c r="K1227" s="20" t="str">
        <f>IF(H1227=2,"Délais OK &amp; Qté OK",IF(AND(H1227=1,E1227&lt;&gt;""),"Délais OK &amp; Qté NO",IF(AND(H1227=1,E1227="",M1227&gt;=2),"Délais NO &amp; Qté OK",IF(AND(E1227&lt;&gt;"",J1227=D1227),"Livraison sans demande","Délais NO &amp; Qté NO"))))</f>
        <v>Délais OK &amp; Qté OK</v>
      </c>
      <c r="L1227" s="22" t="str">
        <f>IF(AND(K1227="Délais NO &amp; Qté OK",X1227&gt;30,D1227&lt;&gt;""),"Verificar",IF(AND(K1227="Délais NO &amp; Qté OK",X1227&lt;=30,D1227&lt;&gt;""),"Entrée faite "&amp;X1227&amp;" jours "&amp;V1227,IF(AND(X1227&lt;30,K1227="Délais NO &amp; Qté NO",D1227=""),"Demande faite "&amp;X1227&amp;" jours "&amp;W1228,"")))</f>
        <v/>
      </c>
      <c r="M1227" s="22">
        <f t="shared" si="135"/>
        <v>1</v>
      </c>
      <c r="N1227" s="23">
        <v>1</v>
      </c>
      <c r="O1227" s="12" t="str">
        <f>CONCATENATE(C1227,D1227,E1227)</f>
        <v>36050514553411000010000</v>
      </c>
      <c r="P1227" s="42" t="str">
        <f t="shared" si="136"/>
        <v>14553411000010000</v>
      </c>
      <c r="Q1227" s="24" t="str">
        <f>IF(AND(D1227&lt;&gt;0,E1227=0),B1227,"")</f>
        <v/>
      </c>
      <c r="R1227" s="25" t="str">
        <f>IF(AND(D1227=0,E1227&lt;&gt;0),B1227,"")</f>
        <v/>
      </c>
      <c r="S1227" s="26">
        <f t="shared" si="133"/>
        <v>41075</v>
      </c>
      <c r="T1227" s="27">
        <f>SUMIFS(S:S,O:O,O1227,E:E,"")</f>
        <v>0</v>
      </c>
      <c r="U1227" s="27">
        <f>SUMIFS(S:S,O:O,O1227,D:D,"")</f>
        <v>0</v>
      </c>
      <c r="V1227" s="28" t="str">
        <f t="shared" si="137"/>
        <v>Avant</v>
      </c>
      <c r="W1227" s="28" t="str">
        <f t="shared" si="138"/>
        <v>Après</v>
      </c>
      <c r="X1227" s="29">
        <f t="shared" si="139"/>
        <v>0</v>
      </c>
      <c r="Y1227" s="42">
        <f>IFERROR(P1227+D1227*0.03,"")</f>
        <v>1.45534110000103E+16</v>
      </c>
    </row>
    <row r="1228" spans="1:25">
      <c r="A1228" s="13" t="s">
        <v>67</v>
      </c>
      <c r="B1228" s="14" t="s">
        <v>26</v>
      </c>
      <c r="C1228" s="15">
        <v>3605051455396</v>
      </c>
      <c r="D1228" s="16">
        <v>10000</v>
      </c>
      <c r="E1228" s="17">
        <v>10000</v>
      </c>
      <c r="F1228" s="18">
        <v>1</v>
      </c>
      <c r="G1228" s="19">
        <v>1</v>
      </c>
      <c r="H1228" s="20">
        <f t="shared" si="134"/>
        <v>2</v>
      </c>
      <c r="I1228" s="21">
        <f>SUMIFS(E:E,C:C,C1228)</f>
        <v>10000</v>
      </c>
      <c r="J1228" s="21">
        <f>SUMIFS(D:D,C:C,C1228)</f>
        <v>20000</v>
      </c>
      <c r="K1228" s="20" t="str">
        <f>IF(H1228=2,"Délais OK &amp; Qté OK",IF(AND(H1228=1,E1228&lt;&gt;""),"Délais OK &amp; Qté NO",IF(AND(H1228=1,E1228="",M1228&gt;=2),"Délais NO &amp; Qté OK",IF(AND(E1228&lt;&gt;"",J1228=D1228),"Livraison sans demande","Délais NO &amp; Qté NO"))))</f>
        <v>Délais OK &amp; Qté OK</v>
      </c>
      <c r="L1228" s="22" t="str">
        <f>IF(AND(K1228="Délais NO &amp; Qté OK",X1228&gt;30,D1228&lt;&gt;""),"Verificar",IF(AND(K1228="Délais NO &amp; Qté OK",X1228&lt;=30,D1228&lt;&gt;""),"Entrée faite "&amp;X1228&amp;" jours "&amp;V1228,IF(AND(X1228&lt;30,K1228="Délais NO &amp; Qté NO",D1228=""),"Demande faite "&amp;X1228&amp;" jours "&amp;W1229,"")))</f>
        <v/>
      </c>
      <c r="M1228" s="22">
        <f t="shared" si="135"/>
        <v>1</v>
      </c>
      <c r="N1228" s="23">
        <v>1</v>
      </c>
      <c r="O1228" s="12" t="str">
        <f>CONCATENATE(C1228,D1228,E1228)</f>
        <v>36050514553961000010000</v>
      </c>
      <c r="P1228" s="42" t="str">
        <f t="shared" si="136"/>
        <v>14553961000010000</v>
      </c>
      <c r="Q1228" s="24" t="str">
        <f>IF(AND(D1228&lt;&gt;0,E1228=0),B1228,"")</f>
        <v/>
      </c>
      <c r="R1228" s="25" t="str">
        <f>IF(AND(D1228=0,E1228&lt;&gt;0),B1228,"")</f>
        <v/>
      </c>
      <c r="S1228" s="26">
        <f t="shared" si="133"/>
        <v>41075</v>
      </c>
      <c r="T1228" s="27">
        <f>SUMIFS(S:S,O:O,O1228,E:E,"")</f>
        <v>0</v>
      </c>
      <c r="U1228" s="27">
        <f>SUMIFS(S:S,O:O,O1228,D:D,"")</f>
        <v>0</v>
      </c>
      <c r="V1228" s="28" t="str">
        <f t="shared" si="137"/>
        <v>Avant</v>
      </c>
      <c r="W1228" s="28" t="str">
        <f t="shared" si="138"/>
        <v>Après</v>
      </c>
      <c r="X1228" s="29">
        <f t="shared" si="139"/>
        <v>0</v>
      </c>
      <c r="Y1228" s="42">
        <f>IFERROR(P1228+D1228*0.03,"")</f>
        <v>1.45539610000103E+16</v>
      </c>
    </row>
    <row r="1229" spans="1:25">
      <c r="A1229" s="13" t="s">
        <v>67</v>
      </c>
      <c r="B1229" s="14" t="s">
        <v>26</v>
      </c>
      <c r="C1229" s="15">
        <v>3605051455709</v>
      </c>
      <c r="D1229" s="16">
        <v>10000</v>
      </c>
      <c r="E1229" s="17"/>
      <c r="F1229" s="18"/>
      <c r="G1229" s="19">
        <v>1</v>
      </c>
      <c r="H1229" s="20">
        <f t="shared" si="134"/>
        <v>1</v>
      </c>
      <c r="I1229" s="21">
        <f>SUMIFS(E:E,C:C,C1229)</f>
        <v>10000</v>
      </c>
      <c r="J1229" s="21">
        <f>SUMIFS(D:D,C:C,C1229)</f>
        <v>10000</v>
      </c>
      <c r="K1229" s="20" t="str">
        <f>IF(H1229=2,"Délais OK &amp; Qté OK",IF(AND(H1229=1,E1229&lt;&gt;""),"Délais OK &amp; Qté NO",IF(AND(H1229=1,E1229="",M1229&gt;=2),"Délais NO &amp; Qté OK",IF(AND(E1229&lt;&gt;"",J1229=D1229),"Livraison sans demande","Délais NO &amp; Qté NO"))))</f>
        <v>Délais NO &amp; Qté OK</v>
      </c>
      <c r="L1229" s="22" t="str">
        <f>IF(AND(K1229="Délais NO &amp; Qté OK",X1229&gt;30,D1229&lt;&gt;""),"Verificar",IF(AND(K1229="Délais NO &amp; Qté OK",X1229&lt;=30,D1229&lt;&gt;""),"Entrée faite "&amp;X1229&amp;" jours "&amp;V1229,IF(AND(X1229&lt;30,K1229="Délais NO &amp; Qté NO",D1229=""),"Demande faite "&amp;X1229&amp;" jours "&amp;W1230,"")))</f>
        <v>Entrée faite 3 jours Après</v>
      </c>
      <c r="M1229" s="22">
        <f t="shared" si="135"/>
        <v>2</v>
      </c>
      <c r="N1229" s="23">
        <v>1</v>
      </c>
      <c r="O1229" s="12" t="str">
        <f>CONCATENATE(C1229,D1229,E1229)</f>
        <v>360505145570910000</v>
      </c>
      <c r="P1229" s="42" t="str">
        <f t="shared" si="136"/>
        <v>145570910000</v>
      </c>
      <c r="Q1229" s="24" t="str">
        <f>IF(AND(D1229&lt;&gt;0,E1229=0),B1229,"")</f>
        <v>15/06/2012</v>
      </c>
      <c r="R1229" s="25" t="str">
        <f>IF(AND(D1229=0,E1229&lt;&gt;0),B1229,"")</f>
        <v/>
      </c>
      <c r="S1229" s="26">
        <f t="shared" si="133"/>
        <v>41075</v>
      </c>
      <c r="T1229" s="27">
        <f>SUMIFS(S:S,O:O,O1229,E:E,"")</f>
        <v>41075</v>
      </c>
      <c r="U1229" s="27">
        <f>SUMIFS(S:S,O:O,O1229,D:D,"")</f>
        <v>41078</v>
      </c>
      <c r="V1229" s="28" t="str">
        <f t="shared" si="137"/>
        <v>Après</v>
      </c>
      <c r="W1229" s="28" t="str">
        <f t="shared" si="138"/>
        <v>Avant</v>
      </c>
      <c r="X1229" s="29">
        <f t="shared" si="139"/>
        <v>3</v>
      </c>
      <c r="Y1229" s="42">
        <f>IFERROR(P1229+D1229*0.03,"")</f>
        <v>145570910300</v>
      </c>
    </row>
    <row r="1230" spans="1:25">
      <c r="A1230" s="13" t="s">
        <v>67</v>
      </c>
      <c r="B1230" s="14" t="s">
        <v>26</v>
      </c>
      <c r="C1230" s="15">
        <v>3605051455785</v>
      </c>
      <c r="D1230" s="16">
        <v>10000</v>
      </c>
      <c r="E1230" s="17">
        <v>10000</v>
      </c>
      <c r="F1230" s="18">
        <v>1</v>
      </c>
      <c r="G1230" s="19">
        <v>1</v>
      </c>
      <c r="H1230" s="20">
        <f t="shared" si="134"/>
        <v>2</v>
      </c>
      <c r="I1230" s="21">
        <f>SUMIFS(E:E,C:C,C1230)</f>
        <v>10000</v>
      </c>
      <c r="J1230" s="21">
        <f>SUMIFS(D:D,C:C,C1230)</f>
        <v>20000</v>
      </c>
      <c r="K1230" s="20" t="str">
        <f>IF(H1230=2,"Délais OK &amp; Qté OK",IF(AND(H1230=1,E1230&lt;&gt;""),"Délais OK &amp; Qté NO",IF(AND(H1230=1,E1230="",M1230&gt;=2),"Délais NO &amp; Qté OK",IF(AND(E1230&lt;&gt;"",J1230=D1230),"Livraison sans demande","Délais NO &amp; Qté NO"))))</f>
        <v>Délais OK &amp; Qté OK</v>
      </c>
      <c r="L1230" s="22" t="str">
        <f>IF(AND(K1230="Délais NO &amp; Qté OK",X1230&gt;30,D1230&lt;&gt;""),"Verificar",IF(AND(K1230="Délais NO &amp; Qté OK",X1230&lt;=30,D1230&lt;&gt;""),"Entrée faite "&amp;X1230&amp;" jours "&amp;V1230,IF(AND(X1230&lt;30,K1230="Délais NO &amp; Qté NO",D1230=""),"Demande faite "&amp;X1230&amp;" jours "&amp;W1231,"")))</f>
        <v/>
      </c>
      <c r="M1230" s="22">
        <f t="shared" si="135"/>
        <v>1</v>
      </c>
      <c r="N1230" s="23">
        <v>1</v>
      </c>
      <c r="O1230" s="12" t="str">
        <f>CONCATENATE(C1230,D1230,E1230)</f>
        <v>36050514557851000010000</v>
      </c>
      <c r="P1230" s="42" t="str">
        <f t="shared" si="136"/>
        <v>14557851000010000</v>
      </c>
      <c r="Q1230" s="24" t="str">
        <f>IF(AND(D1230&lt;&gt;0,E1230=0),B1230,"")</f>
        <v/>
      </c>
      <c r="R1230" s="25" t="str">
        <f>IF(AND(D1230=0,E1230&lt;&gt;0),B1230,"")</f>
        <v/>
      </c>
      <c r="S1230" s="26">
        <f t="shared" si="133"/>
        <v>41075</v>
      </c>
      <c r="T1230" s="27">
        <f>SUMIFS(S:S,O:O,O1230,E:E,"")</f>
        <v>0</v>
      </c>
      <c r="U1230" s="27">
        <f>SUMIFS(S:S,O:O,O1230,D:D,"")</f>
        <v>0</v>
      </c>
      <c r="V1230" s="28" t="str">
        <f t="shared" si="137"/>
        <v>Avant</v>
      </c>
      <c r="W1230" s="28" t="str">
        <f t="shared" si="138"/>
        <v>Après</v>
      </c>
      <c r="X1230" s="29">
        <f t="shared" si="139"/>
        <v>0</v>
      </c>
      <c r="Y1230" s="42">
        <f>IFERROR(P1230+D1230*0.03,"")</f>
        <v>1.45578510000103E+16</v>
      </c>
    </row>
    <row r="1231" spans="1:25">
      <c r="A1231" s="13" t="s">
        <v>67</v>
      </c>
      <c r="B1231" s="14" t="s">
        <v>26</v>
      </c>
      <c r="C1231" s="15">
        <v>3605051456799</v>
      </c>
      <c r="D1231" s="16">
        <v>10000</v>
      </c>
      <c r="E1231" s="17">
        <v>10000</v>
      </c>
      <c r="F1231" s="18">
        <v>1</v>
      </c>
      <c r="G1231" s="19">
        <v>1</v>
      </c>
      <c r="H1231" s="20">
        <f t="shared" si="134"/>
        <v>2</v>
      </c>
      <c r="I1231" s="21">
        <f>SUMIFS(E:E,C:C,C1231)</f>
        <v>10000</v>
      </c>
      <c r="J1231" s="21">
        <f>SUMIFS(D:D,C:C,C1231)</f>
        <v>10000</v>
      </c>
      <c r="K1231" s="20" t="str">
        <f>IF(H1231=2,"Délais OK &amp; Qté OK",IF(AND(H1231=1,E1231&lt;&gt;""),"Délais OK &amp; Qté NO",IF(AND(H1231=1,E1231="",M1231&gt;=2),"Délais NO &amp; Qté OK",IF(AND(E1231&lt;&gt;"",J1231=D1231),"Livraison sans demande","Délais NO &amp; Qté NO"))))</f>
        <v>Délais OK &amp; Qté OK</v>
      </c>
      <c r="L1231" s="22" t="str">
        <f>IF(AND(K1231="Délais NO &amp; Qté OK",X1231&gt;30,D1231&lt;&gt;""),"Verificar",IF(AND(K1231="Délais NO &amp; Qté OK",X1231&lt;=30,D1231&lt;&gt;""),"Entrée faite "&amp;X1231&amp;" jours "&amp;V1231,IF(AND(X1231&lt;30,K1231="Délais NO &amp; Qté NO",D1231=""),"Demande faite "&amp;X1231&amp;" jours "&amp;W1232,"")))</f>
        <v/>
      </c>
      <c r="M1231" s="22">
        <f t="shared" si="135"/>
        <v>1</v>
      </c>
      <c r="N1231" s="23">
        <v>1</v>
      </c>
      <c r="O1231" s="12" t="str">
        <f>CONCATENATE(C1231,D1231,E1231)</f>
        <v>36050514567991000010000</v>
      </c>
      <c r="P1231" s="42" t="str">
        <f t="shared" si="136"/>
        <v>14567991000010000</v>
      </c>
      <c r="Q1231" s="24" t="str">
        <f>IF(AND(D1231&lt;&gt;0,E1231=0),B1231,"")</f>
        <v/>
      </c>
      <c r="R1231" s="25" t="str">
        <f>IF(AND(D1231=0,E1231&lt;&gt;0),B1231,"")</f>
        <v/>
      </c>
      <c r="S1231" s="26">
        <f t="shared" si="133"/>
        <v>41075</v>
      </c>
      <c r="T1231" s="27">
        <f>SUMIFS(S:S,O:O,O1231,E:E,"")</f>
        <v>0</v>
      </c>
      <c r="U1231" s="27">
        <f>SUMIFS(S:S,O:O,O1231,D:D,"")</f>
        <v>0</v>
      </c>
      <c r="V1231" s="28" t="str">
        <f t="shared" si="137"/>
        <v>Avant</v>
      </c>
      <c r="W1231" s="28" t="str">
        <f t="shared" si="138"/>
        <v>Après</v>
      </c>
      <c r="X1231" s="29">
        <f t="shared" si="139"/>
        <v>0</v>
      </c>
      <c r="Y1231" s="42">
        <f>IFERROR(P1231+D1231*0.03,"")</f>
        <v>1.45679910000103E+16</v>
      </c>
    </row>
    <row r="1232" spans="1:25">
      <c r="A1232" s="13" t="s">
        <v>67</v>
      </c>
      <c r="B1232" s="14" t="s">
        <v>26</v>
      </c>
      <c r="C1232" s="15">
        <v>3605051456812</v>
      </c>
      <c r="D1232" s="16">
        <v>10000</v>
      </c>
      <c r="E1232" s="17"/>
      <c r="F1232" s="18"/>
      <c r="G1232" s="19">
        <v>1</v>
      </c>
      <c r="H1232" s="20">
        <f t="shared" si="134"/>
        <v>1</v>
      </c>
      <c r="I1232" s="21">
        <f>SUMIFS(E:E,C:C,C1232)</f>
        <v>10000</v>
      </c>
      <c r="J1232" s="21">
        <f>SUMIFS(D:D,C:C,C1232)</f>
        <v>20000</v>
      </c>
      <c r="K1232" s="20" t="str">
        <f>IF(H1232=2,"Délais OK &amp; Qté OK",IF(AND(H1232=1,E1232&lt;&gt;""),"Délais OK &amp; Qté NO",IF(AND(H1232=1,E1232="",M1232&gt;=2),"Délais NO &amp; Qté OK",IF(AND(E1232&lt;&gt;"",J1232=D1232),"Livraison sans demande","Délais NO &amp; Qté NO"))))</f>
        <v>Délais NO &amp; Qté NO</v>
      </c>
      <c r="L1232" s="22" t="str">
        <f>IF(AND(K1232="Délais NO &amp; Qté OK",X1232&gt;30,D1232&lt;&gt;""),"Verificar",IF(AND(K1232="Délais NO &amp; Qté OK",X1232&lt;=30,D1232&lt;&gt;""),"Entrée faite "&amp;X1232&amp;" jours "&amp;V1232,IF(AND(X1232&lt;30,K1232="Délais NO &amp; Qté NO",D1232=""),"Demande faite "&amp;X1232&amp;" jours "&amp;W1233,"")))</f>
        <v/>
      </c>
      <c r="M1232" s="22">
        <f t="shared" si="135"/>
        <v>1</v>
      </c>
      <c r="N1232" s="23">
        <v>1</v>
      </c>
      <c r="O1232" s="12" t="str">
        <f>CONCATENATE(C1232,D1232,E1232)</f>
        <v>360505145681210000</v>
      </c>
      <c r="P1232" s="42" t="str">
        <f t="shared" si="136"/>
        <v>145681210000</v>
      </c>
      <c r="Q1232" s="24" t="str">
        <f>IF(AND(D1232&lt;&gt;0,E1232=0),B1232,"")</f>
        <v>15/06/2012</v>
      </c>
      <c r="R1232" s="25" t="str">
        <f>IF(AND(D1232=0,E1232&lt;&gt;0),B1232,"")</f>
        <v/>
      </c>
      <c r="S1232" s="26">
        <f t="shared" si="133"/>
        <v>41075</v>
      </c>
      <c r="T1232" s="27">
        <f>SUMIFS(S:S,O:O,O1232,E:E,"")</f>
        <v>41075</v>
      </c>
      <c r="U1232" s="27">
        <f>SUMIFS(S:S,O:O,O1232,D:D,"")</f>
        <v>0</v>
      </c>
      <c r="V1232" s="28" t="str">
        <f t="shared" si="137"/>
        <v>Avant</v>
      </c>
      <c r="W1232" s="28" t="str">
        <f t="shared" si="138"/>
        <v>Après</v>
      </c>
      <c r="X1232" s="29">
        <f t="shared" si="139"/>
        <v>41075</v>
      </c>
      <c r="Y1232" s="42">
        <f>IFERROR(P1232+D1232*0.03,"")</f>
        <v>145681210300</v>
      </c>
    </row>
    <row r="1233" spans="1:25">
      <c r="A1233" s="13" t="s">
        <v>67</v>
      </c>
      <c r="B1233" s="14" t="s">
        <v>26</v>
      </c>
      <c r="C1233" s="15">
        <v>3605051456959</v>
      </c>
      <c r="D1233" s="16">
        <v>30000</v>
      </c>
      <c r="E1233" s="17">
        <v>20000</v>
      </c>
      <c r="F1233" s="18"/>
      <c r="G1233" s="19">
        <v>1</v>
      </c>
      <c r="H1233" s="20">
        <f t="shared" si="134"/>
        <v>1</v>
      </c>
      <c r="I1233" s="21">
        <f>SUMIFS(E:E,C:C,C1233)</f>
        <v>70000</v>
      </c>
      <c r="J1233" s="21">
        <f>SUMIFS(D:D,C:C,C1233)</f>
        <v>90000</v>
      </c>
      <c r="K1233" s="20" t="str">
        <f>IF(H1233=2,"Délais OK &amp; Qté OK",IF(AND(H1233=1,E1233&lt;&gt;""),"Délais OK &amp; Qté NO",IF(AND(H1233=1,E1233="",M1233&gt;=2),"Délais NO &amp; Qté OK",IF(AND(E1233&lt;&gt;"",J1233=D1233),"Livraison sans demande","Délais NO &amp; Qté NO"))))</f>
        <v>Délais OK &amp; Qté NO</v>
      </c>
      <c r="L1233" s="22" t="str">
        <f>IF(AND(K1233="Délais NO &amp; Qté OK",X1233&gt;30,D1233&lt;&gt;""),"Verificar",IF(AND(K1233="Délais NO &amp; Qté OK",X1233&lt;=30,D1233&lt;&gt;""),"Entrée faite "&amp;X1233&amp;" jours "&amp;V1233,IF(AND(X1233&lt;30,K1233="Délais NO &amp; Qté NO",D1233=""),"Demande faite "&amp;X1233&amp;" jours "&amp;W1234,"")))</f>
        <v/>
      </c>
      <c r="M1233" s="22">
        <f t="shared" si="135"/>
        <v>2</v>
      </c>
      <c r="N1233" s="23">
        <v>1</v>
      </c>
      <c r="O1233" s="12" t="str">
        <f>CONCATENATE(C1233,D1233,E1233)</f>
        <v>36050514569593000020000</v>
      </c>
      <c r="P1233" s="42" t="str">
        <f t="shared" si="136"/>
        <v>14569593000020000</v>
      </c>
      <c r="Q1233" s="24" t="str">
        <f>IF(AND(D1233&lt;&gt;0,E1233=0),B1233,"")</f>
        <v/>
      </c>
      <c r="R1233" s="25" t="str">
        <f>IF(AND(D1233=0,E1233&lt;&gt;0),B1233,"")</f>
        <v/>
      </c>
      <c r="S1233" s="26">
        <f t="shared" si="133"/>
        <v>41075</v>
      </c>
      <c r="T1233" s="27">
        <f>SUMIFS(S:S,O:O,O1233,E:E,"")</f>
        <v>0</v>
      </c>
      <c r="U1233" s="27">
        <f>SUMIFS(S:S,O:O,O1233,D:D,"")</f>
        <v>0</v>
      </c>
      <c r="V1233" s="28" t="str">
        <f t="shared" si="137"/>
        <v>Avant</v>
      </c>
      <c r="W1233" s="28" t="str">
        <f t="shared" si="138"/>
        <v>Après</v>
      </c>
      <c r="X1233" s="29">
        <f t="shared" si="139"/>
        <v>0</v>
      </c>
      <c r="Y1233" s="42">
        <f>IFERROR(P1233+D1233*0.03,"")</f>
        <v>1.45695930000209E+16</v>
      </c>
    </row>
    <row r="1234" spans="1:25">
      <c r="A1234" s="13" t="s">
        <v>67</v>
      </c>
      <c r="B1234" s="14" t="s">
        <v>26</v>
      </c>
      <c r="C1234" s="15">
        <v>3605051456973</v>
      </c>
      <c r="D1234" s="16"/>
      <c r="E1234" s="17">
        <v>10000</v>
      </c>
      <c r="F1234" s="18"/>
      <c r="G1234" s="19"/>
      <c r="H1234" s="20">
        <f t="shared" si="134"/>
        <v>0</v>
      </c>
      <c r="I1234" s="21">
        <f>SUMIFS(E:E,C:C,C1234)</f>
        <v>10000</v>
      </c>
      <c r="J1234" s="21">
        <f>SUMIFS(D:D,C:C,C1234)</f>
        <v>10000</v>
      </c>
      <c r="K1234" s="20" t="str">
        <f>IF(H1234=2,"Délais OK &amp; Qté OK",IF(AND(H1234=1,E1234&lt;&gt;""),"Délais OK &amp; Qté NO",IF(AND(H1234=1,E1234="",M1234&gt;=2),"Délais NO &amp; Qté OK",IF(AND(E1234&lt;&gt;"",J1234=D1234),"Livraison sans demande","Délais NO &amp; Qté NO"))))</f>
        <v>Délais NO &amp; Qté NO</v>
      </c>
      <c r="L1234" s="22" t="str">
        <f>IF(AND(K1234="Délais NO &amp; Qté OK",X1234&gt;30,D1234&lt;&gt;""),"Verificar",IF(AND(K1234="Délais NO &amp; Qté OK",X1234&lt;=30,D1234&lt;&gt;""),"Entrée faite "&amp;X1234&amp;" jours "&amp;V1234,IF(AND(X1234&lt;30,K1234="Délais NO &amp; Qté NO",D1234=""),"Demande faite "&amp;X1234&amp;" jours "&amp;W1235,"")))</f>
        <v>Demande faite 2 jours Après</v>
      </c>
      <c r="M1234" s="22">
        <f t="shared" si="135"/>
        <v>2</v>
      </c>
      <c r="N1234" s="23">
        <v>1</v>
      </c>
      <c r="O1234" s="12" t="str">
        <f>CONCATENATE(C1234,D1234,E1234)</f>
        <v>360505145697310000</v>
      </c>
      <c r="P1234" s="42" t="str">
        <f t="shared" si="136"/>
        <v>145697310000</v>
      </c>
      <c r="Q1234" s="24" t="str">
        <f>IF(AND(D1234&lt;&gt;0,E1234=0),B1234,"")</f>
        <v/>
      </c>
      <c r="R1234" s="25" t="str">
        <f>IF(AND(D1234=0,E1234&lt;&gt;0),B1234,"")</f>
        <v>15/06/2012</v>
      </c>
      <c r="S1234" s="26">
        <f t="shared" si="133"/>
        <v>41075</v>
      </c>
      <c r="T1234" s="27">
        <f>SUMIFS(S:S,O:O,O1234,E:E,"")</f>
        <v>41073</v>
      </c>
      <c r="U1234" s="27">
        <f>SUMIFS(S:S,O:O,O1234,D:D,"")</f>
        <v>41075</v>
      </c>
      <c r="V1234" s="28" t="str">
        <f t="shared" si="137"/>
        <v>Après</v>
      </c>
      <c r="W1234" s="28" t="str">
        <f t="shared" si="138"/>
        <v>Avant</v>
      </c>
      <c r="X1234" s="29">
        <f t="shared" si="139"/>
        <v>2</v>
      </c>
      <c r="Y1234" s="42">
        <f>IFERROR(P1234+D1234*0.03,"")</f>
        <v>145697310000</v>
      </c>
    </row>
    <row r="1235" spans="1:25">
      <c r="A1235" s="13" t="s">
        <v>67</v>
      </c>
      <c r="B1235" s="14" t="s">
        <v>26</v>
      </c>
      <c r="C1235" s="15">
        <v>3605051457062</v>
      </c>
      <c r="D1235" s="16">
        <v>30000</v>
      </c>
      <c r="E1235" s="17">
        <v>10000</v>
      </c>
      <c r="F1235" s="18"/>
      <c r="G1235" s="19">
        <v>1</v>
      </c>
      <c r="H1235" s="20">
        <f t="shared" si="134"/>
        <v>1</v>
      </c>
      <c r="I1235" s="21">
        <f>SUMIFS(E:E,C:C,C1235)</f>
        <v>10000</v>
      </c>
      <c r="J1235" s="21">
        <f>SUMIFS(D:D,C:C,C1235)</f>
        <v>30000</v>
      </c>
      <c r="K1235" s="20" t="str">
        <f>IF(H1235=2,"Délais OK &amp; Qté OK",IF(AND(H1235=1,E1235&lt;&gt;""),"Délais OK &amp; Qté NO",IF(AND(H1235=1,E1235="",M1235&gt;=2),"Délais NO &amp; Qté OK",IF(AND(E1235&lt;&gt;"",J1235=D1235),"Livraison sans demande","Délais NO &amp; Qté NO"))))</f>
        <v>Délais OK &amp; Qté NO</v>
      </c>
      <c r="L1235" s="22" t="str">
        <f>IF(AND(K1235="Délais NO &amp; Qté OK",X1235&gt;30,D1235&lt;&gt;""),"Verificar",IF(AND(K1235="Délais NO &amp; Qté OK",X1235&lt;=30,D1235&lt;&gt;""),"Entrée faite "&amp;X1235&amp;" jours "&amp;V1235,IF(AND(X1235&lt;30,K1235="Délais NO &amp; Qté NO",D1235=""),"Demande faite "&amp;X1235&amp;" jours "&amp;W1236,"")))</f>
        <v/>
      </c>
      <c r="M1235" s="22">
        <f t="shared" si="135"/>
        <v>1</v>
      </c>
      <c r="N1235" s="23">
        <v>1</v>
      </c>
      <c r="O1235" s="12" t="str">
        <f>CONCATENATE(C1235,D1235,E1235)</f>
        <v>36050514570623000010000</v>
      </c>
      <c r="P1235" s="42" t="str">
        <f t="shared" si="136"/>
        <v>14570623000010000</v>
      </c>
      <c r="Q1235" s="24" t="str">
        <f>IF(AND(D1235&lt;&gt;0,E1235=0),B1235,"")</f>
        <v/>
      </c>
      <c r="R1235" s="25" t="str">
        <f>IF(AND(D1235=0,E1235&lt;&gt;0),B1235,"")</f>
        <v/>
      </c>
      <c r="S1235" s="26">
        <f t="shared" si="133"/>
        <v>41075</v>
      </c>
      <c r="T1235" s="27">
        <f>SUMIFS(S:S,O:O,O1235,E:E,"")</f>
        <v>0</v>
      </c>
      <c r="U1235" s="27">
        <f>SUMIFS(S:S,O:O,O1235,D:D,"")</f>
        <v>0</v>
      </c>
      <c r="V1235" s="28" t="str">
        <f t="shared" si="137"/>
        <v>Avant</v>
      </c>
      <c r="W1235" s="28" t="str">
        <f t="shared" si="138"/>
        <v>Après</v>
      </c>
      <c r="X1235" s="29">
        <f t="shared" si="139"/>
        <v>0</v>
      </c>
      <c r="Y1235" s="42">
        <f>IFERROR(P1235+D1235*0.03,"")</f>
        <v>1.45706230000109E+16</v>
      </c>
    </row>
    <row r="1236" spans="1:25">
      <c r="A1236" s="13" t="s">
        <v>67</v>
      </c>
      <c r="B1236" s="14" t="s">
        <v>26</v>
      </c>
      <c r="C1236" s="15">
        <v>3605051457079</v>
      </c>
      <c r="D1236" s="16">
        <v>20000</v>
      </c>
      <c r="E1236" s="17">
        <v>10000</v>
      </c>
      <c r="F1236" s="18"/>
      <c r="G1236" s="19">
        <v>1</v>
      </c>
      <c r="H1236" s="20">
        <f t="shared" si="134"/>
        <v>1</v>
      </c>
      <c r="I1236" s="21">
        <f>SUMIFS(E:E,C:C,C1236)</f>
        <v>47500</v>
      </c>
      <c r="J1236" s="21">
        <f>SUMIFS(D:D,C:C,C1236)</f>
        <v>40000</v>
      </c>
      <c r="K1236" s="20" t="str">
        <f>IF(H1236=2,"Délais OK &amp; Qté OK",IF(AND(H1236=1,E1236&lt;&gt;""),"Délais OK &amp; Qté NO",IF(AND(H1236=1,E1236="",M1236&gt;=2),"Délais NO &amp; Qté OK",IF(AND(E1236&lt;&gt;"",J1236=D1236),"Livraison sans demande","Délais NO &amp; Qté NO"))))</f>
        <v>Délais OK &amp; Qté NO</v>
      </c>
      <c r="L1236" s="22" t="str">
        <f>IF(AND(K1236="Délais NO &amp; Qté OK",X1236&gt;30,D1236&lt;&gt;""),"Verificar",IF(AND(K1236="Délais NO &amp; Qté OK",X1236&lt;=30,D1236&lt;&gt;""),"Entrée faite "&amp;X1236&amp;" jours "&amp;V1236,IF(AND(X1236&lt;30,K1236="Délais NO &amp; Qté NO",D1236=""),"Demande faite "&amp;X1236&amp;" jours "&amp;W1237,"")))</f>
        <v/>
      </c>
      <c r="M1236" s="22">
        <f t="shared" si="135"/>
        <v>1</v>
      </c>
      <c r="N1236" s="23">
        <v>1</v>
      </c>
      <c r="O1236" s="12" t="str">
        <f>CONCATENATE(C1236,D1236,E1236)</f>
        <v>36050514570792000010000</v>
      </c>
      <c r="P1236" s="42" t="str">
        <f t="shared" si="136"/>
        <v>14570792000010000</v>
      </c>
      <c r="Q1236" s="24" t="str">
        <f>IF(AND(D1236&lt;&gt;0,E1236=0),B1236,"")</f>
        <v/>
      </c>
      <c r="R1236" s="25" t="str">
        <f>IF(AND(D1236=0,E1236&lt;&gt;0),B1236,"")</f>
        <v/>
      </c>
      <c r="S1236" s="26">
        <f t="shared" si="133"/>
        <v>41075</v>
      </c>
      <c r="T1236" s="27">
        <f>SUMIFS(S:S,O:O,O1236,E:E,"")</f>
        <v>0</v>
      </c>
      <c r="U1236" s="27">
        <f>SUMIFS(S:S,O:O,O1236,D:D,"")</f>
        <v>0</v>
      </c>
      <c r="V1236" s="28" t="str">
        <f t="shared" si="137"/>
        <v>Avant</v>
      </c>
      <c r="W1236" s="28" t="str">
        <f t="shared" si="138"/>
        <v>Après</v>
      </c>
      <c r="X1236" s="29">
        <f t="shared" si="139"/>
        <v>0</v>
      </c>
      <c r="Y1236" s="42">
        <f>IFERROR(P1236+D1236*0.03,"")</f>
        <v>1.45707920000106E+16</v>
      </c>
    </row>
    <row r="1237" spans="1:25">
      <c r="A1237" s="13" t="s">
        <v>67</v>
      </c>
      <c r="B1237" s="14" t="s">
        <v>26</v>
      </c>
      <c r="C1237" s="15">
        <v>3605051457109</v>
      </c>
      <c r="D1237" s="16">
        <v>20000</v>
      </c>
      <c r="E1237" s="17">
        <v>10000</v>
      </c>
      <c r="F1237" s="18"/>
      <c r="G1237" s="19">
        <v>1</v>
      </c>
      <c r="H1237" s="20">
        <f t="shared" si="134"/>
        <v>1</v>
      </c>
      <c r="I1237" s="21">
        <f>SUMIFS(E:E,C:C,C1237)</f>
        <v>10000</v>
      </c>
      <c r="J1237" s="21">
        <f>SUMIFS(D:D,C:C,C1237)</f>
        <v>20000</v>
      </c>
      <c r="K1237" s="20" t="str">
        <f>IF(H1237=2,"Délais OK &amp; Qté OK",IF(AND(H1237=1,E1237&lt;&gt;""),"Délais OK &amp; Qté NO",IF(AND(H1237=1,E1237="",M1237&gt;=2),"Délais NO &amp; Qté OK",IF(AND(E1237&lt;&gt;"",J1237=D1237),"Livraison sans demande","Délais NO &amp; Qté NO"))))</f>
        <v>Délais OK &amp; Qté NO</v>
      </c>
      <c r="L1237" s="22" t="str">
        <f>IF(AND(K1237="Délais NO &amp; Qté OK",X1237&gt;30,D1237&lt;&gt;""),"Verificar",IF(AND(K1237="Délais NO &amp; Qté OK",X1237&lt;=30,D1237&lt;&gt;""),"Entrée faite "&amp;X1237&amp;" jours "&amp;V1237,IF(AND(X1237&lt;30,K1237="Délais NO &amp; Qté NO",D1237=""),"Demande faite "&amp;X1237&amp;" jours "&amp;W1238,"")))</f>
        <v/>
      </c>
      <c r="M1237" s="22">
        <f t="shared" si="135"/>
        <v>1</v>
      </c>
      <c r="N1237" s="23">
        <v>1</v>
      </c>
      <c r="O1237" s="12" t="str">
        <f>CONCATENATE(C1237,D1237,E1237)</f>
        <v>36050514571092000010000</v>
      </c>
      <c r="P1237" s="42" t="str">
        <f t="shared" si="136"/>
        <v>14571092000010000</v>
      </c>
      <c r="Q1237" s="24" t="str">
        <f>IF(AND(D1237&lt;&gt;0,E1237=0),B1237,"")</f>
        <v/>
      </c>
      <c r="R1237" s="25" t="str">
        <f>IF(AND(D1237=0,E1237&lt;&gt;0),B1237,"")</f>
        <v/>
      </c>
      <c r="S1237" s="26">
        <f t="shared" si="133"/>
        <v>41075</v>
      </c>
      <c r="T1237" s="27">
        <f>SUMIFS(S:S,O:O,O1237,E:E,"")</f>
        <v>0</v>
      </c>
      <c r="U1237" s="27">
        <f>SUMIFS(S:S,O:O,O1237,D:D,"")</f>
        <v>0</v>
      </c>
      <c r="V1237" s="28" t="str">
        <f t="shared" si="137"/>
        <v>Avant</v>
      </c>
      <c r="W1237" s="28" t="str">
        <f t="shared" si="138"/>
        <v>Après</v>
      </c>
      <c r="X1237" s="29">
        <f t="shared" si="139"/>
        <v>0</v>
      </c>
      <c r="Y1237" s="42">
        <f>IFERROR(P1237+D1237*0.03,"")</f>
        <v>1.45710920000106E+16</v>
      </c>
    </row>
    <row r="1238" spans="1:25">
      <c r="A1238" s="13" t="s">
        <v>67</v>
      </c>
      <c r="B1238" s="14" t="s">
        <v>26</v>
      </c>
      <c r="C1238" s="15">
        <v>3605051457598</v>
      </c>
      <c r="D1238" s="16">
        <v>10000</v>
      </c>
      <c r="E1238" s="17"/>
      <c r="F1238" s="18"/>
      <c r="G1238" s="19">
        <v>1</v>
      </c>
      <c r="H1238" s="20">
        <f t="shared" si="134"/>
        <v>1</v>
      </c>
      <c r="I1238" s="21">
        <f>SUMIFS(E:E,C:C,C1238)</f>
        <v>0</v>
      </c>
      <c r="J1238" s="21">
        <f>SUMIFS(D:D,C:C,C1238)</f>
        <v>10000</v>
      </c>
      <c r="K1238" s="20" t="str">
        <f>IF(H1238=2,"Délais OK &amp; Qté OK",IF(AND(H1238=1,E1238&lt;&gt;""),"Délais OK &amp; Qté NO",IF(AND(H1238=1,E1238="",M1238&gt;=2),"Délais NO &amp; Qté OK",IF(AND(E1238&lt;&gt;"",J1238=D1238),"Livraison sans demande","Délais NO &amp; Qté NO"))))</f>
        <v>Délais NO &amp; Qté NO</v>
      </c>
      <c r="L1238" s="22" t="str">
        <f>IF(AND(K1238="Délais NO &amp; Qté OK",X1238&gt;30,D1238&lt;&gt;""),"Verificar",IF(AND(K1238="Délais NO &amp; Qté OK",X1238&lt;=30,D1238&lt;&gt;""),"Entrée faite "&amp;X1238&amp;" jours "&amp;V1238,IF(AND(X1238&lt;30,K1238="Délais NO &amp; Qté NO",D1238=""),"Demande faite "&amp;X1238&amp;" jours "&amp;W1239,"")))</f>
        <v/>
      </c>
      <c r="M1238" s="22">
        <f t="shared" si="135"/>
        <v>1</v>
      </c>
      <c r="N1238" s="23">
        <v>1</v>
      </c>
      <c r="O1238" s="12" t="str">
        <f>CONCATENATE(C1238,D1238,E1238)</f>
        <v>360505145759810000</v>
      </c>
      <c r="P1238" s="42" t="str">
        <f t="shared" si="136"/>
        <v>145759810000</v>
      </c>
      <c r="Q1238" s="24" t="str">
        <f>IF(AND(D1238&lt;&gt;0,E1238=0),B1238,"")</f>
        <v>15/06/2012</v>
      </c>
      <c r="R1238" s="25" t="str">
        <f>IF(AND(D1238=0,E1238&lt;&gt;0),B1238,"")</f>
        <v/>
      </c>
      <c r="S1238" s="26">
        <f t="shared" si="133"/>
        <v>41075</v>
      </c>
      <c r="T1238" s="27">
        <f>SUMIFS(S:S,O:O,O1238,E:E,"")</f>
        <v>41075</v>
      </c>
      <c r="U1238" s="27">
        <f>SUMIFS(S:S,O:O,O1238,D:D,"")</f>
        <v>0</v>
      </c>
      <c r="V1238" s="28" t="str">
        <f t="shared" si="137"/>
        <v>Avant</v>
      </c>
      <c r="W1238" s="28" t="str">
        <f t="shared" si="138"/>
        <v>Après</v>
      </c>
      <c r="X1238" s="29">
        <f t="shared" si="139"/>
        <v>41075</v>
      </c>
      <c r="Y1238" s="42">
        <f>IFERROR(P1238+D1238*0.03,"")</f>
        <v>145759810300</v>
      </c>
    </row>
    <row r="1239" spans="1:25">
      <c r="A1239" s="13" t="s">
        <v>67</v>
      </c>
      <c r="B1239" s="14" t="s">
        <v>26</v>
      </c>
      <c r="C1239" s="15">
        <v>3605051457864</v>
      </c>
      <c r="D1239" s="16">
        <v>30000</v>
      </c>
      <c r="E1239" s="17">
        <v>30000</v>
      </c>
      <c r="F1239" s="18">
        <v>1</v>
      </c>
      <c r="G1239" s="19">
        <v>1</v>
      </c>
      <c r="H1239" s="20">
        <f t="shared" si="134"/>
        <v>2</v>
      </c>
      <c r="I1239" s="21">
        <f>SUMIFS(E:E,C:C,C1239)</f>
        <v>30000</v>
      </c>
      <c r="J1239" s="21">
        <f>SUMIFS(D:D,C:C,C1239)</f>
        <v>40000</v>
      </c>
      <c r="K1239" s="20" t="str">
        <f>IF(H1239=2,"Délais OK &amp; Qté OK",IF(AND(H1239=1,E1239&lt;&gt;""),"Délais OK &amp; Qté NO",IF(AND(H1239=1,E1239="",M1239&gt;=2),"Délais NO &amp; Qté OK",IF(AND(E1239&lt;&gt;"",J1239=D1239),"Livraison sans demande","Délais NO &amp; Qté NO"))))</f>
        <v>Délais OK &amp; Qté OK</v>
      </c>
      <c r="L1239" s="22" t="str">
        <f>IF(AND(K1239="Délais NO &amp; Qté OK",X1239&gt;30,D1239&lt;&gt;""),"Verificar",IF(AND(K1239="Délais NO &amp; Qté OK",X1239&lt;=30,D1239&lt;&gt;""),"Entrée faite "&amp;X1239&amp;" jours "&amp;V1239,IF(AND(X1239&lt;30,K1239="Délais NO &amp; Qté NO",D1239=""),"Demande faite "&amp;X1239&amp;" jours "&amp;W1240,"")))</f>
        <v/>
      </c>
      <c r="M1239" s="22">
        <f t="shared" si="135"/>
        <v>1</v>
      </c>
      <c r="N1239" s="23">
        <v>1</v>
      </c>
      <c r="O1239" s="12" t="str">
        <f>CONCATENATE(C1239,D1239,E1239)</f>
        <v>36050514578643000030000</v>
      </c>
      <c r="P1239" s="42" t="str">
        <f t="shared" si="136"/>
        <v>14578643000030000</v>
      </c>
      <c r="Q1239" s="24" t="str">
        <f>IF(AND(D1239&lt;&gt;0,E1239=0),B1239,"")</f>
        <v/>
      </c>
      <c r="R1239" s="25" t="str">
        <f>IF(AND(D1239=0,E1239&lt;&gt;0),B1239,"")</f>
        <v/>
      </c>
      <c r="S1239" s="26">
        <f t="shared" si="133"/>
        <v>41075</v>
      </c>
      <c r="T1239" s="27">
        <f>SUMIFS(S:S,O:O,O1239,E:E,"")</f>
        <v>0</v>
      </c>
      <c r="U1239" s="27">
        <f>SUMIFS(S:S,O:O,O1239,D:D,"")</f>
        <v>0</v>
      </c>
      <c r="V1239" s="28" t="str">
        <f t="shared" si="137"/>
        <v>Avant</v>
      </c>
      <c r="W1239" s="28" t="str">
        <f t="shared" si="138"/>
        <v>Après</v>
      </c>
      <c r="X1239" s="29">
        <f t="shared" si="139"/>
        <v>0</v>
      </c>
      <c r="Y1239" s="42">
        <f>IFERROR(P1239+D1239*0.03,"")</f>
        <v>1.45786430000309E+16</v>
      </c>
    </row>
    <row r="1240" spans="1:25">
      <c r="A1240" s="13" t="s">
        <v>67</v>
      </c>
      <c r="B1240" s="14" t="s">
        <v>26</v>
      </c>
      <c r="C1240" s="15">
        <v>3605051457871</v>
      </c>
      <c r="D1240" s="16">
        <v>50000</v>
      </c>
      <c r="E1240" s="17">
        <v>30000</v>
      </c>
      <c r="F1240" s="18"/>
      <c r="G1240" s="19">
        <v>1</v>
      </c>
      <c r="H1240" s="20">
        <f t="shared" si="134"/>
        <v>1</v>
      </c>
      <c r="I1240" s="21">
        <f>SUMIFS(E:E,C:C,C1240)</f>
        <v>50000</v>
      </c>
      <c r="J1240" s="21">
        <f>SUMIFS(D:D,C:C,C1240)</f>
        <v>70000</v>
      </c>
      <c r="K1240" s="20" t="str">
        <f>IF(H1240=2,"Délais OK &amp; Qté OK",IF(AND(H1240=1,E1240&lt;&gt;""),"Délais OK &amp; Qté NO",IF(AND(H1240=1,E1240="",M1240&gt;=2),"Délais NO &amp; Qté OK",IF(AND(E1240&lt;&gt;"",J1240=D1240),"Livraison sans demande","Délais NO &amp; Qté NO"))))</f>
        <v>Délais OK &amp; Qté NO</v>
      </c>
      <c r="L1240" s="22" t="str">
        <f>IF(AND(K1240="Délais NO &amp; Qté OK",X1240&gt;30,D1240&lt;&gt;""),"Verificar",IF(AND(K1240="Délais NO &amp; Qté OK",X1240&lt;=30,D1240&lt;&gt;""),"Entrée faite "&amp;X1240&amp;" jours "&amp;V1240,IF(AND(X1240&lt;30,K1240="Délais NO &amp; Qté NO",D1240=""),"Demande faite "&amp;X1240&amp;" jours "&amp;W1241,"")))</f>
        <v/>
      </c>
      <c r="M1240" s="22">
        <f t="shared" si="135"/>
        <v>1</v>
      </c>
      <c r="N1240" s="23">
        <v>1</v>
      </c>
      <c r="O1240" s="12" t="str">
        <f>CONCATENATE(C1240,D1240,E1240)</f>
        <v>36050514578715000030000</v>
      </c>
      <c r="P1240" s="42" t="str">
        <f t="shared" si="136"/>
        <v>14578715000030000</v>
      </c>
      <c r="Q1240" s="24" t="str">
        <f>IF(AND(D1240&lt;&gt;0,E1240=0),B1240,"")</f>
        <v/>
      </c>
      <c r="R1240" s="25" t="str">
        <f>IF(AND(D1240=0,E1240&lt;&gt;0),B1240,"")</f>
        <v/>
      </c>
      <c r="S1240" s="26">
        <f t="shared" si="133"/>
        <v>41075</v>
      </c>
      <c r="T1240" s="27">
        <f>SUMIFS(S:S,O:O,O1240,E:E,"")</f>
        <v>0</v>
      </c>
      <c r="U1240" s="27">
        <f>SUMIFS(S:S,O:O,O1240,D:D,"")</f>
        <v>0</v>
      </c>
      <c r="V1240" s="28" t="str">
        <f t="shared" si="137"/>
        <v>Avant</v>
      </c>
      <c r="W1240" s="28" t="str">
        <f t="shared" si="138"/>
        <v>Après</v>
      </c>
      <c r="X1240" s="29">
        <f t="shared" si="139"/>
        <v>0</v>
      </c>
      <c r="Y1240" s="42">
        <f>IFERROR(P1240+D1240*0.03,"")</f>
        <v>1.45787150000315E+16</v>
      </c>
    </row>
    <row r="1241" spans="1:25">
      <c r="A1241" s="13" t="s">
        <v>67</v>
      </c>
      <c r="B1241" s="14" t="s">
        <v>26</v>
      </c>
      <c r="C1241" s="15">
        <v>3605051459776</v>
      </c>
      <c r="D1241" s="16">
        <v>10000</v>
      </c>
      <c r="E1241" s="17">
        <v>10000</v>
      </c>
      <c r="F1241" s="18">
        <v>1</v>
      </c>
      <c r="G1241" s="19">
        <v>1</v>
      </c>
      <c r="H1241" s="20">
        <f t="shared" si="134"/>
        <v>2</v>
      </c>
      <c r="I1241" s="21">
        <f>SUMIFS(E:E,C:C,C1241)</f>
        <v>10000</v>
      </c>
      <c r="J1241" s="21">
        <f>SUMIFS(D:D,C:C,C1241)</f>
        <v>10000</v>
      </c>
      <c r="K1241" s="20" t="str">
        <f>IF(H1241=2,"Délais OK &amp; Qté OK",IF(AND(H1241=1,E1241&lt;&gt;""),"Délais OK &amp; Qté NO",IF(AND(H1241=1,E1241="",M1241&gt;=2),"Délais NO &amp; Qté OK",IF(AND(E1241&lt;&gt;"",J1241=D1241),"Livraison sans demande","Délais NO &amp; Qté NO"))))</f>
        <v>Délais OK &amp; Qté OK</v>
      </c>
      <c r="L1241" s="22" t="str">
        <f>IF(AND(K1241="Délais NO &amp; Qté OK",X1241&gt;30,D1241&lt;&gt;""),"Verificar",IF(AND(K1241="Délais NO &amp; Qté OK",X1241&lt;=30,D1241&lt;&gt;""),"Entrée faite "&amp;X1241&amp;" jours "&amp;V1241,IF(AND(X1241&lt;30,K1241="Délais NO &amp; Qté NO",D1241=""),"Demande faite "&amp;X1241&amp;" jours "&amp;W1242,"")))</f>
        <v/>
      </c>
      <c r="M1241" s="22">
        <f t="shared" si="135"/>
        <v>1</v>
      </c>
      <c r="N1241" s="23">
        <v>1</v>
      </c>
      <c r="O1241" s="12" t="str">
        <f>CONCATENATE(C1241,D1241,E1241)</f>
        <v>36050514597761000010000</v>
      </c>
      <c r="P1241" s="42" t="str">
        <f t="shared" si="136"/>
        <v>14597761000010000</v>
      </c>
      <c r="Q1241" s="24" t="str">
        <f>IF(AND(D1241&lt;&gt;0,E1241=0),B1241,"")</f>
        <v/>
      </c>
      <c r="R1241" s="25" t="str">
        <f>IF(AND(D1241=0,E1241&lt;&gt;0),B1241,"")</f>
        <v/>
      </c>
      <c r="S1241" s="26">
        <f t="shared" si="133"/>
        <v>41075</v>
      </c>
      <c r="T1241" s="27">
        <f>SUMIFS(S:S,O:O,O1241,E:E,"")</f>
        <v>0</v>
      </c>
      <c r="U1241" s="27">
        <f>SUMIFS(S:S,O:O,O1241,D:D,"")</f>
        <v>0</v>
      </c>
      <c r="V1241" s="28" t="str">
        <f t="shared" si="137"/>
        <v>Avant</v>
      </c>
      <c r="W1241" s="28" t="str">
        <f t="shared" si="138"/>
        <v>Après</v>
      </c>
      <c r="X1241" s="29">
        <f t="shared" si="139"/>
        <v>0</v>
      </c>
      <c r="Y1241" s="42">
        <f>IFERROR(P1241+D1241*0.03,"")</f>
        <v>1.45977610000103E+16</v>
      </c>
    </row>
    <row r="1242" spans="1:25">
      <c r="A1242" s="13" t="s">
        <v>67</v>
      </c>
      <c r="B1242" s="14" t="s">
        <v>26</v>
      </c>
      <c r="C1242" s="15">
        <v>3605051459868</v>
      </c>
      <c r="D1242" s="16">
        <v>10000</v>
      </c>
      <c r="E1242" s="17">
        <v>10000</v>
      </c>
      <c r="F1242" s="18">
        <v>1</v>
      </c>
      <c r="G1242" s="19">
        <v>1</v>
      </c>
      <c r="H1242" s="20">
        <f t="shared" si="134"/>
        <v>2</v>
      </c>
      <c r="I1242" s="21">
        <f>SUMIFS(E:E,C:C,C1242)</f>
        <v>10000</v>
      </c>
      <c r="J1242" s="21">
        <f>SUMIFS(D:D,C:C,C1242)</f>
        <v>10000</v>
      </c>
      <c r="K1242" s="20" t="str">
        <f>IF(H1242=2,"Délais OK &amp; Qté OK",IF(AND(H1242=1,E1242&lt;&gt;""),"Délais OK &amp; Qté NO",IF(AND(H1242=1,E1242="",M1242&gt;=2),"Délais NO &amp; Qté OK",IF(AND(E1242&lt;&gt;"",J1242=D1242),"Livraison sans demande","Délais NO &amp; Qté NO"))))</f>
        <v>Délais OK &amp; Qté OK</v>
      </c>
      <c r="L1242" s="22" t="str">
        <f>IF(AND(K1242="Délais NO &amp; Qté OK",X1242&gt;30,D1242&lt;&gt;""),"Verificar",IF(AND(K1242="Délais NO &amp; Qté OK",X1242&lt;=30,D1242&lt;&gt;""),"Entrée faite "&amp;X1242&amp;" jours "&amp;V1242,IF(AND(X1242&lt;30,K1242="Délais NO &amp; Qté NO",D1242=""),"Demande faite "&amp;X1242&amp;" jours "&amp;W1243,"")))</f>
        <v/>
      </c>
      <c r="M1242" s="22">
        <f t="shared" si="135"/>
        <v>1</v>
      </c>
      <c r="N1242" s="23">
        <v>1</v>
      </c>
      <c r="O1242" s="12" t="str">
        <f>CONCATENATE(C1242,D1242,E1242)</f>
        <v>36050514598681000010000</v>
      </c>
      <c r="P1242" s="42" t="str">
        <f t="shared" si="136"/>
        <v>14598681000010000</v>
      </c>
      <c r="Q1242" s="24" t="str">
        <f>IF(AND(D1242&lt;&gt;0,E1242=0),B1242,"")</f>
        <v/>
      </c>
      <c r="R1242" s="25" t="str">
        <f>IF(AND(D1242=0,E1242&lt;&gt;0),B1242,"")</f>
        <v/>
      </c>
      <c r="S1242" s="26">
        <f t="shared" si="133"/>
        <v>41075</v>
      </c>
      <c r="T1242" s="27">
        <f>SUMIFS(S:S,O:O,O1242,E:E,"")</f>
        <v>0</v>
      </c>
      <c r="U1242" s="27">
        <f>SUMIFS(S:S,O:O,O1242,D:D,"")</f>
        <v>0</v>
      </c>
      <c r="V1242" s="28" t="str">
        <f t="shared" si="137"/>
        <v>Avant</v>
      </c>
      <c r="W1242" s="28" t="str">
        <f t="shared" si="138"/>
        <v>Après</v>
      </c>
      <c r="X1242" s="29">
        <f t="shared" si="139"/>
        <v>0</v>
      </c>
      <c r="Y1242" s="42">
        <f>IFERROR(P1242+D1242*0.03,"")</f>
        <v>1.45986810000103E+16</v>
      </c>
    </row>
    <row r="1243" spans="1:25">
      <c r="A1243" s="13" t="s">
        <v>67</v>
      </c>
      <c r="B1243" s="14" t="s">
        <v>26</v>
      </c>
      <c r="C1243" s="15">
        <v>3605051459875</v>
      </c>
      <c r="D1243" s="16"/>
      <c r="E1243" s="17">
        <v>10000</v>
      </c>
      <c r="F1243" s="18"/>
      <c r="G1243" s="19"/>
      <c r="H1243" s="20">
        <f t="shared" si="134"/>
        <v>0</v>
      </c>
      <c r="I1243" s="21">
        <f>SUMIFS(E:E,C:C,C1243)</f>
        <v>10000</v>
      </c>
      <c r="J1243" s="21">
        <f>SUMIFS(D:D,C:C,C1243)</f>
        <v>10000</v>
      </c>
      <c r="K1243" s="20" t="str">
        <f>IF(H1243=2,"Délais OK &amp; Qté OK",IF(AND(H1243=1,E1243&lt;&gt;""),"Délais OK &amp; Qté NO",IF(AND(H1243=1,E1243="",M1243&gt;=2),"Délais NO &amp; Qté OK",IF(AND(E1243&lt;&gt;"",J1243=D1243),"Livraison sans demande","Délais NO &amp; Qté NO"))))</f>
        <v>Délais NO &amp; Qté NO</v>
      </c>
      <c r="L1243" s="22" t="str">
        <f>IF(AND(K1243="Délais NO &amp; Qté OK",X1243&gt;30,D1243&lt;&gt;""),"Verificar",IF(AND(K1243="Délais NO &amp; Qté OK",X1243&lt;=30,D1243&lt;&gt;""),"Entrée faite "&amp;X1243&amp;" jours "&amp;V1243,IF(AND(X1243&lt;30,K1243="Délais NO &amp; Qté NO",D1243=""),"Demande faite "&amp;X1243&amp;" jours "&amp;W1244,"")))</f>
        <v>Demande faite 2 jours Après</v>
      </c>
      <c r="M1243" s="22">
        <f t="shared" si="135"/>
        <v>2</v>
      </c>
      <c r="N1243" s="23">
        <v>1</v>
      </c>
      <c r="O1243" s="12" t="str">
        <f>CONCATENATE(C1243,D1243,E1243)</f>
        <v>360505145987510000</v>
      </c>
      <c r="P1243" s="42" t="str">
        <f t="shared" si="136"/>
        <v>145987510000</v>
      </c>
      <c r="Q1243" s="24" t="str">
        <f>IF(AND(D1243&lt;&gt;0,E1243=0),B1243,"")</f>
        <v/>
      </c>
      <c r="R1243" s="25" t="str">
        <f>IF(AND(D1243=0,E1243&lt;&gt;0),B1243,"")</f>
        <v>15/06/2012</v>
      </c>
      <c r="S1243" s="26">
        <f t="shared" si="133"/>
        <v>41075</v>
      </c>
      <c r="T1243" s="27">
        <f>SUMIFS(S:S,O:O,O1243,E:E,"")</f>
        <v>41073</v>
      </c>
      <c r="U1243" s="27">
        <f>SUMIFS(S:S,O:O,O1243,D:D,"")</f>
        <v>41075</v>
      </c>
      <c r="V1243" s="28" t="str">
        <f t="shared" si="137"/>
        <v>Après</v>
      </c>
      <c r="W1243" s="28" t="str">
        <f t="shared" si="138"/>
        <v>Avant</v>
      </c>
      <c r="X1243" s="29">
        <f t="shared" si="139"/>
        <v>2</v>
      </c>
      <c r="Y1243" s="42">
        <f>IFERROR(P1243+D1243*0.03,"")</f>
        <v>145987510000</v>
      </c>
    </row>
    <row r="1244" spans="1:25">
      <c r="A1244" s="13" t="s">
        <v>67</v>
      </c>
      <c r="B1244" s="14" t="s">
        <v>26</v>
      </c>
      <c r="C1244" s="15">
        <v>3605051459882</v>
      </c>
      <c r="D1244" s="16">
        <v>10000</v>
      </c>
      <c r="E1244" s="17">
        <v>10000</v>
      </c>
      <c r="F1244" s="18">
        <v>1</v>
      </c>
      <c r="G1244" s="19">
        <v>1</v>
      </c>
      <c r="H1244" s="20">
        <f t="shared" si="134"/>
        <v>2</v>
      </c>
      <c r="I1244" s="21">
        <f>SUMIFS(E:E,C:C,C1244)</f>
        <v>10000</v>
      </c>
      <c r="J1244" s="21">
        <f>SUMIFS(D:D,C:C,C1244)</f>
        <v>10000</v>
      </c>
      <c r="K1244" s="20" t="str">
        <f>IF(H1244=2,"Délais OK &amp; Qté OK",IF(AND(H1244=1,E1244&lt;&gt;""),"Délais OK &amp; Qté NO",IF(AND(H1244=1,E1244="",M1244&gt;=2),"Délais NO &amp; Qté OK",IF(AND(E1244&lt;&gt;"",J1244=D1244),"Livraison sans demande","Délais NO &amp; Qté NO"))))</f>
        <v>Délais OK &amp; Qté OK</v>
      </c>
      <c r="L1244" s="22" t="str">
        <f>IF(AND(K1244="Délais NO &amp; Qté OK",X1244&gt;30,D1244&lt;&gt;""),"Verificar",IF(AND(K1244="Délais NO &amp; Qté OK",X1244&lt;=30,D1244&lt;&gt;""),"Entrée faite "&amp;X1244&amp;" jours "&amp;V1244,IF(AND(X1244&lt;30,K1244="Délais NO &amp; Qté NO",D1244=""),"Demande faite "&amp;X1244&amp;" jours "&amp;W1245,"")))</f>
        <v/>
      </c>
      <c r="M1244" s="22">
        <f t="shared" si="135"/>
        <v>1</v>
      </c>
      <c r="N1244" s="23">
        <v>1</v>
      </c>
      <c r="O1244" s="12" t="str">
        <f>CONCATENATE(C1244,D1244,E1244)</f>
        <v>36050514598821000010000</v>
      </c>
      <c r="P1244" s="42" t="str">
        <f t="shared" si="136"/>
        <v>14598821000010000</v>
      </c>
      <c r="Q1244" s="24" t="str">
        <f>IF(AND(D1244&lt;&gt;0,E1244=0),B1244,"")</f>
        <v/>
      </c>
      <c r="R1244" s="25" t="str">
        <f>IF(AND(D1244=0,E1244&lt;&gt;0),B1244,"")</f>
        <v/>
      </c>
      <c r="S1244" s="26">
        <f t="shared" si="133"/>
        <v>41075</v>
      </c>
      <c r="T1244" s="27">
        <f>SUMIFS(S:S,O:O,O1244,E:E,"")</f>
        <v>0</v>
      </c>
      <c r="U1244" s="27">
        <f>SUMIFS(S:S,O:O,O1244,D:D,"")</f>
        <v>0</v>
      </c>
      <c r="V1244" s="28" t="str">
        <f t="shared" si="137"/>
        <v>Avant</v>
      </c>
      <c r="W1244" s="28" t="str">
        <f t="shared" si="138"/>
        <v>Après</v>
      </c>
      <c r="X1244" s="29">
        <f t="shared" si="139"/>
        <v>0</v>
      </c>
      <c r="Y1244" s="42">
        <f>IFERROR(P1244+D1244*0.03,"")</f>
        <v>1.45988210000103E+16</v>
      </c>
    </row>
    <row r="1245" spans="1:25">
      <c r="A1245" s="13" t="s">
        <v>67</v>
      </c>
      <c r="B1245" s="14" t="s">
        <v>26</v>
      </c>
      <c r="C1245" s="15">
        <v>3605051459899</v>
      </c>
      <c r="D1245" s="16">
        <v>10000</v>
      </c>
      <c r="E1245" s="17">
        <v>10000</v>
      </c>
      <c r="F1245" s="18">
        <v>1</v>
      </c>
      <c r="G1245" s="19">
        <v>1</v>
      </c>
      <c r="H1245" s="20">
        <f t="shared" si="134"/>
        <v>2</v>
      </c>
      <c r="I1245" s="21">
        <f>SUMIFS(E:E,C:C,C1245)</f>
        <v>10000</v>
      </c>
      <c r="J1245" s="21">
        <f>SUMIFS(D:D,C:C,C1245)</f>
        <v>10000</v>
      </c>
      <c r="K1245" s="20" t="str">
        <f>IF(H1245=2,"Délais OK &amp; Qté OK",IF(AND(H1245=1,E1245&lt;&gt;""),"Délais OK &amp; Qté NO",IF(AND(H1245=1,E1245="",M1245&gt;=2),"Délais NO &amp; Qté OK",IF(AND(E1245&lt;&gt;"",J1245=D1245),"Livraison sans demande","Délais NO &amp; Qté NO"))))</f>
        <v>Délais OK &amp; Qté OK</v>
      </c>
      <c r="L1245" s="22" t="str">
        <f>IF(AND(K1245="Délais NO &amp; Qté OK",X1245&gt;30,D1245&lt;&gt;""),"Verificar",IF(AND(K1245="Délais NO &amp; Qté OK",X1245&lt;=30,D1245&lt;&gt;""),"Entrée faite "&amp;X1245&amp;" jours "&amp;V1245,IF(AND(X1245&lt;30,K1245="Délais NO &amp; Qté NO",D1245=""),"Demande faite "&amp;X1245&amp;" jours "&amp;W1246,"")))</f>
        <v/>
      </c>
      <c r="M1245" s="22">
        <f t="shared" si="135"/>
        <v>1</v>
      </c>
      <c r="N1245" s="23">
        <v>1</v>
      </c>
      <c r="O1245" s="12" t="str">
        <f>CONCATENATE(C1245,D1245,E1245)</f>
        <v>36050514598991000010000</v>
      </c>
      <c r="P1245" s="42" t="str">
        <f t="shared" si="136"/>
        <v>14598991000010000</v>
      </c>
      <c r="Q1245" s="24" t="str">
        <f>IF(AND(D1245&lt;&gt;0,E1245=0),B1245,"")</f>
        <v/>
      </c>
      <c r="R1245" s="25" t="str">
        <f>IF(AND(D1245=0,E1245&lt;&gt;0),B1245,"")</f>
        <v/>
      </c>
      <c r="S1245" s="26">
        <f t="shared" si="133"/>
        <v>41075</v>
      </c>
      <c r="T1245" s="27">
        <f>SUMIFS(S:S,O:O,O1245,E:E,"")</f>
        <v>0</v>
      </c>
      <c r="U1245" s="27">
        <f>SUMIFS(S:S,O:O,O1245,D:D,"")</f>
        <v>0</v>
      </c>
      <c r="V1245" s="28" t="str">
        <f t="shared" si="137"/>
        <v>Avant</v>
      </c>
      <c r="W1245" s="28" t="str">
        <f t="shared" si="138"/>
        <v>Après</v>
      </c>
      <c r="X1245" s="29">
        <f t="shared" si="139"/>
        <v>0</v>
      </c>
      <c r="Y1245" s="42">
        <f>IFERROR(P1245+D1245*0.03,"")</f>
        <v>1.45989910000103E+16</v>
      </c>
    </row>
    <row r="1246" spans="1:25">
      <c r="A1246" s="13" t="s">
        <v>67</v>
      </c>
      <c r="B1246" s="14" t="s">
        <v>26</v>
      </c>
      <c r="C1246" s="15">
        <v>3605051471945</v>
      </c>
      <c r="D1246" s="16"/>
      <c r="E1246" s="17">
        <v>10000</v>
      </c>
      <c r="F1246" s="18"/>
      <c r="G1246" s="19"/>
      <c r="H1246" s="20">
        <f t="shared" si="134"/>
        <v>0</v>
      </c>
      <c r="I1246" s="21">
        <f>SUMIFS(E:E,C:C,C1246)</f>
        <v>10000</v>
      </c>
      <c r="J1246" s="21">
        <f>SUMIFS(D:D,C:C,C1246)</f>
        <v>10000</v>
      </c>
      <c r="K1246" s="20" t="str">
        <f>IF(H1246=2,"Délais OK &amp; Qté OK",IF(AND(H1246=1,E1246&lt;&gt;""),"Délais OK &amp; Qté NO",IF(AND(H1246=1,E1246="",M1246&gt;=2),"Délais NO &amp; Qté OK",IF(AND(E1246&lt;&gt;"",J1246=D1246),"Livraison sans demande","Délais NO &amp; Qté NO"))))</f>
        <v>Délais NO &amp; Qté NO</v>
      </c>
      <c r="L1246" s="22" t="str">
        <f>IF(AND(K1246="Délais NO &amp; Qté OK",X1246&gt;30,D1246&lt;&gt;""),"Verificar",IF(AND(K1246="Délais NO &amp; Qté OK",X1246&lt;=30,D1246&lt;&gt;""),"Entrée faite "&amp;X1246&amp;" jours "&amp;V1246,IF(AND(X1246&lt;30,K1246="Délais NO &amp; Qté NO",D1246=""),"Demande faite "&amp;X1246&amp;" jours "&amp;W1247,"")))</f>
        <v>Demande faite 2 jours Après</v>
      </c>
      <c r="M1246" s="22">
        <f t="shared" si="135"/>
        <v>2</v>
      </c>
      <c r="N1246" s="23">
        <v>1</v>
      </c>
      <c r="O1246" s="12" t="str">
        <f>CONCATENATE(C1246,D1246,E1246)</f>
        <v>360505147194510000</v>
      </c>
      <c r="P1246" s="42" t="str">
        <f t="shared" si="136"/>
        <v>147194510000</v>
      </c>
      <c r="Q1246" s="24" t="str">
        <f>IF(AND(D1246&lt;&gt;0,E1246=0),B1246,"")</f>
        <v/>
      </c>
      <c r="R1246" s="25" t="str">
        <f>IF(AND(D1246=0,E1246&lt;&gt;0),B1246,"")</f>
        <v>15/06/2012</v>
      </c>
      <c r="S1246" s="26">
        <f t="shared" si="133"/>
        <v>41075</v>
      </c>
      <c r="T1246" s="27">
        <f>SUMIFS(S:S,O:O,O1246,E:E,"")</f>
        <v>41073</v>
      </c>
      <c r="U1246" s="27">
        <f>SUMIFS(S:S,O:O,O1246,D:D,"")</f>
        <v>41075</v>
      </c>
      <c r="V1246" s="28" t="str">
        <f t="shared" si="137"/>
        <v>Après</v>
      </c>
      <c r="W1246" s="28" t="str">
        <f t="shared" si="138"/>
        <v>Avant</v>
      </c>
      <c r="X1246" s="29">
        <f t="shared" si="139"/>
        <v>2</v>
      </c>
      <c r="Y1246" s="42">
        <f>IFERROR(P1246+D1246*0.03,"")</f>
        <v>147194510000</v>
      </c>
    </row>
    <row r="1247" spans="1:25">
      <c r="A1247" s="13" t="s">
        <v>67</v>
      </c>
      <c r="B1247" s="14" t="s">
        <v>26</v>
      </c>
      <c r="C1247" s="15">
        <v>3605051508399</v>
      </c>
      <c r="D1247" s="16">
        <v>14000</v>
      </c>
      <c r="E1247" s="17">
        <v>14000</v>
      </c>
      <c r="F1247" s="18">
        <v>1</v>
      </c>
      <c r="G1247" s="19">
        <v>1</v>
      </c>
      <c r="H1247" s="20">
        <f t="shared" si="134"/>
        <v>2</v>
      </c>
      <c r="I1247" s="21">
        <f>SUMIFS(E:E,C:C,C1247)</f>
        <v>14000</v>
      </c>
      <c r="J1247" s="21">
        <f>SUMIFS(D:D,C:C,C1247)</f>
        <v>14000</v>
      </c>
      <c r="K1247" s="20" t="str">
        <f>IF(H1247=2,"Délais OK &amp; Qté OK",IF(AND(H1247=1,E1247&lt;&gt;""),"Délais OK &amp; Qté NO",IF(AND(H1247=1,E1247="",M1247&gt;=2),"Délais NO &amp; Qté OK",IF(AND(E1247&lt;&gt;"",J1247=D1247),"Livraison sans demande","Délais NO &amp; Qté NO"))))</f>
        <v>Délais OK &amp; Qté OK</v>
      </c>
      <c r="L1247" s="22" t="str">
        <f>IF(AND(K1247="Délais NO &amp; Qté OK",X1247&gt;30,D1247&lt;&gt;""),"Verificar",IF(AND(K1247="Délais NO &amp; Qté OK",X1247&lt;=30,D1247&lt;&gt;""),"Entrée faite "&amp;X1247&amp;" jours "&amp;V1247,IF(AND(X1247&lt;30,K1247="Délais NO &amp; Qté NO",D1247=""),"Demande faite "&amp;X1247&amp;" jours "&amp;W1248,"")))</f>
        <v/>
      </c>
      <c r="M1247" s="22">
        <f t="shared" si="135"/>
        <v>1</v>
      </c>
      <c r="N1247" s="23">
        <v>1</v>
      </c>
      <c r="O1247" s="12" t="str">
        <f>CONCATENATE(C1247,D1247,E1247)</f>
        <v>36050515083991400014000</v>
      </c>
      <c r="P1247" s="42" t="str">
        <f t="shared" si="136"/>
        <v>15083991400014000</v>
      </c>
      <c r="Q1247" s="24" t="str">
        <f>IF(AND(D1247&lt;&gt;0,E1247=0),B1247,"")</f>
        <v/>
      </c>
      <c r="R1247" s="25" t="str">
        <f>IF(AND(D1247=0,E1247&lt;&gt;0),B1247,"")</f>
        <v/>
      </c>
      <c r="S1247" s="26">
        <f t="shared" si="133"/>
        <v>41075</v>
      </c>
      <c r="T1247" s="27">
        <f>SUMIFS(S:S,O:O,O1247,E:E,"")</f>
        <v>0</v>
      </c>
      <c r="U1247" s="27">
        <f>SUMIFS(S:S,O:O,O1247,D:D,"")</f>
        <v>0</v>
      </c>
      <c r="V1247" s="28" t="str">
        <f t="shared" si="137"/>
        <v>Avant</v>
      </c>
      <c r="W1247" s="28" t="str">
        <f t="shared" si="138"/>
        <v>Après</v>
      </c>
      <c r="X1247" s="29">
        <f t="shared" si="139"/>
        <v>0</v>
      </c>
      <c r="Y1247" s="42">
        <f>IFERROR(P1247+D1247*0.03,"")</f>
        <v>1.508399140001442E+16</v>
      </c>
    </row>
    <row r="1248" spans="1:25">
      <c r="A1248" s="13" t="s">
        <v>67</v>
      </c>
      <c r="B1248" s="14" t="s">
        <v>26</v>
      </c>
      <c r="C1248" s="15">
        <v>3605051508405</v>
      </c>
      <c r="D1248" s="16">
        <v>14000</v>
      </c>
      <c r="E1248" s="17">
        <v>14000</v>
      </c>
      <c r="F1248" s="18">
        <v>1</v>
      </c>
      <c r="G1248" s="19">
        <v>1</v>
      </c>
      <c r="H1248" s="20">
        <f t="shared" si="134"/>
        <v>2</v>
      </c>
      <c r="I1248" s="21">
        <f>SUMIFS(E:E,C:C,C1248)</f>
        <v>14000</v>
      </c>
      <c r="J1248" s="21">
        <f>SUMIFS(D:D,C:C,C1248)</f>
        <v>14000</v>
      </c>
      <c r="K1248" s="20" t="str">
        <f>IF(H1248=2,"Délais OK &amp; Qté OK",IF(AND(H1248=1,E1248&lt;&gt;""),"Délais OK &amp; Qté NO",IF(AND(H1248=1,E1248="",M1248&gt;=2),"Délais NO &amp; Qté OK",IF(AND(E1248&lt;&gt;"",J1248=D1248),"Livraison sans demande","Délais NO &amp; Qté NO"))))</f>
        <v>Délais OK &amp; Qté OK</v>
      </c>
      <c r="L1248" s="22" t="str">
        <f>IF(AND(K1248="Délais NO &amp; Qté OK",X1248&gt;30,D1248&lt;&gt;""),"Verificar",IF(AND(K1248="Délais NO &amp; Qté OK",X1248&lt;=30,D1248&lt;&gt;""),"Entrée faite "&amp;X1248&amp;" jours "&amp;V1248,IF(AND(X1248&lt;30,K1248="Délais NO &amp; Qté NO",D1248=""),"Demande faite "&amp;X1248&amp;" jours "&amp;W1249,"")))</f>
        <v/>
      </c>
      <c r="M1248" s="22">
        <f t="shared" si="135"/>
        <v>1</v>
      </c>
      <c r="N1248" s="23">
        <v>1</v>
      </c>
      <c r="O1248" s="12" t="str">
        <f>CONCATENATE(C1248,D1248,E1248)</f>
        <v>36050515084051400014000</v>
      </c>
      <c r="P1248" s="42" t="str">
        <f t="shared" si="136"/>
        <v>15084051400014000</v>
      </c>
      <c r="Q1248" s="24" t="str">
        <f>IF(AND(D1248&lt;&gt;0,E1248=0),B1248,"")</f>
        <v/>
      </c>
      <c r="R1248" s="25" t="str">
        <f>IF(AND(D1248=0,E1248&lt;&gt;0),B1248,"")</f>
        <v/>
      </c>
      <c r="S1248" s="26">
        <f t="shared" si="133"/>
        <v>41075</v>
      </c>
      <c r="T1248" s="27">
        <f>SUMIFS(S:S,O:O,O1248,E:E,"")</f>
        <v>0</v>
      </c>
      <c r="U1248" s="27">
        <f>SUMIFS(S:S,O:O,O1248,D:D,"")</f>
        <v>0</v>
      </c>
      <c r="V1248" s="28" t="str">
        <f t="shared" si="137"/>
        <v>Avant</v>
      </c>
      <c r="W1248" s="28" t="str">
        <f t="shared" si="138"/>
        <v>Après</v>
      </c>
      <c r="X1248" s="29">
        <f t="shared" si="139"/>
        <v>0</v>
      </c>
      <c r="Y1248" s="42">
        <f>IFERROR(P1248+D1248*0.03,"")</f>
        <v>1.508405140001442E+16</v>
      </c>
    </row>
    <row r="1249" spans="1:25">
      <c r="A1249" s="13" t="s">
        <v>67</v>
      </c>
      <c r="B1249" s="14" t="s">
        <v>26</v>
      </c>
      <c r="C1249" s="15">
        <v>3605051524627</v>
      </c>
      <c r="D1249" s="16">
        <v>14000</v>
      </c>
      <c r="E1249" s="17">
        <v>14000</v>
      </c>
      <c r="F1249" s="18">
        <v>1</v>
      </c>
      <c r="G1249" s="19">
        <v>1</v>
      </c>
      <c r="H1249" s="20">
        <f t="shared" si="134"/>
        <v>2</v>
      </c>
      <c r="I1249" s="21">
        <f>SUMIFS(E:E,C:C,C1249)</f>
        <v>28000</v>
      </c>
      <c r="J1249" s="21">
        <f>SUMIFS(D:D,C:C,C1249)</f>
        <v>28000</v>
      </c>
      <c r="K1249" s="20" t="str">
        <f>IF(H1249=2,"Délais OK &amp; Qté OK",IF(AND(H1249=1,E1249&lt;&gt;""),"Délais OK &amp; Qté NO",IF(AND(H1249=1,E1249="",M1249&gt;=2),"Délais NO &amp; Qté OK",IF(AND(E1249&lt;&gt;"",J1249=D1249),"Livraison sans demande","Délais NO &amp; Qté NO"))))</f>
        <v>Délais OK &amp; Qté OK</v>
      </c>
      <c r="L1249" s="22" t="str">
        <f>IF(AND(K1249="Délais NO &amp; Qté OK",X1249&gt;30,D1249&lt;&gt;""),"Verificar",IF(AND(K1249="Délais NO &amp; Qté OK",X1249&lt;=30,D1249&lt;&gt;""),"Entrée faite "&amp;X1249&amp;" jours "&amp;V1249,IF(AND(X1249&lt;30,K1249="Délais NO &amp; Qté NO",D1249=""),"Demande faite "&amp;X1249&amp;" jours "&amp;W1250,"")))</f>
        <v/>
      </c>
      <c r="M1249" s="22">
        <f t="shared" si="135"/>
        <v>2</v>
      </c>
      <c r="N1249" s="23">
        <v>1</v>
      </c>
      <c r="O1249" s="12" t="str">
        <f>CONCATENATE(C1249,D1249,E1249)</f>
        <v>36050515246271400014000</v>
      </c>
      <c r="P1249" s="42" t="str">
        <f t="shared" si="136"/>
        <v>15246271400014000</v>
      </c>
      <c r="Q1249" s="24" t="str">
        <f>IF(AND(D1249&lt;&gt;0,E1249=0),B1249,"")</f>
        <v/>
      </c>
      <c r="R1249" s="25" t="str">
        <f>IF(AND(D1249=0,E1249&lt;&gt;0),B1249,"")</f>
        <v/>
      </c>
      <c r="S1249" s="26">
        <f t="shared" si="133"/>
        <v>41075</v>
      </c>
      <c r="T1249" s="27">
        <f>SUMIFS(S:S,O:O,O1249,E:E,"")</f>
        <v>0</v>
      </c>
      <c r="U1249" s="27">
        <f>SUMIFS(S:S,O:O,O1249,D:D,"")</f>
        <v>0</v>
      </c>
      <c r="V1249" s="28" t="str">
        <f t="shared" si="137"/>
        <v>Avant</v>
      </c>
      <c r="W1249" s="28" t="str">
        <f t="shared" si="138"/>
        <v>Après</v>
      </c>
      <c r="X1249" s="29">
        <f t="shared" si="139"/>
        <v>0</v>
      </c>
      <c r="Y1249" s="42">
        <f>IFERROR(P1249+D1249*0.03,"")</f>
        <v>1.524627140001442E+16</v>
      </c>
    </row>
    <row r="1250" spans="1:25">
      <c r="A1250" s="13" t="s">
        <v>67</v>
      </c>
      <c r="B1250" s="14" t="s">
        <v>26</v>
      </c>
      <c r="C1250" s="15">
        <v>3605051524641</v>
      </c>
      <c r="D1250" s="16">
        <v>14000</v>
      </c>
      <c r="E1250" s="17">
        <v>14000</v>
      </c>
      <c r="F1250" s="18">
        <v>1</v>
      </c>
      <c r="G1250" s="19">
        <v>1</v>
      </c>
      <c r="H1250" s="20">
        <f t="shared" si="134"/>
        <v>2</v>
      </c>
      <c r="I1250" s="21">
        <f>SUMIFS(E:E,C:C,C1250)</f>
        <v>14000</v>
      </c>
      <c r="J1250" s="21">
        <f>SUMIFS(D:D,C:C,C1250)</f>
        <v>14000</v>
      </c>
      <c r="K1250" s="20" t="str">
        <f>IF(H1250=2,"Délais OK &amp; Qté OK",IF(AND(H1250=1,E1250&lt;&gt;""),"Délais OK &amp; Qté NO",IF(AND(H1250=1,E1250="",M1250&gt;=2),"Délais NO &amp; Qté OK",IF(AND(E1250&lt;&gt;"",J1250=D1250),"Livraison sans demande","Délais NO &amp; Qté NO"))))</f>
        <v>Délais OK &amp; Qté OK</v>
      </c>
      <c r="L1250" s="22" t="str">
        <f>IF(AND(K1250="Délais NO &amp; Qté OK",X1250&gt;30,D1250&lt;&gt;""),"Verificar",IF(AND(K1250="Délais NO &amp; Qté OK",X1250&lt;=30,D1250&lt;&gt;""),"Entrée faite "&amp;X1250&amp;" jours "&amp;V1250,IF(AND(X1250&lt;30,K1250="Délais NO &amp; Qté NO",D1250=""),"Demande faite "&amp;X1250&amp;" jours "&amp;W1251,"")))</f>
        <v/>
      </c>
      <c r="M1250" s="22">
        <f t="shared" si="135"/>
        <v>1</v>
      </c>
      <c r="N1250" s="23">
        <v>1</v>
      </c>
      <c r="O1250" s="12" t="str">
        <f>CONCATENATE(C1250,D1250,E1250)</f>
        <v>36050515246411400014000</v>
      </c>
      <c r="P1250" s="42" t="str">
        <f t="shared" si="136"/>
        <v>15246411400014000</v>
      </c>
      <c r="Q1250" s="24" t="str">
        <f>IF(AND(D1250&lt;&gt;0,E1250=0),B1250,"")</f>
        <v/>
      </c>
      <c r="R1250" s="25" t="str">
        <f>IF(AND(D1250=0,E1250&lt;&gt;0),B1250,"")</f>
        <v/>
      </c>
      <c r="S1250" s="26">
        <f t="shared" si="133"/>
        <v>41075</v>
      </c>
      <c r="T1250" s="27">
        <f>SUMIFS(S:S,O:O,O1250,E:E,"")</f>
        <v>0</v>
      </c>
      <c r="U1250" s="27">
        <f>SUMIFS(S:S,O:O,O1250,D:D,"")</f>
        <v>0</v>
      </c>
      <c r="V1250" s="28" t="str">
        <f t="shared" si="137"/>
        <v>Avant</v>
      </c>
      <c r="W1250" s="28" t="str">
        <f t="shared" si="138"/>
        <v>Après</v>
      </c>
      <c r="X1250" s="29">
        <f t="shared" si="139"/>
        <v>0</v>
      </c>
      <c r="Y1250" s="42">
        <f>IFERROR(P1250+D1250*0.03,"")</f>
        <v>1.524641140001442E+16</v>
      </c>
    </row>
    <row r="1251" spans="1:25">
      <c r="A1251" s="13" t="s">
        <v>67</v>
      </c>
      <c r="B1251" s="14" t="s">
        <v>26</v>
      </c>
      <c r="C1251" s="15">
        <v>3605051524689</v>
      </c>
      <c r="D1251" s="16">
        <v>14000</v>
      </c>
      <c r="E1251" s="17">
        <v>14000</v>
      </c>
      <c r="F1251" s="18">
        <v>1</v>
      </c>
      <c r="G1251" s="19">
        <v>1</v>
      </c>
      <c r="H1251" s="20">
        <f t="shared" si="134"/>
        <v>2</v>
      </c>
      <c r="I1251" s="21">
        <f>SUMIFS(E:E,C:C,C1251)</f>
        <v>14000</v>
      </c>
      <c r="J1251" s="21">
        <f>SUMIFS(D:D,C:C,C1251)</f>
        <v>14000</v>
      </c>
      <c r="K1251" s="20" t="str">
        <f>IF(H1251=2,"Délais OK &amp; Qté OK",IF(AND(H1251=1,E1251&lt;&gt;""),"Délais OK &amp; Qté NO",IF(AND(H1251=1,E1251="",M1251&gt;=2),"Délais NO &amp; Qté OK",IF(AND(E1251&lt;&gt;"",J1251=D1251),"Livraison sans demande","Délais NO &amp; Qté NO"))))</f>
        <v>Délais OK &amp; Qté OK</v>
      </c>
      <c r="L1251" s="22" t="str">
        <f>IF(AND(K1251="Délais NO &amp; Qté OK",X1251&gt;30,D1251&lt;&gt;""),"Verificar",IF(AND(K1251="Délais NO &amp; Qté OK",X1251&lt;=30,D1251&lt;&gt;""),"Entrée faite "&amp;X1251&amp;" jours "&amp;V1251,IF(AND(X1251&lt;30,K1251="Délais NO &amp; Qté NO",D1251=""),"Demande faite "&amp;X1251&amp;" jours "&amp;W1252,"")))</f>
        <v/>
      </c>
      <c r="M1251" s="22">
        <f t="shared" si="135"/>
        <v>1</v>
      </c>
      <c r="N1251" s="23">
        <v>1</v>
      </c>
      <c r="O1251" s="12" t="str">
        <f>CONCATENATE(C1251,D1251,E1251)</f>
        <v>36050515246891400014000</v>
      </c>
      <c r="P1251" s="42" t="str">
        <f t="shared" si="136"/>
        <v>15246891400014000</v>
      </c>
      <c r="Q1251" s="24" t="str">
        <f>IF(AND(D1251&lt;&gt;0,E1251=0),B1251,"")</f>
        <v/>
      </c>
      <c r="R1251" s="25" t="str">
        <f>IF(AND(D1251=0,E1251&lt;&gt;0),B1251,"")</f>
        <v/>
      </c>
      <c r="S1251" s="26">
        <f t="shared" si="133"/>
        <v>41075</v>
      </c>
      <c r="T1251" s="27">
        <f>SUMIFS(S:S,O:O,O1251,E:E,"")</f>
        <v>0</v>
      </c>
      <c r="U1251" s="27">
        <f>SUMIFS(S:S,O:O,O1251,D:D,"")</f>
        <v>0</v>
      </c>
      <c r="V1251" s="28" t="str">
        <f t="shared" si="137"/>
        <v>Avant</v>
      </c>
      <c r="W1251" s="28" t="str">
        <f t="shared" si="138"/>
        <v>Après</v>
      </c>
      <c r="X1251" s="29">
        <f t="shared" si="139"/>
        <v>0</v>
      </c>
      <c r="Y1251" s="42">
        <f>IFERROR(P1251+D1251*0.03,"")</f>
        <v>1.524689140001442E+16</v>
      </c>
    </row>
    <row r="1252" spans="1:25">
      <c r="A1252" s="13" t="s">
        <v>67</v>
      </c>
      <c r="B1252" s="14" t="s">
        <v>26</v>
      </c>
      <c r="C1252" s="15">
        <v>3605051524733</v>
      </c>
      <c r="D1252" s="16">
        <v>14000</v>
      </c>
      <c r="E1252" s="17"/>
      <c r="F1252" s="18"/>
      <c r="G1252" s="19">
        <v>1</v>
      </c>
      <c r="H1252" s="20">
        <f t="shared" si="134"/>
        <v>1</v>
      </c>
      <c r="I1252" s="21">
        <f>SUMIFS(E:E,C:C,C1252)</f>
        <v>14000</v>
      </c>
      <c r="J1252" s="21">
        <f>SUMIFS(D:D,C:C,C1252)</f>
        <v>14000</v>
      </c>
      <c r="K1252" s="20" t="str">
        <f>IF(H1252=2,"Délais OK &amp; Qté OK",IF(AND(H1252=1,E1252&lt;&gt;""),"Délais OK &amp; Qté NO",IF(AND(H1252=1,E1252="",M1252&gt;=2),"Délais NO &amp; Qté OK",IF(AND(E1252&lt;&gt;"",J1252=D1252),"Livraison sans demande","Délais NO &amp; Qté NO"))))</f>
        <v>Délais NO &amp; Qté OK</v>
      </c>
      <c r="L1252" s="22" t="str">
        <f>IF(AND(K1252="Délais NO &amp; Qté OK",X1252&gt;30,D1252&lt;&gt;""),"Verificar",IF(AND(K1252="Délais NO &amp; Qté OK",X1252&lt;=30,D1252&lt;&gt;""),"Entrée faite "&amp;X1252&amp;" jours "&amp;V1252,IF(AND(X1252&lt;30,K1252="Délais NO &amp; Qté NO",D1252=""),"Demande faite "&amp;X1252&amp;" jours "&amp;W1253,"")))</f>
        <v>Entrée faite 3 jours Après</v>
      </c>
      <c r="M1252" s="22">
        <f t="shared" si="135"/>
        <v>2</v>
      </c>
      <c r="N1252" s="23">
        <v>1</v>
      </c>
      <c r="O1252" s="12" t="str">
        <f>CONCATENATE(C1252,D1252,E1252)</f>
        <v>360505152473314000</v>
      </c>
      <c r="P1252" s="42" t="str">
        <f t="shared" si="136"/>
        <v>152473314000</v>
      </c>
      <c r="Q1252" s="24" t="str">
        <f>IF(AND(D1252&lt;&gt;0,E1252=0),B1252,"")</f>
        <v>15/06/2012</v>
      </c>
      <c r="R1252" s="25" t="str">
        <f>IF(AND(D1252=0,E1252&lt;&gt;0),B1252,"")</f>
        <v/>
      </c>
      <c r="S1252" s="26">
        <f t="shared" si="133"/>
        <v>41075</v>
      </c>
      <c r="T1252" s="27">
        <f>SUMIFS(S:S,O:O,O1252,E:E,"")</f>
        <v>41075</v>
      </c>
      <c r="U1252" s="27">
        <f>SUMIFS(S:S,O:O,O1252,D:D,"")</f>
        <v>41078</v>
      </c>
      <c r="V1252" s="28" t="str">
        <f t="shared" si="137"/>
        <v>Après</v>
      </c>
      <c r="W1252" s="28" t="str">
        <f t="shared" si="138"/>
        <v>Avant</v>
      </c>
      <c r="X1252" s="29">
        <f t="shared" si="139"/>
        <v>3</v>
      </c>
      <c r="Y1252" s="42">
        <f>IFERROR(P1252+D1252*0.03,"")</f>
        <v>152473314420</v>
      </c>
    </row>
    <row r="1253" spans="1:25">
      <c r="A1253" s="13" t="s">
        <v>67</v>
      </c>
      <c r="B1253" s="14" t="s">
        <v>26</v>
      </c>
      <c r="C1253" s="15">
        <v>3605051529868</v>
      </c>
      <c r="D1253" s="16">
        <v>28000</v>
      </c>
      <c r="E1253" s="17">
        <v>28000</v>
      </c>
      <c r="F1253" s="18">
        <v>1</v>
      </c>
      <c r="G1253" s="19">
        <v>1</v>
      </c>
      <c r="H1253" s="20">
        <f t="shared" si="134"/>
        <v>2</v>
      </c>
      <c r="I1253" s="21">
        <f>SUMIFS(E:E,C:C,C1253)</f>
        <v>56000</v>
      </c>
      <c r="J1253" s="21">
        <f>SUMIFS(D:D,C:C,C1253)</f>
        <v>56000</v>
      </c>
      <c r="K1253" s="20" t="str">
        <f>IF(H1253=2,"Délais OK &amp; Qté OK",IF(AND(H1253=1,E1253&lt;&gt;""),"Délais OK &amp; Qté NO",IF(AND(H1253=1,E1253="",M1253&gt;=2),"Délais NO &amp; Qté OK",IF(AND(E1253&lt;&gt;"",J1253=D1253),"Livraison sans demande","Délais NO &amp; Qté NO"))))</f>
        <v>Délais OK &amp; Qté OK</v>
      </c>
      <c r="L1253" s="22" t="str">
        <f>IF(AND(K1253="Délais NO &amp; Qté OK",X1253&gt;30,D1253&lt;&gt;""),"Verificar",IF(AND(K1253="Délais NO &amp; Qté OK",X1253&lt;=30,D1253&lt;&gt;""),"Entrée faite "&amp;X1253&amp;" jours "&amp;V1253,IF(AND(X1253&lt;30,K1253="Délais NO &amp; Qté NO",D1253=""),"Demande faite "&amp;X1253&amp;" jours "&amp;W1254,"")))</f>
        <v/>
      </c>
      <c r="M1253" s="22">
        <f t="shared" si="135"/>
        <v>2</v>
      </c>
      <c r="N1253" s="23">
        <v>1</v>
      </c>
      <c r="O1253" s="12" t="str">
        <f>CONCATENATE(C1253,D1253,E1253)</f>
        <v>36050515298682800028000</v>
      </c>
      <c r="P1253" s="42" t="str">
        <f t="shared" si="136"/>
        <v>15298682800028000</v>
      </c>
      <c r="Q1253" s="24" t="str">
        <f>IF(AND(D1253&lt;&gt;0,E1253=0),B1253,"")</f>
        <v/>
      </c>
      <c r="R1253" s="25" t="str">
        <f>IF(AND(D1253=0,E1253&lt;&gt;0),B1253,"")</f>
        <v/>
      </c>
      <c r="S1253" s="26">
        <f t="shared" si="133"/>
        <v>41075</v>
      </c>
      <c r="T1253" s="27">
        <f>SUMIFS(S:S,O:O,O1253,E:E,"")</f>
        <v>0</v>
      </c>
      <c r="U1253" s="27">
        <f>SUMIFS(S:S,O:O,O1253,D:D,"")</f>
        <v>0</v>
      </c>
      <c r="V1253" s="28" t="str">
        <f t="shared" si="137"/>
        <v>Avant</v>
      </c>
      <c r="W1253" s="28" t="str">
        <f t="shared" si="138"/>
        <v>Après</v>
      </c>
      <c r="X1253" s="29">
        <f t="shared" si="139"/>
        <v>0</v>
      </c>
      <c r="Y1253" s="42">
        <f>IFERROR(P1253+D1253*0.03,"")</f>
        <v>1.529868280002884E+16</v>
      </c>
    </row>
    <row r="1254" spans="1:25">
      <c r="A1254" s="13" t="s">
        <v>67</v>
      </c>
      <c r="B1254" s="14" t="s">
        <v>26</v>
      </c>
      <c r="C1254" s="15">
        <v>3605051530666</v>
      </c>
      <c r="D1254" s="16">
        <v>14000</v>
      </c>
      <c r="E1254" s="17">
        <v>14000</v>
      </c>
      <c r="F1254" s="18">
        <v>1</v>
      </c>
      <c r="G1254" s="19">
        <v>1</v>
      </c>
      <c r="H1254" s="20">
        <f t="shared" si="134"/>
        <v>2</v>
      </c>
      <c r="I1254" s="21">
        <f>SUMIFS(E:E,C:C,C1254)</f>
        <v>14000</v>
      </c>
      <c r="J1254" s="21">
        <f>SUMIFS(D:D,C:C,C1254)</f>
        <v>14000</v>
      </c>
      <c r="K1254" s="20" t="str">
        <f>IF(H1254=2,"Délais OK &amp; Qté OK",IF(AND(H1254=1,E1254&lt;&gt;""),"Délais OK &amp; Qté NO",IF(AND(H1254=1,E1254="",M1254&gt;=2),"Délais NO &amp; Qté OK",IF(AND(E1254&lt;&gt;"",J1254=D1254),"Livraison sans demande","Délais NO &amp; Qté NO"))))</f>
        <v>Délais OK &amp; Qté OK</v>
      </c>
      <c r="L1254" s="22" t="str">
        <f>IF(AND(K1254="Délais NO &amp; Qté OK",X1254&gt;30,D1254&lt;&gt;""),"Verificar",IF(AND(K1254="Délais NO &amp; Qté OK",X1254&lt;=30,D1254&lt;&gt;""),"Entrée faite "&amp;X1254&amp;" jours "&amp;V1254,IF(AND(X1254&lt;30,K1254="Délais NO &amp; Qté NO",D1254=""),"Demande faite "&amp;X1254&amp;" jours "&amp;W1255,"")))</f>
        <v/>
      </c>
      <c r="M1254" s="22">
        <f t="shared" si="135"/>
        <v>1</v>
      </c>
      <c r="N1254" s="23">
        <v>1</v>
      </c>
      <c r="O1254" s="12" t="str">
        <f>CONCATENATE(C1254,D1254,E1254)</f>
        <v>36050515306661400014000</v>
      </c>
      <c r="P1254" s="42" t="str">
        <f t="shared" si="136"/>
        <v>15306661400014000</v>
      </c>
      <c r="Q1254" s="24" t="str">
        <f>IF(AND(D1254&lt;&gt;0,E1254=0),B1254,"")</f>
        <v/>
      </c>
      <c r="R1254" s="25" t="str">
        <f>IF(AND(D1254=0,E1254&lt;&gt;0),B1254,"")</f>
        <v/>
      </c>
      <c r="S1254" s="26">
        <f t="shared" si="133"/>
        <v>41075</v>
      </c>
      <c r="T1254" s="27">
        <f>SUMIFS(S:S,O:O,O1254,E:E,"")</f>
        <v>0</v>
      </c>
      <c r="U1254" s="27">
        <f>SUMIFS(S:S,O:O,O1254,D:D,"")</f>
        <v>0</v>
      </c>
      <c r="V1254" s="28" t="str">
        <f t="shared" si="137"/>
        <v>Avant</v>
      </c>
      <c r="W1254" s="28" t="str">
        <f t="shared" si="138"/>
        <v>Après</v>
      </c>
      <c r="X1254" s="29">
        <f t="shared" si="139"/>
        <v>0</v>
      </c>
      <c r="Y1254" s="42">
        <f>IFERROR(P1254+D1254*0.03,"")</f>
        <v>1.530666140001442E+16</v>
      </c>
    </row>
    <row r="1255" spans="1:25">
      <c r="A1255" s="13" t="s">
        <v>67</v>
      </c>
      <c r="B1255" s="14" t="s">
        <v>26</v>
      </c>
      <c r="C1255" s="15">
        <v>3605051530765</v>
      </c>
      <c r="D1255" s="16">
        <v>14000</v>
      </c>
      <c r="E1255" s="17">
        <v>14000</v>
      </c>
      <c r="F1255" s="18">
        <v>1</v>
      </c>
      <c r="G1255" s="19">
        <v>1</v>
      </c>
      <c r="H1255" s="20">
        <f t="shared" si="134"/>
        <v>2</v>
      </c>
      <c r="I1255" s="21">
        <f>SUMIFS(E:E,C:C,C1255)</f>
        <v>14000</v>
      </c>
      <c r="J1255" s="21">
        <f>SUMIFS(D:D,C:C,C1255)</f>
        <v>14000</v>
      </c>
      <c r="K1255" s="20" t="str">
        <f>IF(H1255=2,"Délais OK &amp; Qté OK",IF(AND(H1255=1,E1255&lt;&gt;""),"Délais OK &amp; Qté NO",IF(AND(H1255=1,E1255="",M1255&gt;=2),"Délais NO &amp; Qté OK",IF(AND(E1255&lt;&gt;"",J1255=D1255),"Livraison sans demande","Délais NO &amp; Qté NO"))))</f>
        <v>Délais OK &amp; Qté OK</v>
      </c>
      <c r="L1255" s="22" t="str">
        <f>IF(AND(K1255="Délais NO &amp; Qté OK",X1255&gt;30,D1255&lt;&gt;""),"Verificar",IF(AND(K1255="Délais NO &amp; Qté OK",X1255&lt;=30,D1255&lt;&gt;""),"Entrée faite "&amp;X1255&amp;" jours "&amp;V1255,IF(AND(X1255&lt;30,K1255="Délais NO &amp; Qté NO",D1255=""),"Demande faite "&amp;X1255&amp;" jours "&amp;W1256,"")))</f>
        <v/>
      </c>
      <c r="M1255" s="22">
        <f t="shared" si="135"/>
        <v>1</v>
      </c>
      <c r="N1255" s="23">
        <v>1</v>
      </c>
      <c r="O1255" s="12" t="str">
        <f>CONCATENATE(C1255,D1255,E1255)</f>
        <v>36050515307651400014000</v>
      </c>
      <c r="P1255" s="42" t="str">
        <f t="shared" si="136"/>
        <v>15307651400014000</v>
      </c>
      <c r="Q1255" s="24" t="str">
        <f>IF(AND(D1255&lt;&gt;0,E1255=0),B1255,"")</f>
        <v/>
      </c>
      <c r="R1255" s="25" t="str">
        <f>IF(AND(D1255=0,E1255&lt;&gt;0),B1255,"")</f>
        <v/>
      </c>
      <c r="S1255" s="26">
        <f t="shared" si="133"/>
        <v>41075</v>
      </c>
      <c r="T1255" s="27">
        <f>SUMIFS(S:S,O:O,O1255,E:E,"")</f>
        <v>0</v>
      </c>
      <c r="U1255" s="27">
        <f>SUMIFS(S:S,O:O,O1255,D:D,"")</f>
        <v>0</v>
      </c>
      <c r="V1255" s="28" t="str">
        <f t="shared" si="137"/>
        <v>Avant</v>
      </c>
      <c r="W1255" s="28" t="str">
        <f t="shared" si="138"/>
        <v>Après</v>
      </c>
      <c r="X1255" s="29">
        <f t="shared" si="139"/>
        <v>0</v>
      </c>
      <c r="Y1255" s="42">
        <f>IFERROR(P1255+D1255*0.03,"")</f>
        <v>1.530765140001442E+16</v>
      </c>
    </row>
    <row r="1256" spans="1:25">
      <c r="A1256" s="13" t="s">
        <v>67</v>
      </c>
      <c r="B1256" s="14" t="s">
        <v>26</v>
      </c>
      <c r="C1256" s="15">
        <v>3605051762791</v>
      </c>
      <c r="D1256" s="16">
        <v>10000</v>
      </c>
      <c r="E1256" s="17">
        <v>10000</v>
      </c>
      <c r="F1256" s="18">
        <v>1</v>
      </c>
      <c r="G1256" s="19">
        <v>1</v>
      </c>
      <c r="H1256" s="20">
        <f t="shared" si="134"/>
        <v>2</v>
      </c>
      <c r="I1256" s="21">
        <f>SUMIFS(E:E,C:C,C1256)</f>
        <v>10000</v>
      </c>
      <c r="J1256" s="21">
        <f>SUMIFS(D:D,C:C,C1256)</f>
        <v>20000</v>
      </c>
      <c r="K1256" s="20" t="str">
        <f>IF(H1256=2,"Délais OK &amp; Qté OK",IF(AND(H1256=1,E1256&lt;&gt;""),"Délais OK &amp; Qté NO",IF(AND(H1256=1,E1256="",M1256&gt;=2),"Délais NO &amp; Qté OK",IF(AND(E1256&lt;&gt;"",J1256=D1256),"Livraison sans demande","Délais NO &amp; Qté NO"))))</f>
        <v>Délais OK &amp; Qté OK</v>
      </c>
      <c r="L1256" s="22" t="str">
        <f>IF(AND(K1256="Délais NO &amp; Qté OK",X1256&gt;30,D1256&lt;&gt;""),"Verificar",IF(AND(K1256="Délais NO &amp; Qté OK",X1256&lt;=30,D1256&lt;&gt;""),"Entrée faite "&amp;X1256&amp;" jours "&amp;V1256,IF(AND(X1256&lt;30,K1256="Délais NO &amp; Qté NO",D1256=""),"Demande faite "&amp;X1256&amp;" jours "&amp;W1257,"")))</f>
        <v/>
      </c>
      <c r="M1256" s="22">
        <f t="shared" si="135"/>
        <v>1</v>
      </c>
      <c r="N1256" s="23">
        <v>1</v>
      </c>
      <c r="O1256" s="12" t="str">
        <f>CONCATENATE(C1256,D1256,E1256)</f>
        <v>36050517627911000010000</v>
      </c>
      <c r="P1256" s="42" t="str">
        <f t="shared" si="136"/>
        <v>17627911000010000</v>
      </c>
      <c r="Q1256" s="24" t="str">
        <f>IF(AND(D1256&lt;&gt;0,E1256=0),B1256,"")</f>
        <v/>
      </c>
      <c r="R1256" s="25" t="str">
        <f>IF(AND(D1256=0,E1256&lt;&gt;0),B1256,"")</f>
        <v/>
      </c>
      <c r="S1256" s="26">
        <f t="shared" si="133"/>
        <v>41075</v>
      </c>
      <c r="T1256" s="27">
        <f>SUMIFS(S:S,O:O,O1256,E:E,"")</f>
        <v>0</v>
      </c>
      <c r="U1256" s="27">
        <f>SUMIFS(S:S,O:O,O1256,D:D,"")</f>
        <v>0</v>
      </c>
      <c r="V1256" s="28" t="str">
        <f t="shared" si="137"/>
        <v>Avant</v>
      </c>
      <c r="W1256" s="28" t="str">
        <f t="shared" si="138"/>
        <v>Après</v>
      </c>
      <c r="X1256" s="29">
        <f t="shared" si="139"/>
        <v>0</v>
      </c>
      <c r="Y1256" s="42">
        <f>IFERROR(P1256+D1256*0.03,"")</f>
        <v>1.76279110000103E+16</v>
      </c>
    </row>
    <row r="1257" spans="1:25">
      <c r="A1257" s="13" t="s">
        <v>67</v>
      </c>
      <c r="B1257" s="14" t="s">
        <v>26</v>
      </c>
      <c r="C1257" s="15">
        <v>3605051962481</v>
      </c>
      <c r="D1257" s="16">
        <v>20000</v>
      </c>
      <c r="E1257" s="17"/>
      <c r="F1257" s="18"/>
      <c r="G1257" s="19">
        <v>1</v>
      </c>
      <c r="H1257" s="20">
        <f t="shared" si="134"/>
        <v>1</v>
      </c>
      <c r="I1257" s="21">
        <f>SUMIFS(E:E,C:C,C1257)</f>
        <v>60000</v>
      </c>
      <c r="J1257" s="21">
        <f>SUMIFS(D:D,C:C,C1257)</f>
        <v>60000</v>
      </c>
      <c r="K1257" s="20" t="str">
        <f>IF(H1257=2,"Délais OK &amp; Qté OK",IF(AND(H1257=1,E1257&lt;&gt;""),"Délais OK &amp; Qté NO",IF(AND(H1257=1,E1257="",M1257&gt;=2),"Délais NO &amp; Qté OK",IF(AND(E1257&lt;&gt;"",J1257=D1257),"Livraison sans demande","Délais NO &amp; Qté NO"))))</f>
        <v>Délais NO &amp; Qté NO</v>
      </c>
      <c r="L1257" s="22" t="str">
        <f>IF(AND(K1257="Délais NO &amp; Qté OK",X1257&gt;30,D1257&lt;&gt;""),"Verificar",IF(AND(K1257="Délais NO &amp; Qté OK",X1257&lt;=30,D1257&lt;&gt;""),"Entrée faite "&amp;X1257&amp;" jours "&amp;V1257,IF(AND(X1257&lt;30,K1257="Délais NO &amp; Qté NO",D1257=""),"Demande faite "&amp;X1257&amp;" jours "&amp;W1258,"")))</f>
        <v/>
      </c>
      <c r="M1257" s="22">
        <f t="shared" si="135"/>
        <v>1</v>
      </c>
      <c r="N1257" s="23">
        <v>1</v>
      </c>
      <c r="O1257" s="12" t="str">
        <f>CONCATENATE(C1257,D1257,E1257)</f>
        <v>360505196248120000</v>
      </c>
      <c r="P1257" s="42" t="str">
        <f t="shared" si="136"/>
        <v>196248120000</v>
      </c>
      <c r="Q1257" s="24" t="str">
        <f>IF(AND(D1257&lt;&gt;0,E1257=0),B1257,"")</f>
        <v>15/06/2012</v>
      </c>
      <c r="R1257" s="25" t="str">
        <f>IF(AND(D1257=0,E1257&lt;&gt;0),B1257,"")</f>
        <v/>
      </c>
      <c r="S1257" s="26">
        <f t="shared" si="133"/>
        <v>41075</v>
      </c>
      <c r="T1257" s="27">
        <f>SUMIFS(S:S,O:O,O1257,E:E,"")</f>
        <v>41075</v>
      </c>
      <c r="U1257" s="27">
        <f>SUMIFS(S:S,O:O,O1257,D:D,"")</f>
        <v>0</v>
      </c>
      <c r="V1257" s="28" t="str">
        <f t="shared" si="137"/>
        <v>Avant</v>
      </c>
      <c r="W1257" s="28" t="str">
        <f t="shared" si="138"/>
        <v>Après</v>
      </c>
      <c r="X1257" s="29">
        <f t="shared" si="139"/>
        <v>41075</v>
      </c>
      <c r="Y1257" s="42">
        <f>IFERROR(P1257+D1257*0.03,"")</f>
        <v>196248120600</v>
      </c>
    </row>
    <row r="1258" spans="1:25">
      <c r="A1258" s="13" t="s">
        <v>67</v>
      </c>
      <c r="B1258" s="14" t="s">
        <v>26</v>
      </c>
      <c r="C1258" s="15">
        <v>3605051962603</v>
      </c>
      <c r="D1258" s="16">
        <v>13150</v>
      </c>
      <c r="E1258" s="17">
        <v>10000</v>
      </c>
      <c r="F1258" s="18"/>
      <c r="G1258" s="19">
        <v>1</v>
      </c>
      <c r="H1258" s="20">
        <f t="shared" si="134"/>
        <v>1</v>
      </c>
      <c r="I1258" s="21">
        <f>SUMIFS(E:E,C:C,C1258)</f>
        <v>23150</v>
      </c>
      <c r="J1258" s="21">
        <f>SUMIFS(D:D,C:C,C1258)</f>
        <v>33150</v>
      </c>
      <c r="K1258" s="20" t="str">
        <f>IF(H1258=2,"Délais OK &amp; Qté OK",IF(AND(H1258=1,E1258&lt;&gt;""),"Délais OK &amp; Qté NO",IF(AND(H1258=1,E1258="",M1258&gt;=2),"Délais NO &amp; Qté OK",IF(AND(E1258&lt;&gt;"",J1258=D1258),"Livraison sans demande","Délais NO &amp; Qté NO"))))</f>
        <v>Délais OK &amp; Qté NO</v>
      </c>
      <c r="L1258" s="22" t="str">
        <f>IF(AND(K1258="Délais NO &amp; Qté OK",X1258&gt;30,D1258&lt;&gt;""),"Verificar",IF(AND(K1258="Délais NO &amp; Qté OK",X1258&lt;=30,D1258&lt;&gt;""),"Entrée faite "&amp;X1258&amp;" jours "&amp;V1258,IF(AND(X1258&lt;30,K1258="Délais NO &amp; Qté NO",D1258=""),"Demande faite "&amp;X1258&amp;" jours "&amp;W1259,"")))</f>
        <v/>
      </c>
      <c r="M1258" s="22">
        <f t="shared" si="135"/>
        <v>1</v>
      </c>
      <c r="N1258" s="23">
        <v>1</v>
      </c>
      <c r="O1258" s="12" t="str">
        <f>CONCATENATE(C1258,D1258,E1258)</f>
        <v>36050519626031315010000</v>
      </c>
      <c r="P1258" s="42" t="str">
        <f t="shared" si="136"/>
        <v>19626031315010000</v>
      </c>
      <c r="Q1258" s="24" t="str">
        <f>IF(AND(D1258&lt;&gt;0,E1258=0),B1258,"")</f>
        <v/>
      </c>
      <c r="R1258" s="25" t="str">
        <f>IF(AND(D1258=0,E1258&lt;&gt;0),B1258,"")</f>
        <v/>
      </c>
      <c r="S1258" s="26">
        <f t="shared" si="133"/>
        <v>41075</v>
      </c>
      <c r="T1258" s="27">
        <f>SUMIFS(S:S,O:O,O1258,E:E,"")</f>
        <v>0</v>
      </c>
      <c r="U1258" s="27">
        <f>SUMIFS(S:S,O:O,O1258,D:D,"")</f>
        <v>0</v>
      </c>
      <c r="V1258" s="28" t="str">
        <f t="shared" si="137"/>
        <v>Avant</v>
      </c>
      <c r="W1258" s="28" t="str">
        <f t="shared" si="138"/>
        <v>Après</v>
      </c>
      <c r="X1258" s="29">
        <f t="shared" si="139"/>
        <v>0</v>
      </c>
      <c r="Y1258" s="42">
        <f>IFERROR(P1258+D1258*0.03,"")</f>
        <v>1.9626031315010396E+16</v>
      </c>
    </row>
    <row r="1259" spans="1:25">
      <c r="A1259" s="13" t="s">
        <v>67</v>
      </c>
      <c r="B1259" s="14" t="s">
        <v>26</v>
      </c>
      <c r="C1259" s="15">
        <v>3605051979434</v>
      </c>
      <c r="D1259" s="16">
        <v>10000</v>
      </c>
      <c r="E1259" s="17">
        <v>10000</v>
      </c>
      <c r="F1259" s="18">
        <v>1</v>
      </c>
      <c r="G1259" s="19">
        <v>1</v>
      </c>
      <c r="H1259" s="20">
        <f t="shared" si="134"/>
        <v>2</v>
      </c>
      <c r="I1259" s="21">
        <f>SUMIFS(E:E,C:C,C1259)</f>
        <v>10000</v>
      </c>
      <c r="J1259" s="21">
        <f>SUMIFS(D:D,C:C,C1259)</f>
        <v>10000</v>
      </c>
      <c r="K1259" s="20" t="str">
        <f>IF(H1259=2,"Délais OK &amp; Qté OK",IF(AND(H1259=1,E1259&lt;&gt;""),"Délais OK &amp; Qté NO",IF(AND(H1259=1,E1259="",M1259&gt;=2),"Délais NO &amp; Qté OK",IF(AND(E1259&lt;&gt;"",J1259=D1259),"Livraison sans demande","Délais NO &amp; Qté NO"))))</f>
        <v>Délais OK &amp; Qté OK</v>
      </c>
      <c r="L1259" s="22" t="str">
        <f>IF(AND(K1259="Délais NO &amp; Qté OK",X1259&gt;30,D1259&lt;&gt;""),"Verificar",IF(AND(K1259="Délais NO &amp; Qté OK",X1259&lt;=30,D1259&lt;&gt;""),"Entrée faite "&amp;X1259&amp;" jours "&amp;V1259,IF(AND(X1259&lt;30,K1259="Délais NO &amp; Qté NO",D1259=""),"Demande faite "&amp;X1259&amp;" jours "&amp;W1260,"")))</f>
        <v/>
      </c>
      <c r="M1259" s="22">
        <f t="shared" si="135"/>
        <v>1</v>
      </c>
      <c r="N1259" s="23">
        <v>1</v>
      </c>
      <c r="O1259" s="12" t="str">
        <f>CONCATENATE(C1259,D1259,E1259)</f>
        <v>36050519794341000010000</v>
      </c>
      <c r="P1259" s="42" t="str">
        <f t="shared" si="136"/>
        <v>19794341000010000</v>
      </c>
      <c r="Q1259" s="24" t="str">
        <f>IF(AND(D1259&lt;&gt;0,E1259=0),B1259,"")</f>
        <v/>
      </c>
      <c r="R1259" s="25" t="str">
        <f>IF(AND(D1259=0,E1259&lt;&gt;0),B1259,"")</f>
        <v/>
      </c>
      <c r="S1259" s="26">
        <f t="shared" si="133"/>
        <v>41075</v>
      </c>
      <c r="T1259" s="27">
        <f>SUMIFS(S:S,O:O,O1259,E:E,"")</f>
        <v>0</v>
      </c>
      <c r="U1259" s="27">
        <f>SUMIFS(S:S,O:O,O1259,D:D,"")</f>
        <v>0</v>
      </c>
      <c r="V1259" s="28" t="str">
        <f t="shared" si="137"/>
        <v>Avant</v>
      </c>
      <c r="W1259" s="28" t="str">
        <f t="shared" si="138"/>
        <v>Après</v>
      </c>
      <c r="X1259" s="29">
        <f t="shared" si="139"/>
        <v>0</v>
      </c>
      <c r="Y1259" s="42">
        <f>IFERROR(P1259+D1259*0.03,"")</f>
        <v>1.97943410000103E+16</v>
      </c>
    </row>
    <row r="1260" spans="1:25">
      <c r="A1260" s="13" t="s">
        <v>67</v>
      </c>
      <c r="B1260" s="14" t="s">
        <v>26</v>
      </c>
      <c r="C1260" s="15">
        <v>3605052097816</v>
      </c>
      <c r="D1260" s="16">
        <v>10000</v>
      </c>
      <c r="E1260" s="17"/>
      <c r="F1260" s="18"/>
      <c r="G1260" s="19">
        <v>1</v>
      </c>
      <c r="H1260" s="20">
        <f t="shared" si="134"/>
        <v>1</v>
      </c>
      <c r="I1260" s="21">
        <f>SUMIFS(E:E,C:C,C1260)</f>
        <v>40000</v>
      </c>
      <c r="J1260" s="21">
        <f>SUMIFS(D:D,C:C,C1260)</f>
        <v>60000</v>
      </c>
      <c r="K1260" s="20" t="str">
        <f>IF(H1260=2,"Délais OK &amp; Qté OK",IF(AND(H1260=1,E1260&lt;&gt;""),"Délais OK &amp; Qté NO",IF(AND(H1260=1,E1260="",M1260&gt;=2),"Délais NO &amp; Qté OK",IF(AND(E1260&lt;&gt;"",J1260=D1260),"Livraison sans demande","Délais NO &amp; Qté NO"))))</f>
        <v>Délais NO &amp; Qté NO</v>
      </c>
      <c r="L1260" s="22" t="str">
        <f>IF(AND(K1260="Délais NO &amp; Qté OK",X1260&gt;30,D1260&lt;&gt;""),"Verificar",IF(AND(K1260="Délais NO &amp; Qté OK",X1260&lt;=30,D1260&lt;&gt;""),"Entrée faite "&amp;X1260&amp;" jours "&amp;V1260,IF(AND(X1260&lt;30,K1260="Délais NO &amp; Qté NO",D1260=""),"Demande faite "&amp;X1260&amp;" jours "&amp;W1261,"")))</f>
        <v/>
      </c>
      <c r="M1260" s="22">
        <f t="shared" si="135"/>
        <v>1</v>
      </c>
      <c r="N1260" s="23">
        <v>1</v>
      </c>
      <c r="O1260" s="12" t="str">
        <f>CONCATENATE(C1260,D1260,E1260)</f>
        <v>360505209781610000</v>
      </c>
      <c r="P1260" s="42" t="str">
        <f t="shared" si="136"/>
        <v>209781610000</v>
      </c>
      <c r="Q1260" s="24" t="str">
        <f>IF(AND(D1260&lt;&gt;0,E1260=0),B1260,"")</f>
        <v>15/06/2012</v>
      </c>
      <c r="R1260" s="25" t="str">
        <f>IF(AND(D1260=0,E1260&lt;&gt;0),B1260,"")</f>
        <v/>
      </c>
      <c r="S1260" s="26">
        <f t="shared" si="133"/>
        <v>41075</v>
      </c>
      <c r="T1260" s="27">
        <f>SUMIFS(S:S,O:O,O1260,E:E,"")</f>
        <v>41075</v>
      </c>
      <c r="U1260" s="27">
        <f>SUMIFS(S:S,O:O,O1260,D:D,"")</f>
        <v>0</v>
      </c>
      <c r="V1260" s="28" t="str">
        <f t="shared" si="137"/>
        <v>Avant</v>
      </c>
      <c r="W1260" s="28" t="str">
        <f t="shared" si="138"/>
        <v>Après</v>
      </c>
      <c r="X1260" s="29">
        <f t="shared" si="139"/>
        <v>41075</v>
      </c>
      <c r="Y1260" s="42">
        <f>IFERROR(P1260+D1260*0.03,"")</f>
        <v>209781610300</v>
      </c>
    </row>
    <row r="1261" spans="1:25">
      <c r="A1261" s="13" t="s">
        <v>67</v>
      </c>
      <c r="B1261" s="14" t="s">
        <v>26</v>
      </c>
      <c r="C1261" s="15">
        <v>3605052097823</v>
      </c>
      <c r="D1261" s="16">
        <v>10000</v>
      </c>
      <c r="E1261" s="17"/>
      <c r="F1261" s="18"/>
      <c r="G1261" s="19">
        <v>1</v>
      </c>
      <c r="H1261" s="20">
        <f t="shared" si="134"/>
        <v>1</v>
      </c>
      <c r="I1261" s="21">
        <f>SUMIFS(E:E,C:C,C1261)</f>
        <v>40000</v>
      </c>
      <c r="J1261" s="21">
        <f>SUMIFS(D:D,C:C,C1261)</f>
        <v>40000</v>
      </c>
      <c r="K1261" s="20" t="str">
        <f>IF(H1261=2,"Délais OK &amp; Qté OK",IF(AND(H1261=1,E1261&lt;&gt;""),"Délais OK &amp; Qté NO",IF(AND(H1261=1,E1261="",M1261&gt;=2),"Délais NO &amp; Qté OK",IF(AND(E1261&lt;&gt;"",J1261=D1261),"Livraison sans demande","Délais NO &amp; Qté NO"))))</f>
        <v>Délais NO &amp; Qté OK</v>
      </c>
      <c r="L1261" s="22" t="str">
        <f>IF(AND(K1261="Délais NO &amp; Qté OK",X1261&gt;30,D1261&lt;&gt;""),"Verificar",IF(AND(K1261="Délais NO &amp; Qté OK",X1261&lt;=30,D1261&lt;&gt;""),"Entrée faite "&amp;X1261&amp;" jours "&amp;V1261,IF(AND(X1261&lt;30,K1261="Délais NO &amp; Qté NO",D1261=""),"Demande faite "&amp;X1261&amp;" jours "&amp;W1262,"")))</f>
        <v>Entrée faite 3 jours Après</v>
      </c>
      <c r="M1261" s="22">
        <f t="shared" si="135"/>
        <v>2</v>
      </c>
      <c r="N1261" s="23">
        <v>1</v>
      </c>
      <c r="O1261" s="12" t="str">
        <f>CONCATENATE(C1261,D1261,E1261)</f>
        <v>360505209782310000</v>
      </c>
      <c r="P1261" s="42" t="str">
        <f t="shared" si="136"/>
        <v>209782310000</v>
      </c>
      <c r="Q1261" s="24" t="str">
        <f>IF(AND(D1261&lt;&gt;0,E1261=0),B1261,"")</f>
        <v>15/06/2012</v>
      </c>
      <c r="R1261" s="25" t="str">
        <f>IF(AND(D1261=0,E1261&lt;&gt;0),B1261,"")</f>
        <v/>
      </c>
      <c r="S1261" s="26">
        <f t="shared" si="133"/>
        <v>41075</v>
      </c>
      <c r="T1261" s="27">
        <f>SUMIFS(S:S,O:O,O1261,E:E,"")</f>
        <v>41075</v>
      </c>
      <c r="U1261" s="27">
        <f>SUMIFS(S:S,O:O,O1261,D:D,"")</f>
        <v>41078</v>
      </c>
      <c r="V1261" s="28" t="str">
        <f t="shared" si="137"/>
        <v>Après</v>
      </c>
      <c r="W1261" s="28" t="str">
        <f t="shared" si="138"/>
        <v>Avant</v>
      </c>
      <c r="X1261" s="29">
        <f t="shared" si="139"/>
        <v>3</v>
      </c>
      <c r="Y1261" s="42">
        <f>IFERROR(P1261+D1261*0.03,"")</f>
        <v>209782310300</v>
      </c>
    </row>
    <row r="1262" spans="1:25">
      <c r="A1262" s="13" t="s">
        <v>67</v>
      </c>
      <c r="B1262" s="14" t="s">
        <v>26</v>
      </c>
      <c r="C1262" s="15">
        <v>3605052100455</v>
      </c>
      <c r="D1262" s="16">
        <v>10000</v>
      </c>
      <c r="E1262" s="17">
        <v>10000</v>
      </c>
      <c r="F1262" s="18">
        <v>1</v>
      </c>
      <c r="G1262" s="19">
        <v>1</v>
      </c>
      <c r="H1262" s="20">
        <f t="shared" si="134"/>
        <v>2</v>
      </c>
      <c r="I1262" s="21">
        <f>SUMIFS(E:E,C:C,C1262)</f>
        <v>10000</v>
      </c>
      <c r="J1262" s="21">
        <f>SUMIFS(D:D,C:C,C1262)</f>
        <v>10000</v>
      </c>
      <c r="K1262" s="20" t="str">
        <f>IF(H1262=2,"Délais OK &amp; Qté OK",IF(AND(H1262=1,E1262&lt;&gt;""),"Délais OK &amp; Qté NO",IF(AND(H1262=1,E1262="",M1262&gt;=2),"Délais NO &amp; Qté OK",IF(AND(E1262&lt;&gt;"",J1262=D1262),"Livraison sans demande","Délais NO &amp; Qté NO"))))</f>
        <v>Délais OK &amp; Qté OK</v>
      </c>
      <c r="L1262" s="22" t="str">
        <f>IF(AND(K1262="Délais NO &amp; Qté OK",X1262&gt;30,D1262&lt;&gt;""),"Verificar",IF(AND(K1262="Délais NO &amp; Qté OK",X1262&lt;=30,D1262&lt;&gt;""),"Entrée faite "&amp;X1262&amp;" jours "&amp;V1262,IF(AND(X1262&lt;30,K1262="Délais NO &amp; Qté NO",D1262=""),"Demande faite "&amp;X1262&amp;" jours "&amp;W1263,"")))</f>
        <v/>
      </c>
      <c r="M1262" s="22">
        <f t="shared" si="135"/>
        <v>1</v>
      </c>
      <c r="N1262" s="23">
        <v>1</v>
      </c>
      <c r="O1262" s="12" t="str">
        <f>CONCATENATE(C1262,D1262,E1262)</f>
        <v>36050521004551000010000</v>
      </c>
      <c r="P1262" s="42" t="str">
        <f t="shared" si="136"/>
        <v>21004551000010000</v>
      </c>
      <c r="Q1262" s="24" t="str">
        <f>IF(AND(D1262&lt;&gt;0,E1262=0),B1262,"")</f>
        <v/>
      </c>
      <c r="R1262" s="25" t="str">
        <f>IF(AND(D1262=0,E1262&lt;&gt;0),B1262,"")</f>
        <v/>
      </c>
      <c r="S1262" s="26">
        <f t="shared" si="133"/>
        <v>41075</v>
      </c>
      <c r="T1262" s="27">
        <f>SUMIFS(S:S,O:O,O1262,E:E,"")</f>
        <v>0</v>
      </c>
      <c r="U1262" s="27">
        <f>SUMIFS(S:S,O:O,O1262,D:D,"")</f>
        <v>0</v>
      </c>
      <c r="V1262" s="28" t="str">
        <f t="shared" si="137"/>
        <v>Avant</v>
      </c>
      <c r="W1262" s="28" t="str">
        <f t="shared" si="138"/>
        <v>Après</v>
      </c>
      <c r="X1262" s="29">
        <f t="shared" si="139"/>
        <v>0</v>
      </c>
      <c r="Y1262" s="42">
        <f>IFERROR(P1262+D1262*0.03,"")</f>
        <v>2.10045510000103E+16</v>
      </c>
    </row>
    <row r="1263" spans="1:25">
      <c r="A1263" s="13" t="s">
        <v>67</v>
      </c>
      <c r="B1263" s="14" t="s">
        <v>26</v>
      </c>
      <c r="C1263" s="15">
        <v>3605052143681</v>
      </c>
      <c r="D1263" s="16">
        <v>10000</v>
      </c>
      <c r="E1263" s="17">
        <v>10000</v>
      </c>
      <c r="F1263" s="18">
        <v>1</v>
      </c>
      <c r="G1263" s="19">
        <v>1</v>
      </c>
      <c r="H1263" s="20">
        <f t="shared" si="134"/>
        <v>2</v>
      </c>
      <c r="I1263" s="21">
        <f>SUMIFS(E:E,C:C,C1263)</f>
        <v>10000</v>
      </c>
      <c r="J1263" s="21">
        <f>SUMIFS(D:D,C:C,C1263)</f>
        <v>10000</v>
      </c>
      <c r="K1263" s="20" t="str">
        <f>IF(H1263=2,"Délais OK &amp; Qté OK",IF(AND(H1263=1,E1263&lt;&gt;""),"Délais OK &amp; Qté NO",IF(AND(H1263=1,E1263="",M1263&gt;=2),"Délais NO &amp; Qté OK",IF(AND(E1263&lt;&gt;"",J1263=D1263),"Livraison sans demande","Délais NO &amp; Qté NO"))))</f>
        <v>Délais OK &amp; Qté OK</v>
      </c>
      <c r="L1263" s="22" t="str">
        <f>IF(AND(K1263="Délais NO &amp; Qté OK",X1263&gt;30,D1263&lt;&gt;""),"Verificar",IF(AND(K1263="Délais NO &amp; Qté OK",X1263&lt;=30,D1263&lt;&gt;""),"Entrée faite "&amp;X1263&amp;" jours "&amp;V1263,IF(AND(X1263&lt;30,K1263="Délais NO &amp; Qté NO",D1263=""),"Demande faite "&amp;X1263&amp;" jours "&amp;W1264,"")))</f>
        <v/>
      </c>
      <c r="M1263" s="22">
        <f t="shared" si="135"/>
        <v>1</v>
      </c>
      <c r="N1263" s="23">
        <v>1</v>
      </c>
      <c r="O1263" s="12" t="str">
        <f>CONCATENATE(C1263,D1263,E1263)</f>
        <v>36050521436811000010000</v>
      </c>
      <c r="P1263" s="42" t="str">
        <f t="shared" si="136"/>
        <v>21436811000010000</v>
      </c>
      <c r="Q1263" s="24" t="str">
        <f>IF(AND(D1263&lt;&gt;0,E1263=0),B1263,"")</f>
        <v/>
      </c>
      <c r="R1263" s="25" t="str">
        <f>IF(AND(D1263=0,E1263&lt;&gt;0),B1263,"")</f>
        <v/>
      </c>
      <c r="S1263" s="26">
        <f t="shared" si="133"/>
        <v>41075</v>
      </c>
      <c r="T1263" s="27">
        <f>SUMIFS(S:S,O:O,O1263,E:E,"")</f>
        <v>0</v>
      </c>
      <c r="U1263" s="27">
        <f>SUMIFS(S:S,O:O,O1263,D:D,"")</f>
        <v>0</v>
      </c>
      <c r="V1263" s="28" t="str">
        <f t="shared" si="137"/>
        <v>Avant</v>
      </c>
      <c r="W1263" s="28" t="str">
        <f t="shared" si="138"/>
        <v>Après</v>
      </c>
      <c r="X1263" s="29">
        <f t="shared" si="139"/>
        <v>0</v>
      </c>
      <c r="Y1263" s="42">
        <f>IFERROR(P1263+D1263*0.03,"")</f>
        <v>2.14368110000103E+16</v>
      </c>
    </row>
    <row r="1264" spans="1:25">
      <c r="A1264" s="13" t="s">
        <v>67</v>
      </c>
      <c r="B1264" s="14" t="s">
        <v>26</v>
      </c>
      <c r="C1264" s="15">
        <v>3605052144589</v>
      </c>
      <c r="D1264" s="16">
        <v>10000</v>
      </c>
      <c r="E1264" s="17">
        <v>10000</v>
      </c>
      <c r="F1264" s="18">
        <v>1</v>
      </c>
      <c r="G1264" s="19">
        <v>1</v>
      </c>
      <c r="H1264" s="20">
        <f t="shared" si="134"/>
        <v>2</v>
      </c>
      <c r="I1264" s="21">
        <f>SUMIFS(E:E,C:C,C1264)</f>
        <v>10000</v>
      </c>
      <c r="J1264" s="21">
        <f>SUMIFS(D:D,C:C,C1264)</f>
        <v>10000</v>
      </c>
      <c r="K1264" s="20" t="str">
        <f>IF(H1264=2,"Délais OK &amp; Qté OK",IF(AND(H1264=1,E1264&lt;&gt;""),"Délais OK &amp; Qté NO",IF(AND(H1264=1,E1264="",M1264&gt;=2),"Délais NO &amp; Qté OK",IF(AND(E1264&lt;&gt;"",J1264=D1264),"Livraison sans demande","Délais NO &amp; Qté NO"))))</f>
        <v>Délais OK &amp; Qté OK</v>
      </c>
      <c r="L1264" s="22" t="str">
        <f>IF(AND(K1264="Délais NO &amp; Qté OK",X1264&gt;30,D1264&lt;&gt;""),"Verificar",IF(AND(K1264="Délais NO &amp; Qté OK",X1264&lt;=30,D1264&lt;&gt;""),"Entrée faite "&amp;X1264&amp;" jours "&amp;V1264,IF(AND(X1264&lt;30,K1264="Délais NO &amp; Qté NO",D1264=""),"Demande faite "&amp;X1264&amp;" jours "&amp;W1265,"")))</f>
        <v/>
      </c>
      <c r="M1264" s="22">
        <f t="shared" si="135"/>
        <v>1</v>
      </c>
      <c r="N1264" s="23">
        <v>1</v>
      </c>
      <c r="O1264" s="12" t="str">
        <f>CONCATENATE(C1264,D1264,E1264)</f>
        <v>36050521445891000010000</v>
      </c>
      <c r="P1264" s="42" t="str">
        <f t="shared" si="136"/>
        <v>21445891000010000</v>
      </c>
      <c r="Q1264" s="24" t="str">
        <f>IF(AND(D1264&lt;&gt;0,E1264=0),B1264,"")</f>
        <v/>
      </c>
      <c r="R1264" s="25" t="str">
        <f>IF(AND(D1264=0,E1264&lt;&gt;0),B1264,"")</f>
        <v/>
      </c>
      <c r="S1264" s="26">
        <f t="shared" si="133"/>
        <v>41075</v>
      </c>
      <c r="T1264" s="27">
        <f>SUMIFS(S:S,O:O,O1264,E:E,"")</f>
        <v>0</v>
      </c>
      <c r="U1264" s="27">
        <f>SUMIFS(S:S,O:O,O1264,D:D,"")</f>
        <v>0</v>
      </c>
      <c r="V1264" s="28" t="str">
        <f t="shared" si="137"/>
        <v>Avant</v>
      </c>
      <c r="W1264" s="28" t="str">
        <f t="shared" si="138"/>
        <v>Après</v>
      </c>
      <c r="X1264" s="29">
        <f t="shared" si="139"/>
        <v>0</v>
      </c>
      <c r="Y1264" s="42">
        <f>IFERROR(P1264+D1264*0.03,"")</f>
        <v>2.14458910000103E+16</v>
      </c>
    </row>
    <row r="1265" spans="1:25">
      <c r="A1265" s="13" t="s">
        <v>67</v>
      </c>
      <c r="B1265" s="14" t="s">
        <v>26</v>
      </c>
      <c r="C1265" s="15">
        <v>3605052144619</v>
      </c>
      <c r="D1265" s="16">
        <v>10000</v>
      </c>
      <c r="E1265" s="17">
        <v>10000</v>
      </c>
      <c r="F1265" s="18">
        <v>1</v>
      </c>
      <c r="G1265" s="19">
        <v>1</v>
      </c>
      <c r="H1265" s="20">
        <f t="shared" si="134"/>
        <v>2</v>
      </c>
      <c r="I1265" s="21">
        <f>SUMIFS(E:E,C:C,C1265)</f>
        <v>10000</v>
      </c>
      <c r="J1265" s="21">
        <f>SUMIFS(D:D,C:C,C1265)</f>
        <v>10000</v>
      </c>
      <c r="K1265" s="20" t="str">
        <f>IF(H1265=2,"Délais OK &amp; Qté OK",IF(AND(H1265=1,E1265&lt;&gt;""),"Délais OK &amp; Qté NO",IF(AND(H1265=1,E1265="",M1265&gt;=2),"Délais NO &amp; Qté OK",IF(AND(E1265&lt;&gt;"",J1265=D1265),"Livraison sans demande","Délais NO &amp; Qté NO"))))</f>
        <v>Délais OK &amp; Qté OK</v>
      </c>
      <c r="L1265" s="22" t="str">
        <f>IF(AND(K1265="Délais NO &amp; Qté OK",X1265&gt;30,D1265&lt;&gt;""),"Verificar",IF(AND(K1265="Délais NO &amp; Qté OK",X1265&lt;=30,D1265&lt;&gt;""),"Entrée faite "&amp;X1265&amp;" jours "&amp;V1265,IF(AND(X1265&lt;30,K1265="Délais NO &amp; Qté NO",D1265=""),"Demande faite "&amp;X1265&amp;" jours "&amp;W1266,"")))</f>
        <v/>
      </c>
      <c r="M1265" s="22">
        <f t="shared" si="135"/>
        <v>1</v>
      </c>
      <c r="N1265" s="23">
        <v>1</v>
      </c>
      <c r="O1265" s="12" t="str">
        <f>CONCATENATE(C1265,D1265,E1265)</f>
        <v>36050521446191000010000</v>
      </c>
      <c r="P1265" s="42" t="str">
        <f t="shared" si="136"/>
        <v>21446191000010000</v>
      </c>
      <c r="Q1265" s="24" t="str">
        <f>IF(AND(D1265&lt;&gt;0,E1265=0),B1265,"")</f>
        <v/>
      </c>
      <c r="R1265" s="25" t="str">
        <f>IF(AND(D1265=0,E1265&lt;&gt;0),B1265,"")</f>
        <v/>
      </c>
      <c r="S1265" s="26">
        <f t="shared" si="133"/>
        <v>41075</v>
      </c>
      <c r="T1265" s="27">
        <f>SUMIFS(S:S,O:O,O1265,E:E,"")</f>
        <v>0</v>
      </c>
      <c r="U1265" s="27">
        <f>SUMIFS(S:S,O:O,O1265,D:D,"")</f>
        <v>0</v>
      </c>
      <c r="V1265" s="28" t="str">
        <f t="shared" si="137"/>
        <v>Avant</v>
      </c>
      <c r="W1265" s="28" t="str">
        <f t="shared" si="138"/>
        <v>Après</v>
      </c>
      <c r="X1265" s="29">
        <f t="shared" si="139"/>
        <v>0</v>
      </c>
      <c r="Y1265" s="42">
        <f>IFERROR(P1265+D1265*0.03,"")</f>
        <v>2.14461910000103E+16</v>
      </c>
    </row>
    <row r="1266" spans="1:25">
      <c r="A1266" s="13" t="s">
        <v>67</v>
      </c>
      <c r="B1266" s="14" t="s">
        <v>26</v>
      </c>
      <c r="C1266" s="15">
        <v>3605052145906</v>
      </c>
      <c r="D1266" s="16">
        <v>10000</v>
      </c>
      <c r="E1266" s="17">
        <v>10000</v>
      </c>
      <c r="F1266" s="18">
        <v>1</v>
      </c>
      <c r="G1266" s="19">
        <v>1</v>
      </c>
      <c r="H1266" s="20">
        <f t="shared" si="134"/>
        <v>2</v>
      </c>
      <c r="I1266" s="21">
        <f>SUMIFS(E:E,C:C,C1266)</f>
        <v>10000</v>
      </c>
      <c r="J1266" s="21">
        <f>SUMIFS(D:D,C:C,C1266)</f>
        <v>10000</v>
      </c>
      <c r="K1266" s="20" t="str">
        <f>IF(H1266=2,"Délais OK &amp; Qté OK",IF(AND(H1266=1,E1266&lt;&gt;""),"Délais OK &amp; Qté NO",IF(AND(H1266=1,E1266="",M1266&gt;=2),"Délais NO &amp; Qté OK",IF(AND(E1266&lt;&gt;"",J1266=D1266),"Livraison sans demande","Délais NO &amp; Qté NO"))))</f>
        <v>Délais OK &amp; Qté OK</v>
      </c>
      <c r="L1266" s="22" t="str">
        <f>IF(AND(K1266="Délais NO &amp; Qté OK",X1266&gt;30,D1266&lt;&gt;""),"Verificar",IF(AND(K1266="Délais NO &amp; Qté OK",X1266&lt;=30,D1266&lt;&gt;""),"Entrée faite "&amp;X1266&amp;" jours "&amp;V1266,IF(AND(X1266&lt;30,K1266="Délais NO &amp; Qté NO",D1266=""),"Demande faite "&amp;X1266&amp;" jours "&amp;W1267,"")))</f>
        <v/>
      </c>
      <c r="M1266" s="22">
        <f t="shared" si="135"/>
        <v>1</v>
      </c>
      <c r="N1266" s="23">
        <v>1</v>
      </c>
      <c r="O1266" s="12" t="str">
        <f>CONCATENATE(C1266,D1266,E1266)</f>
        <v>36050521459061000010000</v>
      </c>
      <c r="P1266" s="42" t="str">
        <f t="shared" si="136"/>
        <v>21459061000010000</v>
      </c>
      <c r="Q1266" s="24" t="str">
        <f>IF(AND(D1266&lt;&gt;0,E1266=0),B1266,"")</f>
        <v/>
      </c>
      <c r="R1266" s="25" t="str">
        <f>IF(AND(D1266=0,E1266&lt;&gt;0),B1266,"")</f>
        <v/>
      </c>
      <c r="S1266" s="26">
        <f t="shared" si="133"/>
        <v>41075</v>
      </c>
      <c r="T1266" s="27">
        <f>SUMIFS(S:S,O:O,O1266,E:E,"")</f>
        <v>0</v>
      </c>
      <c r="U1266" s="27">
        <f>SUMIFS(S:S,O:O,O1266,D:D,"")</f>
        <v>0</v>
      </c>
      <c r="V1266" s="28" t="str">
        <f t="shared" si="137"/>
        <v>Avant</v>
      </c>
      <c r="W1266" s="28" t="str">
        <f t="shared" si="138"/>
        <v>Après</v>
      </c>
      <c r="X1266" s="29">
        <f t="shared" si="139"/>
        <v>0</v>
      </c>
      <c r="Y1266" s="42">
        <f>IFERROR(P1266+D1266*0.03,"")</f>
        <v>2.14590610000103E+16</v>
      </c>
    </row>
    <row r="1267" spans="1:25">
      <c r="A1267" s="13" t="s">
        <v>67</v>
      </c>
      <c r="B1267" s="14" t="s">
        <v>26</v>
      </c>
      <c r="C1267" s="15">
        <v>3605052146859</v>
      </c>
      <c r="D1267" s="16">
        <v>10000</v>
      </c>
      <c r="E1267" s="17">
        <v>10000</v>
      </c>
      <c r="F1267" s="18">
        <v>1</v>
      </c>
      <c r="G1267" s="19">
        <v>1</v>
      </c>
      <c r="H1267" s="20">
        <f t="shared" si="134"/>
        <v>2</v>
      </c>
      <c r="I1267" s="21">
        <f>SUMIFS(E:E,C:C,C1267)</f>
        <v>10000</v>
      </c>
      <c r="J1267" s="21">
        <f>SUMIFS(D:D,C:C,C1267)</f>
        <v>10000</v>
      </c>
      <c r="K1267" s="20" t="str">
        <f>IF(H1267=2,"Délais OK &amp; Qté OK",IF(AND(H1267=1,E1267&lt;&gt;""),"Délais OK &amp; Qté NO",IF(AND(H1267=1,E1267="",M1267&gt;=2),"Délais NO &amp; Qté OK",IF(AND(E1267&lt;&gt;"",J1267=D1267),"Livraison sans demande","Délais NO &amp; Qté NO"))))</f>
        <v>Délais OK &amp; Qté OK</v>
      </c>
      <c r="L1267" s="22" t="str">
        <f>IF(AND(K1267="Délais NO &amp; Qté OK",X1267&gt;30,D1267&lt;&gt;""),"Verificar",IF(AND(K1267="Délais NO &amp; Qté OK",X1267&lt;=30,D1267&lt;&gt;""),"Entrée faite "&amp;X1267&amp;" jours "&amp;V1267,IF(AND(X1267&lt;30,K1267="Délais NO &amp; Qté NO",D1267=""),"Demande faite "&amp;X1267&amp;" jours "&amp;W1268,"")))</f>
        <v/>
      </c>
      <c r="M1267" s="22">
        <f t="shared" si="135"/>
        <v>1</v>
      </c>
      <c r="N1267" s="23">
        <v>1</v>
      </c>
      <c r="O1267" s="12" t="str">
        <f>CONCATENATE(C1267,D1267,E1267)</f>
        <v>36050521468591000010000</v>
      </c>
      <c r="P1267" s="42" t="str">
        <f t="shared" si="136"/>
        <v>21468591000010000</v>
      </c>
      <c r="Q1267" s="24" t="str">
        <f>IF(AND(D1267&lt;&gt;0,E1267=0),B1267,"")</f>
        <v/>
      </c>
      <c r="R1267" s="25" t="str">
        <f>IF(AND(D1267=0,E1267&lt;&gt;0),B1267,"")</f>
        <v/>
      </c>
      <c r="S1267" s="26">
        <f t="shared" si="133"/>
        <v>41075</v>
      </c>
      <c r="T1267" s="27">
        <f>SUMIFS(S:S,O:O,O1267,E:E,"")</f>
        <v>0</v>
      </c>
      <c r="U1267" s="27">
        <f>SUMIFS(S:S,O:O,O1267,D:D,"")</f>
        <v>0</v>
      </c>
      <c r="V1267" s="28" t="str">
        <f t="shared" si="137"/>
        <v>Avant</v>
      </c>
      <c r="W1267" s="28" t="str">
        <f t="shared" si="138"/>
        <v>Après</v>
      </c>
      <c r="X1267" s="29">
        <f t="shared" si="139"/>
        <v>0</v>
      </c>
      <c r="Y1267" s="42">
        <f>IFERROR(P1267+D1267*0.03,"")</f>
        <v>2.14685910000103E+16</v>
      </c>
    </row>
    <row r="1268" spans="1:25">
      <c r="A1268" s="13" t="s">
        <v>67</v>
      </c>
      <c r="B1268" s="14" t="s">
        <v>26</v>
      </c>
      <c r="C1268" s="15">
        <v>3605052267974</v>
      </c>
      <c r="D1268" s="16">
        <v>240000</v>
      </c>
      <c r="E1268" s="17">
        <v>220800</v>
      </c>
      <c r="F1268" s="18"/>
      <c r="G1268" s="19">
        <v>1</v>
      </c>
      <c r="H1268" s="20">
        <f t="shared" si="134"/>
        <v>1</v>
      </c>
      <c r="I1268" s="21">
        <f>SUMIFS(E:E,C:C,C1268)</f>
        <v>748800</v>
      </c>
      <c r="J1268" s="21">
        <f>SUMIFS(D:D,C:C,C1268)</f>
        <v>777600</v>
      </c>
      <c r="K1268" s="20" t="str">
        <f>IF(H1268=2,"Délais OK &amp; Qté OK",IF(AND(H1268=1,E1268&lt;&gt;""),"Délais OK &amp; Qté NO",IF(AND(H1268=1,E1268="",M1268&gt;=2),"Délais NO &amp; Qté OK",IF(AND(E1268&lt;&gt;"",J1268=D1268),"Livraison sans demande","Délais NO &amp; Qté NO"))))</f>
        <v>Délais OK &amp; Qté NO</v>
      </c>
      <c r="L1268" s="22" t="str">
        <f>IF(AND(K1268="Délais NO &amp; Qté OK",X1268&gt;30,D1268&lt;&gt;""),"Verificar",IF(AND(K1268="Délais NO &amp; Qté OK",X1268&lt;=30,D1268&lt;&gt;""),"Entrée faite "&amp;X1268&amp;" jours "&amp;V1268,IF(AND(X1268&lt;30,K1268="Délais NO &amp; Qté NO",D1268=""),"Demande faite "&amp;X1268&amp;" jours "&amp;W1269,"")))</f>
        <v/>
      </c>
      <c r="M1268" s="22">
        <f t="shared" si="135"/>
        <v>1</v>
      </c>
      <c r="N1268" s="23">
        <v>1</v>
      </c>
      <c r="O1268" s="12" t="str">
        <f>CONCATENATE(C1268,D1268,E1268)</f>
        <v>3605052267974240000220800</v>
      </c>
      <c r="P1268" s="42" t="str">
        <f t="shared" si="136"/>
        <v>2267974240000220800</v>
      </c>
      <c r="Q1268" s="24" t="str">
        <f>IF(AND(D1268&lt;&gt;0,E1268=0),B1268,"")</f>
        <v/>
      </c>
      <c r="R1268" s="25" t="str">
        <f>IF(AND(D1268=0,E1268&lt;&gt;0),B1268,"")</f>
        <v/>
      </c>
      <c r="S1268" s="26">
        <f t="shared" si="133"/>
        <v>41075</v>
      </c>
      <c r="T1268" s="27">
        <f>SUMIFS(S:S,O:O,O1268,E:E,"")</f>
        <v>0</v>
      </c>
      <c r="U1268" s="27">
        <f>SUMIFS(S:S,O:O,O1268,D:D,"")</f>
        <v>0</v>
      </c>
      <c r="V1268" s="28" t="str">
        <f t="shared" si="137"/>
        <v>Avant</v>
      </c>
      <c r="W1268" s="28" t="str">
        <f t="shared" si="138"/>
        <v>Après</v>
      </c>
      <c r="X1268" s="29">
        <f t="shared" si="139"/>
        <v>0</v>
      </c>
      <c r="Y1268" s="42">
        <f>IFERROR(P1268+D1268*0.03,"")</f>
        <v>2.2679742400002271E+18</v>
      </c>
    </row>
    <row r="1269" spans="1:25">
      <c r="A1269" s="13" t="s">
        <v>67</v>
      </c>
      <c r="B1269" s="14" t="s">
        <v>26</v>
      </c>
      <c r="C1269" s="15">
        <v>3605052267981</v>
      </c>
      <c r="D1269" s="16">
        <v>105600</v>
      </c>
      <c r="E1269" s="17">
        <v>115200</v>
      </c>
      <c r="F1269" s="18"/>
      <c r="G1269" s="19">
        <v>1</v>
      </c>
      <c r="H1269" s="20">
        <f t="shared" si="134"/>
        <v>1</v>
      </c>
      <c r="I1269" s="21">
        <f>SUMIFS(E:E,C:C,C1269)</f>
        <v>787200</v>
      </c>
      <c r="J1269" s="21">
        <f>SUMIFS(D:D,C:C,C1269)</f>
        <v>796800</v>
      </c>
      <c r="K1269" s="20" t="str">
        <f>IF(H1269=2,"Délais OK &amp; Qté OK",IF(AND(H1269=1,E1269&lt;&gt;""),"Délais OK &amp; Qté NO",IF(AND(H1269=1,E1269="",M1269&gt;=2),"Délais NO &amp; Qté OK",IF(AND(E1269&lt;&gt;"",J1269=D1269),"Livraison sans demande","Délais NO &amp; Qté NO"))))</f>
        <v>Délais OK &amp; Qté NO</v>
      </c>
      <c r="L1269" s="22" t="str">
        <f>IF(AND(K1269="Délais NO &amp; Qté OK",X1269&gt;30,D1269&lt;&gt;""),"Verificar",IF(AND(K1269="Délais NO &amp; Qté OK",X1269&lt;=30,D1269&lt;&gt;""),"Entrée faite "&amp;X1269&amp;" jours "&amp;V1269,IF(AND(X1269&lt;30,K1269="Délais NO &amp; Qté NO",D1269=""),"Demande faite "&amp;X1269&amp;" jours "&amp;W1270,"")))</f>
        <v/>
      </c>
      <c r="M1269" s="22">
        <f t="shared" si="135"/>
        <v>1</v>
      </c>
      <c r="N1269" s="23">
        <v>1</v>
      </c>
      <c r="O1269" s="12" t="str">
        <f>CONCATENATE(C1269,D1269,E1269)</f>
        <v>3605052267981105600115200</v>
      </c>
      <c r="P1269" s="42" t="str">
        <f t="shared" si="136"/>
        <v>2267981105600115200</v>
      </c>
      <c r="Q1269" s="24" t="str">
        <f>IF(AND(D1269&lt;&gt;0,E1269=0),B1269,"")</f>
        <v/>
      </c>
      <c r="R1269" s="25" t="str">
        <f>IF(AND(D1269=0,E1269&lt;&gt;0),B1269,"")</f>
        <v/>
      </c>
      <c r="S1269" s="26">
        <f t="shared" si="133"/>
        <v>41075</v>
      </c>
      <c r="T1269" s="27">
        <f>SUMIFS(S:S,O:O,O1269,E:E,"")</f>
        <v>0</v>
      </c>
      <c r="U1269" s="27">
        <f>SUMIFS(S:S,O:O,O1269,D:D,"")</f>
        <v>0</v>
      </c>
      <c r="V1269" s="28" t="str">
        <f t="shared" si="137"/>
        <v>Avant</v>
      </c>
      <c r="W1269" s="28" t="str">
        <f t="shared" si="138"/>
        <v>Après</v>
      </c>
      <c r="X1269" s="29">
        <f t="shared" si="139"/>
        <v>0</v>
      </c>
      <c r="Y1269" s="42">
        <f>IFERROR(P1269+D1269*0.03,"")</f>
        <v>2.2679811056001132E+18</v>
      </c>
    </row>
    <row r="1270" spans="1:25">
      <c r="A1270" s="13" t="s">
        <v>67</v>
      </c>
      <c r="B1270" s="14" t="s">
        <v>26</v>
      </c>
      <c r="C1270" s="15">
        <v>3605052267998</v>
      </c>
      <c r="D1270" s="16">
        <v>326400</v>
      </c>
      <c r="E1270" s="17">
        <v>307200</v>
      </c>
      <c r="F1270" s="18"/>
      <c r="G1270" s="19">
        <v>1</v>
      </c>
      <c r="H1270" s="20">
        <f t="shared" si="134"/>
        <v>1</v>
      </c>
      <c r="I1270" s="21">
        <f>SUMIFS(E:E,C:C,C1270)</f>
        <v>1075200</v>
      </c>
      <c r="J1270" s="21">
        <f>SUMIFS(D:D,C:C,C1270)</f>
        <v>1132800</v>
      </c>
      <c r="K1270" s="20" t="str">
        <f>IF(H1270=2,"Délais OK &amp; Qté OK",IF(AND(H1270=1,E1270&lt;&gt;""),"Délais OK &amp; Qté NO",IF(AND(H1270=1,E1270="",M1270&gt;=2),"Délais NO &amp; Qté OK",IF(AND(E1270&lt;&gt;"",J1270=D1270),"Livraison sans demande","Délais NO &amp; Qté NO"))))</f>
        <v>Délais OK &amp; Qté NO</v>
      </c>
      <c r="L1270" s="22" t="str">
        <f>IF(AND(K1270="Délais NO &amp; Qté OK",X1270&gt;30,D1270&lt;&gt;""),"Verificar",IF(AND(K1270="Délais NO &amp; Qté OK",X1270&lt;=30,D1270&lt;&gt;""),"Entrée faite "&amp;X1270&amp;" jours "&amp;V1270,IF(AND(X1270&lt;30,K1270="Délais NO &amp; Qté NO",D1270=""),"Demande faite "&amp;X1270&amp;" jours "&amp;W1271,"")))</f>
        <v/>
      </c>
      <c r="M1270" s="22">
        <f t="shared" si="135"/>
        <v>1</v>
      </c>
      <c r="N1270" s="23">
        <v>1</v>
      </c>
      <c r="O1270" s="12" t="str">
        <f>CONCATENATE(C1270,D1270,E1270)</f>
        <v>3605052267998326400307200</v>
      </c>
      <c r="P1270" s="42" t="str">
        <f t="shared" si="136"/>
        <v>2267998326400307200</v>
      </c>
      <c r="Q1270" s="24" t="str">
        <f>IF(AND(D1270&lt;&gt;0,E1270=0),B1270,"")</f>
        <v/>
      </c>
      <c r="R1270" s="25" t="str">
        <f>IF(AND(D1270=0,E1270&lt;&gt;0),B1270,"")</f>
        <v/>
      </c>
      <c r="S1270" s="26">
        <f t="shared" si="133"/>
        <v>41075</v>
      </c>
      <c r="T1270" s="27">
        <f>SUMIFS(S:S,O:O,O1270,E:E,"")</f>
        <v>0</v>
      </c>
      <c r="U1270" s="27">
        <f>SUMIFS(S:S,O:O,O1270,D:D,"")</f>
        <v>0</v>
      </c>
      <c r="V1270" s="28" t="str">
        <f t="shared" si="137"/>
        <v>Avant</v>
      </c>
      <c r="W1270" s="28" t="str">
        <f t="shared" si="138"/>
        <v>Après</v>
      </c>
      <c r="X1270" s="29">
        <f t="shared" si="139"/>
        <v>0</v>
      </c>
      <c r="Y1270" s="42">
        <f>IFERROR(P1270+D1270*0.03,"")</f>
        <v>2.2679983264003098E+18</v>
      </c>
    </row>
    <row r="1271" spans="1:25">
      <c r="A1271" s="13" t="s">
        <v>67</v>
      </c>
      <c r="B1271" s="14" t="s">
        <v>26</v>
      </c>
      <c r="C1271" s="15">
        <v>3605052268001</v>
      </c>
      <c r="D1271" s="16">
        <v>77025</v>
      </c>
      <c r="E1271" s="17">
        <v>59200</v>
      </c>
      <c r="F1271" s="18"/>
      <c r="G1271" s="19">
        <v>1</v>
      </c>
      <c r="H1271" s="20">
        <f t="shared" si="134"/>
        <v>1</v>
      </c>
      <c r="I1271" s="21">
        <f>SUMIFS(E:E,C:C,C1271)</f>
        <v>163425</v>
      </c>
      <c r="J1271" s="21">
        <f>SUMIFS(D:D,C:C,C1271)</f>
        <v>192225</v>
      </c>
      <c r="K1271" s="20" t="str">
        <f>IF(H1271=2,"Délais OK &amp; Qté OK",IF(AND(H1271=1,E1271&lt;&gt;""),"Délais OK &amp; Qté NO",IF(AND(H1271=1,E1271="",M1271&gt;=2),"Délais NO &amp; Qté OK",IF(AND(E1271&lt;&gt;"",J1271=D1271),"Livraison sans demande","Délais NO &amp; Qté NO"))))</f>
        <v>Délais OK &amp; Qté NO</v>
      </c>
      <c r="L1271" s="22" t="str">
        <f>IF(AND(K1271="Délais NO &amp; Qté OK",X1271&gt;30,D1271&lt;&gt;""),"Verificar",IF(AND(K1271="Délais NO &amp; Qté OK",X1271&lt;=30,D1271&lt;&gt;""),"Entrée faite "&amp;X1271&amp;" jours "&amp;V1271,IF(AND(X1271&lt;30,K1271="Délais NO &amp; Qté NO",D1271=""),"Demande faite "&amp;X1271&amp;" jours "&amp;W1272,"")))</f>
        <v/>
      </c>
      <c r="M1271" s="22">
        <f t="shared" si="135"/>
        <v>1</v>
      </c>
      <c r="N1271" s="23">
        <v>1</v>
      </c>
      <c r="O1271" s="12" t="str">
        <f>CONCATENATE(C1271,D1271,E1271)</f>
        <v>36050522680017702559200</v>
      </c>
      <c r="P1271" s="42" t="str">
        <f t="shared" si="136"/>
        <v>22680017702559200</v>
      </c>
      <c r="Q1271" s="24" t="str">
        <f>IF(AND(D1271&lt;&gt;0,E1271=0),B1271,"")</f>
        <v/>
      </c>
      <c r="R1271" s="25" t="str">
        <f>IF(AND(D1271=0,E1271&lt;&gt;0),B1271,"")</f>
        <v/>
      </c>
      <c r="S1271" s="26">
        <f t="shared" si="133"/>
        <v>41075</v>
      </c>
      <c r="T1271" s="27">
        <f>SUMIFS(S:S,O:O,O1271,E:E,"")</f>
        <v>0</v>
      </c>
      <c r="U1271" s="27">
        <f>SUMIFS(S:S,O:O,O1271,D:D,"")</f>
        <v>0</v>
      </c>
      <c r="V1271" s="28" t="str">
        <f t="shared" si="137"/>
        <v>Avant</v>
      </c>
      <c r="W1271" s="28" t="str">
        <f t="shared" si="138"/>
        <v>Après</v>
      </c>
      <c r="X1271" s="29">
        <f t="shared" si="139"/>
        <v>0</v>
      </c>
      <c r="Y1271" s="42">
        <f>IFERROR(P1271+D1271*0.03,"")</f>
        <v>2.2680017702561512E+16</v>
      </c>
    </row>
    <row r="1272" spans="1:25">
      <c r="A1272" s="13" t="s">
        <v>67</v>
      </c>
      <c r="B1272" s="14" t="s">
        <v>26</v>
      </c>
      <c r="C1272" s="15">
        <v>3605052303108</v>
      </c>
      <c r="D1272" s="16">
        <v>4800</v>
      </c>
      <c r="E1272" s="17">
        <v>4800</v>
      </c>
      <c r="F1272" s="18">
        <v>1</v>
      </c>
      <c r="G1272" s="19">
        <v>1</v>
      </c>
      <c r="H1272" s="20">
        <f t="shared" si="134"/>
        <v>2</v>
      </c>
      <c r="I1272" s="21">
        <f>SUMIFS(E:E,C:C,C1272)</f>
        <v>24000</v>
      </c>
      <c r="J1272" s="21">
        <f>SUMIFS(D:D,C:C,C1272)</f>
        <v>48000</v>
      </c>
      <c r="K1272" s="20" t="str">
        <f>IF(H1272=2,"Délais OK &amp; Qté OK",IF(AND(H1272=1,E1272&lt;&gt;""),"Délais OK &amp; Qté NO",IF(AND(H1272=1,E1272="",M1272&gt;=2),"Délais NO &amp; Qté OK",IF(AND(E1272&lt;&gt;"",J1272=D1272),"Livraison sans demande","Délais NO &amp; Qté NO"))))</f>
        <v>Délais OK &amp; Qté OK</v>
      </c>
      <c r="L1272" s="22" t="str">
        <f>IF(AND(K1272="Délais NO &amp; Qté OK",X1272&gt;30,D1272&lt;&gt;""),"Verificar",IF(AND(K1272="Délais NO &amp; Qté OK",X1272&lt;=30,D1272&lt;&gt;""),"Entrée faite "&amp;X1272&amp;" jours "&amp;V1272,IF(AND(X1272&lt;30,K1272="Délais NO &amp; Qté NO",D1272=""),"Demande faite "&amp;X1272&amp;" jours "&amp;W1273,"")))</f>
        <v/>
      </c>
      <c r="M1272" s="22">
        <f t="shared" si="135"/>
        <v>1</v>
      </c>
      <c r="N1272" s="23">
        <v>1</v>
      </c>
      <c r="O1272" s="12" t="str">
        <f>CONCATENATE(C1272,D1272,E1272)</f>
        <v>360505230310848004800</v>
      </c>
      <c r="P1272" s="42" t="str">
        <f t="shared" si="136"/>
        <v>230310848004800</v>
      </c>
      <c r="Q1272" s="24" t="str">
        <f>IF(AND(D1272&lt;&gt;0,E1272=0),B1272,"")</f>
        <v/>
      </c>
      <c r="R1272" s="25" t="str">
        <f>IF(AND(D1272=0,E1272&lt;&gt;0),B1272,"")</f>
        <v/>
      </c>
      <c r="S1272" s="26">
        <f t="shared" si="133"/>
        <v>41075</v>
      </c>
      <c r="T1272" s="27">
        <f>SUMIFS(S:S,O:O,O1272,E:E,"")</f>
        <v>0</v>
      </c>
      <c r="U1272" s="27">
        <f>SUMIFS(S:S,O:O,O1272,D:D,"")</f>
        <v>0</v>
      </c>
      <c r="V1272" s="28" t="str">
        <f t="shared" si="137"/>
        <v>Avant</v>
      </c>
      <c r="W1272" s="28" t="str">
        <f t="shared" si="138"/>
        <v>Après</v>
      </c>
      <c r="X1272" s="29">
        <f t="shared" si="139"/>
        <v>0</v>
      </c>
      <c r="Y1272" s="42">
        <f>IFERROR(P1272+D1272*0.03,"")</f>
        <v>230310848004944</v>
      </c>
    </row>
    <row r="1273" spans="1:25">
      <c r="A1273" s="13" t="s">
        <v>67</v>
      </c>
      <c r="B1273" s="14" t="s">
        <v>26</v>
      </c>
      <c r="C1273" s="15">
        <v>3605052303122</v>
      </c>
      <c r="D1273" s="16">
        <v>9600</v>
      </c>
      <c r="E1273" s="17">
        <v>19200</v>
      </c>
      <c r="F1273" s="18"/>
      <c r="G1273" s="19">
        <v>1</v>
      </c>
      <c r="H1273" s="20">
        <f t="shared" si="134"/>
        <v>1</v>
      </c>
      <c r="I1273" s="21">
        <f>SUMIFS(E:E,C:C,C1273)</f>
        <v>38400</v>
      </c>
      <c r="J1273" s="21">
        <f>SUMIFS(D:D,C:C,C1273)</f>
        <v>38400</v>
      </c>
      <c r="K1273" s="20" t="str">
        <f>IF(H1273=2,"Délais OK &amp; Qté OK",IF(AND(H1273=1,E1273&lt;&gt;""),"Délais OK &amp; Qté NO",IF(AND(H1273=1,E1273="",M1273&gt;=2),"Délais NO &amp; Qté OK",IF(AND(E1273&lt;&gt;"",J1273=D1273),"Livraison sans demande","Délais NO &amp; Qté NO"))))</f>
        <v>Délais OK &amp; Qté NO</v>
      </c>
      <c r="L1273" s="22" t="str">
        <f>IF(AND(K1273="Délais NO &amp; Qté OK",X1273&gt;30,D1273&lt;&gt;""),"Verificar",IF(AND(K1273="Délais NO &amp; Qté OK",X1273&lt;=30,D1273&lt;&gt;""),"Entrée faite "&amp;X1273&amp;" jours "&amp;V1273,IF(AND(X1273&lt;30,K1273="Délais NO &amp; Qté NO",D1273=""),"Demande faite "&amp;X1273&amp;" jours "&amp;W1274,"")))</f>
        <v/>
      </c>
      <c r="M1273" s="22">
        <f t="shared" si="135"/>
        <v>1</v>
      </c>
      <c r="N1273" s="23">
        <v>1</v>
      </c>
      <c r="O1273" s="12" t="str">
        <f>CONCATENATE(C1273,D1273,E1273)</f>
        <v>3605052303122960019200</v>
      </c>
      <c r="P1273" s="42" t="str">
        <f t="shared" si="136"/>
        <v>2303122960019200</v>
      </c>
      <c r="Q1273" s="24" t="str">
        <f>IF(AND(D1273&lt;&gt;0,E1273=0),B1273,"")</f>
        <v/>
      </c>
      <c r="R1273" s="25" t="str">
        <f>IF(AND(D1273=0,E1273&lt;&gt;0),B1273,"")</f>
        <v/>
      </c>
      <c r="S1273" s="26">
        <f t="shared" si="133"/>
        <v>41075</v>
      </c>
      <c r="T1273" s="27">
        <f>SUMIFS(S:S,O:O,O1273,E:E,"")</f>
        <v>0</v>
      </c>
      <c r="U1273" s="27">
        <f>SUMIFS(S:S,O:O,O1273,D:D,"")</f>
        <v>0</v>
      </c>
      <c r="V1273" s="28" t="str">
        <f t="shared" si="137"/>
        <v>Avant</v>
      </c>
      <c r="W1273" s="28" t="str">
        <f t="shared" si="138"/>
        <v>Après</v>
      </c>
      <c r="X1273" s="29">
        <f t="shared" si="139"/>
        <v>0</v>
      </c>
      <c r="Y1273" s="42">
        <f>IFERROR(P1273+D1273*0.03,"")</f>
        <v>2303122960019488</v>
      </c>
    </row>
    <row r="1274" spans="1:25">
      <c r="A1274" s="13" t="s">
        <v>67</v>
      </c>
      <c r="B1274" s="14" t="s">
        <v>26</v>
      </c>
      <c r="C1274" s="15">
        <v>3605052303139</v>
      </c>
      <c r="D1274" s="16">
        <v>28800</v>
      </c>
      <c r="E1274" s="17">
        <v>38400</v>
      </c>
      <c r="F1274" s="18"/>
      <c r="G1274" s="19">
        <v>1</v>
      </c>
      <c r="H1274" s="20">
        <f t="shared" si="134"/>
        <v>1</v>
      </c>
      <c r="I1274" s="21">
        <f>SUMIFS(E:E,C:C,C1274)</f>
        <v>76800</v>
      </c>
      <c r="J1274" s="21">
        <f>SUMIFS(D:D,C:C,C1274)</f>
        <v>86400</v>
      </c>
      <c r="K1274" s="20" t="str">
        <f>IF(H1274=2,"Délais OK &amp; Qté OK",IF(AND(H1274=1,E1274&lt;&gt;""),"Délais OK &amp; Qté NO",IF(AND(H1274=1,E1274="",M1274&gt;=2),"Délais NO &amp; Qté OK",IF(AND(E1274&lt;&gt;"",J1274=D1274),"Livraison sans demande","Délais NO &amp; Qté NO"))))</f>
        <v>Délais OK &amp; Qté NO</v>
      </c>
      <c r="L1274" s="22" t="str">
        <f>IF(AND(K1274="Délais NO &amp; Qté OK",X1274&gt;30,D1274&lt;&gt;""),"Verificar",IF(AND(K1274="Délais NO &amp; Qté OK",X1274&lt;=30,D1274&lt;&gt;""),"Entrée faite "&amp;X1274&amp;" jours "&amp;V1274,IF(AND(X1274&lt;30,K1274="Délais NO &amp; Qté NO",D1274=""),"Demande faite "&amp;X1274&amp;" jours "&amp;W1275,"")))</f>
        <v/>
      </c>
      <c r="M1274" s="22">
        <f t="shared" si="135"/>
        <v>1</v>
      </c>
      <c r="N1274" s="23">
        <v>1</v>
      </c>
      <c r="O1274" s="12" t="str">
        <f>CONCATENATE(C1274,D1274,E1274)</f>
        <v>36050523031392880038400</v>
      </c>
      <c r="P1274" s="42" t="str">
        <f t="shared" si="136"/>
        <v>23031392880038400</v>
      </c>
      <c r="Q1274" s="24" t="str">
        <f>IF(AND(D1274&lt;&gt;0,E1274=0),B1274,"")</f>
        <v/>
      </c>
      <c r="R1274" s="25" t="str">
        <f>IF(AND(D1274=0,E1274&lt;&gt;0),B1274,"")</f>
        <v/>
      </c>
      <c r="S1274" s="26">
        <f t="shared" si="133"/>
        <v>41075</v>
      </c>
      <c r="T1274" s="27">
        <f>SUMIFS(S:S,O:O,O1274,E:E,"")</f>
        <v>0</v>
      </c>
      <c r="U1274" s="27">
        <f>SUMIFS(S:S,O:O,O1274,D:D,"")</f>
        <v>0</v>
      </c>
      <c r="V1274" s="28" t="str">
        <f t="shared" si="137"/>
        <v>Avant</v>
      </c>
      <c r="W1274" s="28" t="str">
        <f t="shared" si="138"/>
        <v>Après</v>
      </c>
      <c r="X1274" s="29">
        <f t="shared" si="139"/>
        <v>0</v>
      </c>
      <c r="Y1274" s="42">
        <f>IFERROR(P1274+D1274*0.03,"")</f>
        <v>2.3031392880039264E+16</v>
      </c>
    </row>
    <row r="1275" spans="1:25">
      <c r="A1275" s="13" t="s">
        <v>67</v>
      </c>
      <c r="B1275" s="14" t="s">
        <v>26</v>
      </c>
      <c r="C1275" s="15">
        <v>3605052306932</v>
      </c>
      <c r="D1275" s="16"/>
      <c r="E1275" s="17">
        <v>20000</v>
      </c>
      <c r="F1275" s="18"/>
      <c r="G1275" s="19"/>
      <c r="H1275" s="20">
        <f t="shared" si="134"/>
        <v>0</v>
      </c>
      <c r="I1275" s="21">
        <f>SUMIFS(E:E,C:C,C1275)</f>
        <v>20000</v>
      </c>
      <c r="J1275" s="21">
        <f>SUMIFS(D:D,C:C,C1275)</f>
        <v>10000</v>
      </c>
      <c r="K1275" s="20" t="str">
        <f>IF(H1275=2,"Délais OK &amp; Qté OK",IF(AND(H1275=1,E1275&lt;&gt;""),"Délais OK &amp; Qté NO",IF(AND(H1275=1,E1275="",M1275&gt;=2),"Délais NO &amp; Qté OK",IF(AND(E1275&lt;&gt;"",J1275=D1275),"Livraison sans demande","Délais NO &amp; Qté NO"))))</f>
        <v>Délais NO &amp; Qté NO</v>
      </c>
      <c r="L1275" s="22" t="str">
        <f>IF(AND(K1275="Délais NO &amp; Qté OK",X1275&gt;30,D1275&lt;&gt;""),"Verificar",IF(AND(K1275="Délais NO &amp; Qté OK",X1275&lt;=30,D1275&lt;&gt;""),"Entrée faite "&amp;X1275&amp;" jours "&amp;V1275,IF(AND(X1275&lt;30,K1275="Délais NO &amp; Qté NO",D1275=""),"Demande faite "&amp;X1275&amp;" jours "&amp;W1276,"")))</f>
        <v/>
      </c>
      <c r="M1275" s="22">
        <f t="shared" si="135"/>
        <v>1</v>
      </c>
      <c r="N1275" s="23">
        <v>1</v>
      </c>
      <c r="O1275" s="12" t="str">
        <f>CONCATENATE(C1275,D1275,E1275)</f>
        <v>360505230693220000</v>
      </c>
      <c r="P1275" s="42" t="str">
        <f t="shared" si="136"/>
        <v>230693220000</v>
      </c>
      <c r="Q1275" s="24" t="str">
        <f>IF(AND(D1275&lt;&gt;0,E1275=0),B1275,"")</f>
        <v/>
      </c>
      <c r="R1275" s="25" t="str">
        <f>IF(AND(D1275=0,E1275&lt;&gt;0),B1275,"")</f>
        <v>15/06/2012</v>
      </c>
      <c r="S1275" s="26">
        <f t="shared" si="133"/>
        <v>41075</v>
      </c>
      <c r="T1275" s="27">
        <f>SUMIFS(S:S,O:O,O1275,E:E,"")</f>
        <v>0</v>
      </c>
      <c r="U1275" s="27">
        <f>SUMIFS(S:S,O:O,O1275,D:D,"")</f>
        <v>41075</v>
      </c>
      <c r="V1275" s="28" t="str">
        <f t="shared" si="137"/>
        <v>Après</v>
      </c>
      <c r="W1275" s="28" t="str">
        <f t="shared" si="138"/>
        <v>Avant</v>
      </c>
      <c r="X1275" s="29">
        <f t="shared" si="139"/>
        <v>41075</v>
      </c>
      <c r="Y1275" s="42">
        <f>IFERROR(P1275+D1275*0.03,"")</f>
        <v>230693220000</v>
      </c>
    </row>
    <row r="1276" spans="1:25">
      <c r="A1276" s="13" t="s">
        <v>67</v>
      </c>
      <c r="B1276" s="14" t="s">
        <v>26</v>
      </c>
      <c r="C1276" s="15">
        <v>3605052351062</v>
      </c>
      <c r="D1276" s="16">
        <v>9600</v>
      </c>
      <c r="E1276" s="17"/>
      <c r="F1276" s="18"/>
      <c r="G1276" s="19">
        <v>1</v>
      </c>
      <c r="H1276" s="20">
        <f t="shared" si="134"/>
        <v>1</v>
      </c>
      <c r="I1276" s="21">
        <f>SUMIFS(E:E,C:C,C1276)</f>
        <v>0</v>
      </c>
      <c r="J1276" s="21">
        <f>SUMIFS(D:D,C:C,C1276)</f>
        <v>19200</v>
      </c>
      <c r="K1276" s="20" t="str">
        <f>IF(H1276=2,"Délais OK &amp; Qté OK",IF(AND(H1276=1,E1276&lt;&gt;""),"Délais OK &amp; Qté NO",IF(AND(H1276=1,E1276="",M1276&gt;=2),"Délais NO &amp; Qté OK",IF(AND(E1276&lt;&gt;"",J1276=D1276),"Livraison sans demande","Délais NO &amp; Qté NO"))))</f>
        <v>Délais NO &amp; Qté OK</v>
      </c>
      <c r="L1276" s="22" t="str">
        <f>IF(AND(K1276="Délais NO &amp; Qté OK",X1276&gt;30,D1276&lt;&gt;""),"Verificar",IF(AND(K1276="Délais NO &amp; Qté OK",X1276&lt;=30,D1276&lt;&gt;""),"Entrée faite "&amp;X1276&amp;" jours "&amp;V1276,IF(AND(X1276&lt;30,K1276="Délais NO &amp; Qté NO",D1276=""),"Demande faite "&amp;X1276&amp;" jours "&amp;W1277,"")))</f>
        <v>Verificar</v>
      </c>
      <c r="M1276" s="22">
        <f t="shared" si="135"/>
        <v>2</v>
      </c>
      <c r="N1276" s="23">
        <v>1</v>
      </c>
      <c r="O1276" s="12" t="str">
        <f>CONCATENATE(C1276,D1276,E1276)</f>
        <v>36050523510629600</v>
      </c>
      <c r="P1276" s="42" t="str">
        <f t="shared" si="136"/>
        <v>23510629600</v>
      </c>
      <c r="Q1276" s="24" t="str">
        <f>IF(AND(D1276&lt;&gt;0,E1276=0),B1276,"")</f>
        <v>15/06/2012</v>
      </c>
      <c r="R1276" s="25" t="str">
        <f>IF(AND(D1276=0,E1276&lt;&gt;0),B1276,"")</f>
        <v/>
      </c>
      <c r="S1276" s="26">
        <f t="shared" si="133"/>
        <v>41075</v>
      </c>
      <c r="T1276" s="27">
        <f>SUMIFS(S:S,O:O,O1276,E:E,"")</f>
        <v>82155</v>
      </c>
      <c r="U1276" s="27">
        <f>SUMIFS(S:S,O:O,O1276,D:D,"")</f>
        <v>0</v>
      </c>
      <c r="V1276" s="28" t="str">
        <f t="shared" si="137"/>
        <v>Avant</v>
      </c>
      <c r="W1276" s="28" t="str">
        <f t="shared" si="138"/>
        <v>Après</v>
      </c>
      <c r="X1276" s="29">
        <f t="shared" si="139"/>
        <v>82155</v>
      </c>
      <c r="Y1276" s="42">
        <f>IFERROR(P1276+D1276*0.03,"")</f>
        <v>23510629888</v>
      </c>
    </row>
    <row r="1277" spans="1:25">
      <c r="A1277" s="13" t="s">
        <v>67</v>
      </c>
      <c r="B1277" s="14" t="s">
        <v>26</v>
      </c>
      <c r="C1277" s="15">
        <v>3605052351079</v>
      </c>
      <c r="D1277" s="16">
        <v>8000</v>
      </c>
      <c r="E1277" s="17">
        <v>6400</v>
      </c>
      <c r="F1277" s="18"/>
      <c r="G1277" s="19">
        <v>1</v>
      </c>
      <c r="H1277" s="20">
        <f t="shared" si="134"/>
        <v>1</v>
      </c>
      <c r="I1277" s="21">
        <f>SUMIFS(E:E,C:C,C1277)</f>
        <v>6400</v>
      </c>
      <c r="J1277" s="21">
        <f>SUMIFS(D:D,C:C,C1277)</f>
        <v>8000</v>
      </c>
      <c r="K1277" s="20" t="str">
        <f>IF(H1277=2,"Délais OK &amp; Qté OK",IF(AND(H1277=1,E1277&lt;&gt;""),"Délais OK &amp; Qté NO",IF(AND(H1277=1,E1277="",M1277&gt;=2),"Délais NO &amp; Qté OK",IF(AND(E1277&lt;&gt;"",J1277=D1277),"Livraison sans demande","Délais NO &amp; Qté NO"))))</f>
        <v>Délais OK &amp; Qté NO</v>
      </c>
      <c r="L1277" s="22" t="str">
        <f>IF(AND(K1277="Délais NO &amp; Qté OK",X1277&gt;30,D1277&lt;&gt;""),"Verificar",IF(AND(K1277="Délais NO &amp; Qté OK",X1277&lt;=30,D1277&lt;&gt;""),"Entrée faite "&amp;X1277&amp;" jours "&amp;V1277,IF(AND(X1277&lt;30,K1277="Délais NO &amp; Qté NO",D1277=""),"Demande faite "&amp;X1277&amp;" jours "&amp;W1278,"")))</f>
        <v/>
      </c>
      <c r="M1277" s="22">
        <f t="shared" si="135"/>
        <v>1</v>
      </c>
      <c r="N1277" s="23">
        <v>1</v>
      </c>
      <c r="O1277" s="12" t="str">
        <f>CONCATENATE(C1277,D1277,E1277)</f>
        <v>360505235107980006400</v>
      </c>
      <c r="P1277" s="42" t="str">
        <f t="shared" si="136"/>
        <v>235107980006400</v>
      </c>
      <c r="Q1277" s="24" t="str">
        <f>IF(AND(D1277&lt;&gt;0,E1277=0),B1277,"")</f>
        <v/>
      </c>
      <c r="R1277" s="25" t="str">
        <f>IF(AND(D1277=0,E1277&lt;&gt;0),B1277,"")</f>
        <v/>
      </c>
      <c r="S1277" s="26">
        <f t="shared" si="133"/>
        <v>41075</v>
      </c>
      <c r="T1277" s="27">
        <f>SUMIFS(S:S,O:O,O1277,E:E,"")</f>
        <v>0</v>
      </c>
      <c r="U1277" s="27">
        <f>SUMIFS(S:S,O:O,O1277,D:D,"")</f>
        <v>0</v>
      </c>
      <c r="V1277" s="28" t="str">
        <f t="shared" si="137"/>
        <v>Avant</v>
      </c>
      <c r="W1277" s="28" t="str">
        <f t="shared" si="138"/>
        <v>Après</v>
      </c>
      <c r="X1277" s="29">
        <f t="shared" si="139"/>
        <v>0</v>
      </c>
      <c r="Y1277" s="42">
        <f>IFERROR(P1277+D1277*0.03,"")</f>
        <v>235107980006640</v>
      </c>
    </row>
    <row r="1278" spans="1:25">
      <c r="A1278" s="13" t="s">
        <v>67</v>
      </c>
      <c r="B1278" s="14" t="s">
        <v>26</v>
      </c>
      <c r="C1278" s="15">
        <v>3605052351086</v>
      </c>
      <c r="D1278" s="16">
        <v>9600</v>
      </c>
      <c r="E1278" s="17"/>
      <c r="F1278" s="18"/>
      <c r="G1278" s="19">
        <v>1</v>
      </c>
      <c r="H1278" s="20">
        <f t="shared" si="134"/>
        <v>1</v>
      </c>
      <c r="I1278" s="21">
        <f>SUMIFS(E:E,C:C,C1278)</f>
        <v>11500</v>
      </c>
      <c r="J1278" s="21">
        <f>SUMIFS(D:D,C:C,C1278)</f>
        <v>19200</v>
      </c>
      <c r="K1278" s="20" t="str">
        <f>IF(H1278=2,"Délais OK &amp; Qté OK",IF(AND(H1278=1,E1278&lt;&gt;""),"Délais OK &amp; Qté NO",IF(AND(H1278=1,E1278="",M1278&gt;=2),"Délais NO &amp; Qté OK",IF(AND(E1278&lt;&gt;"",J1278=D1278),"Livraison sans demande","Délais NO &amp; Qté NO"))))</f>
        <v>Délais NO &amp; Qté NO</v>
      </c>
      <c r="L1278" s="22" t="str">
        <f>IF(AND(K1278="Délais NO &amp; Qté OK",X1278&gt;30,D1278&lt;&gt;""),"Verificar",IF(AND(K1278="Délais NO &amp; Qté OK",X1278&lt;=30,D1278&lt;&gt;""),"Entrée faite "&amp;X1278&amp;" jours "&amp;V1278,IF(AND(X1278&lt;30,K1278="Délais NO &amp; Qté NO",D1278=""),"Demande faite "&amp;X1278&amp;" jours "&amp;W1279,"")))</f>
        <v/>
      </c>
      <c r="M1278" s="22">
        <f t="shared" si="135"/>
        <v>1</v>
      </c>
      <c r="N1278" s="23">
        <v>1</v>
      </c>
      <c r="O1278" s="12" t="str">
        <f>CONCATENATE(C1278,D1278,E1278)</f>
        <v>36050523510869600</v>
      </c>
      <c r="P1278" s="42" t="str">
        <f t="shared" si="136"/>
        <v>23510869600</v>
      </c>
      <c r="Q1278" s="24" t="str">
        <f>IF(AND(D1278&lt;&gt;0,E1278=0),B1278,"")</f>
        <v>15/06/2012</v>
      </c>
      <c r="R1278" s="25" t="str">
        <f>IF(AND(D1278=0,E1278&lt;&gt;0),B1278,"")</f>
        <v/>
      </c>
      <c r="S1278" s="26">
        <f t="shared" si="133"/>
        <v>41075</v>
      </c>
      <c r="T1278" s="27">
        <f>SUMIFS(S:S,O:O,O1278,E:E,"")</f>
        <v>41075</v>
      </c>
      <c r="U1278" s="27">
        <f>SUMIFS(S:S,O:O,O1278,D:D,"")</f>
        <v>0</v>
      </c>
      <c r="V1278" s="28" t="str">
        <f t="shared" si="137"/>
        <v>Avant</v>
      </c>
      <c r="W1278" s="28" t="str">
        <f t="shared" si="138"/>
        <v>Après</v>
      </c>
      <c r="X1278" s="29">
        <f t="shared" si="139"/>
        <v>41075</v>
      </c>
      <c r="Y1278" s="42">
        <f>IFERROR(P1278+D1278*0.03,"")</f>
        <v>23510869888</v>
      </c>
    </row>
    <row r="1279" spans="1:25">
      <c r="A1279" s="13" t="s">
        <v>67</v>
      </c>
      <c r="B1279" s="14" t="s">
        <v>26</v>
      </c>
      <c r="C1279" s="15">
        <v>3605052376829</v>
      </c>
      <c r="D1279" s="16">
        <v>20000</v>
      </c>
      <c r="E1279" s="17">
        <v>20000</v>
      </c>
      <c r="F1279" s="18">
        <v>1</v>
      </c>
      <c r="G1279" s="19">
        <v>1</v>
      </c>
      <c r="H1279" s="20">
        <f t="shared" si="134"/>
        <v>2</v>
      </c>
      <c r="I1279" s="21">
        <f>SUMIFS(E:E,C:C,C1279)</f>
        <v>20000</v>
      </c>
      <c r="J1279" s="21">
        <f>SUMIFS(D:D,C:C,C1279)</f>
        <v>20000</v>
      </c>
      <c r="K1279" s="20" t="str">
        <f>IF(H1279=2,"Délais OK &amp; Qté OK",IF(AND(H1279=1,E1279&lt;&gt;""),"Délais OK &amp; Qté NO",IF(AND(H1279=1,E1279="",M1279&gt;=2),"Délais NO &amp; Qté OK",IF(AND(E1279&lt;&gt;"",J1279=D1279),"Livraison sans demande","Délais NO &amp; Qté NO"))))</f>
        <v>Délais OK &amp; Qté OK</v>
      </c>
      <c r="L1279" s="22" t="str">
        <f>IF(AND(K1279="Délais NO &amp; Qté OK",X1279&gt;30,D1279&lt;&gt;""),"Verificar",IF(AND(K1279="Délais NO &amp; Qté OK",X1279&lt;=30,D1279&lt;&gt;""),"Entrée faite "&amp;X1279&amp;" jours "&amp;V1279,IF(AND(X1279&lt;30,K1279="Délais NO &amp; Qté NO",D1279=""),"Demande faite "&amp;X1279&amp;" jours "&amp;W1280,"")))</f>
        <v/>
      </c>
      <c r="M1279" s="22">
        <f t="shared" si="135"/>
        <v>1</v>
      </c>
      <c r="N1279" s="23">
        <v>1</v>
      </c>
      <c r="O1279" s="12" t="str">
        <f>CONCATENATE(C1279,D1279,E1279)</f>
        <v>36050523768292000020000</v>
      </c>
      <c r="P1279" s="42" t="str">
        <f t="shared" si="136"/>
        <v>23768292000020000</v>
      </c>
      <c r="Q1279" s="24" t="str">
        <f>IF(AND(D1279&lt;&gt;0,E1279=0),B1279,"")</f>
        <v/>
      </c>
      <c r="R1279" s="25" t="str">
        <f>IF(AND(D1279=0,E1279&lt;&gt;0),B1279,"")</f>
        <v/>
      </c>
      <c r="S1279" s="26">
        <f t="shared" si="133"/>
        <v>41075</v>
      </c>
      <c r="T1279" s="27">
        <f>SUMIFS(S:S,O:O,O1279,E:E,"")</f>
        <v>0</v>
      </c>
      <c r="U1279" s="27">
        <f>SUMIFS(S:S,O:O,O1279,D:D,"")</f>
        <v>0</v>
      </c>
      <c r="V1279" s="28" t="str">
        <f t="shared" si="137"/>
        <v>Avant</v>
      </c>
      <c r="W1279" s="28" t="str">
        <f t="shared" si="138"/>
        <v>Après</v>
      </c>
      <c r="X1279" s="29">
        <f t="shared" si="139"/>
        <v>0</v>
      </c>
      <c r="Y1279" s="42">
        <f>IFERROR(P1279+D1279*0.03,"")</f>
        <v>2.37682920000206E+16</v>
      </c>
    </row>
    <row r="1280" spans="1:25">
      <c r="A1280" s="13" t="s">
        <v>67</v>
      </c>
      <c r="B1280" s="14" t="s">
        <v>26</v>
      </c>
      <c r="C1280" s="15">
        <v>3605052376843</v>
      </c>
      <c r="D1280" s="16">
        <v>10000</v>
      </c>
      <c r="E1280" s="17">
        <v>10000</v>
      </c>
      <c r="F1280" s="18">
        <v>1</v>
      </c>
      <c r="G1280" s="19">
        <v>1</v>
      </c>
      <c r="H1280" s="20">
        <f t="shared" si="134"/>
        <v>2</v>
      </c>
      <c r="I1280" s="21">
        <f>SUMIFS(E:E,C:C,C1280)</f>
        <v>10000</v>
      </c>
      <c r="J1280" s="21">
        <f>SUMIFS(D:D,C:C,C1280)</f>
        <v>20000</v>
      </c>
      <c r="K1280" s="20" t="str">
        <f>IF(H1280=2,"Délais OK &amp; Qté OK",IF(AND(H1280=1,E1280&lt;&gt;""),"Délais OK &amp; Qté NO",IF(AND(H1280=1,E1280="",M1280&gt;=2),"Délais NO &amp; Qté OK",IF(AND(E1280&lt;&gt;"",J1280=D1280),"Livraison sans demande","Délais NO &amp; Qté NO"))))</f>
        <v>Délais OK &amp; Qté OK</v>
      </c>
      <c r="L1280" s="22" t="str">
        <f>IF(AND(K1280="Délais NO &amp; Qté OK",X1280&gt;30,D1280&lt;&gt;""),"Verificar",IF(AND(K1280="Délais NO &amp; Qté OK",X1280&lt;=30,D1280&lt;&gt;""),"Entrée faite "&amp;X1280&amp;" jours "&amp;V1280,IF(AND(X1280&lt;30,K1280="Délais NO &amp; Qté NO",D1280=""),"Demande faite "&amp;X1280&amp;" jours "&amp;W1281,"")))</f>
        <v/>
      </c>
      <c r="M1280" s="22">
        <f t="shared" si="135"/>
        <v>1</v>
      </c>
      <c r="N1280" s="23">
        <v>1</v>
      </c>
      <c r="O1280" s="12" t="str">
        <f>CONCATENATE(C1280,D1280,E1280)</f>
        <v>36050523768431000010000</v>
      </c>
      <c r="P1280" s="42" t="str">
        <f t="shared" si="136"/>
        <v>23768431000010000</v>
      </c>
      <c r="Q1280" s="24" t="str">
        <f>IF(AND(D1280&lt;&gt;0,E1280=0),B1280,"")</f>
        <v/>
      </c>
      <c r="R1280" s="25" t="str">
        <f>IF(AND(D1280=0,E1280&lt;&gt;0),B1280,"")</f>
        <v/>
      </c>
      <c r="S1280" s="26">
        <f t="shared" si="133"/>
        <v>41075</v>
      </c>
      <c r="T1280" s="27">
        <f>SUMIFS(S:S,O:O,O1280,E:E,"")</f>
        <v>0</v>
      </c>
      <c r="U1280" s="27">
        <f>SUMIFS(S:S,O:O,O1280,D:D,"")</f>
        <v>0</v>
      </c>
      <c r="V1280" s="28" t="str">
        <f t="shared" si="137"/>
        <v>Avant</v>
      </c>
      <c r="W1280" s="28" t="str">
        <f t="shared" si="138"/>
        <v>Après</v>
      </c>
      <c r="X1280" s="29">
        <f t="shared" si="139"/>
        <v>0</v>
      </c>
      <c r="Y1280" s="42">
        <f>IFERROR(P1280+D1280*0.03,"")</f>
        <v>2.37684310000103E+16</v>
      </c>
    </row>
    <row r="1281" spans="1:25">
      <c r="A1281" s="13" t="s">
        <v>67</v>
      </c>
      <c r="B1281" s="14" t="s">
        <v>26</v>
      </c>
      <c r="C1281" s="15">
        <v>3605052376850</v>
      </c>
      <c r="D1281" s="16">
        <v>10000</v>
      </c>
      <c r="E1281" s="17">
        <v>10000</v>
      </c>
      <c r="F1281" s="18">
        <v>1</v>
      </c>
      <c r="G1281" s="19">
        <v>1</v>
      </c>
      <c r="H1281" s="20">
        <f t="shared" si="134"/>
        <v>2</v>
      </c>
      <c r="I1281" s="21">
        <f>SUMIFS(E:E,C:C,C1281)</f>
        <v>10000</v>
      </c>
      <c r="J1281" s="21">
        <f>SUMIFS(D:D,C:C,C1281)</f>
        <v>20000</v>
      </c>
      <c r="K1281" s="20" t="str">
        <f>IF(H1281=2,"Délais OK &amp; Qté OK",IF(AND(H1281=1,E1281&lt;&gt;""),"Délais OK &amp; Qté NO",IF(AND(H1281=1,E1281="",M1281&gt;=2),"Délais NO &amp; Qté OK",IF(AND(E1281&lt;&gt;"",J1281=D1281),"Livraison sans demande","Délais NO &amp; Qté NO"))))</f>
        <v>Délais OK &amp; Qté OK</v>
      </c>
      <c r="L1281" s="22" t="str">
        <f>IF(AND(K1281="Délais NO &amp; Qté OK",X1281&gt;30,D1281&lt;&gt;""),"Verificar",IF(AND(K1281="Délais NO &amp; Qté OK",X1281&lt;=30,D1281&lt;&gt;""),"Entrée faite "&amp;X1281&amp;" jours "&amp;V1281,IF(AND(X1281&lt;30,K1281="Délais NO &amp; Qté NO",D1281=""),"Demande faite "&amp;X1281&amp;" jours "&amp;W1282,"")))</f>
        <v/>
      </c>
      <c r="M1281" s="22">
        <f t="shared" si="135"/>
        <v>1</v>
      </c>
      <c r="N1281" s="23">
        <v>1</v>
      </c>
      <c r="O1281" s="12" t="str">
        <f>CONCATENATE(C1281,D1281,E1281)</f>
        <v>36050523768501000010000</v>
      </c>
      <c r="P1281" s="42" t="str">
        <f t="shared" si="136"/>
        <v>23768501000010000</v>
      </c>
      <c r="Q1281" s="24" t="str">
        <f>IF(AND(D1281&lt;&gt;0,E1281=0),B1281,"")</f>
        <v/>
      </c>
      <c r="R1281" s="25" t="str">
        <f>IF(AND(D1281=0,E1281&lt;&gt;0),B1281,"")</f>
        <v/>
      </c>
      <c r="S1281" s="26">
        <f t="shared" si="133"/>
        <v>41075</v>
      </c>
      <c r="T1281" s="27">
        <f>SUMIFS(S:S,O:O,O1281,E:E,"")</f>
        <v>0</v>
      </c>
      <c r="U1281" s="27">
        <f>SUMIFS(S:S,O:O,O1281,D:D,"")</f>
        <v>0</v>
      </c>
      <c r="V1281" s="28" t="str">
        <f t="shared" si="137"/>
        <v>Avant</v>
      </c>
      <c r="W1281" s="28" t="str">
        <f t="shared" si="138"/>
        <v>Après</v>
      </c>
      <c r="X1281" s="29">
        <f t="shared" si="139"/>
        <v>0</v>
      </c>
      <c r="Y1281" s="42">
        <f>IFERROR(P1281+D1281*0.03,"")</f>
        <v>2.37685010000103E+16</v>
      </c>
    </row>
    <row r="1282" spans="1:25">
      <c r="A1282" s="13" t="s">
        <v>67</v>
      </c>
      <c r="B1282" s="14" t="s">
        <v>26</v>
      </c>
      <c r="C1282" s="15">
        <v>3605052376874</v>
      </c>
      <c r="D1282" s="16">
        <v>10000</v>
      </c>
      <c r="E1282" s="17">
        <v>20000</v>
      </c>
      <c r="F1282" s="18"/>
      <c r="G1282" s="19">
        <v>1</v>
      </c>
      <c r="H1282" s="20">
        <f t="shared" si="134"/>
        <v>1</v>
      </c>
      <c r="I1282" s="21">
        <f>SUMIFS(E:E,C:C,C1282)</f>
        <v>20000</v>
      </c>
      <c r="J1282" s="21">
        <f>SUMIFS(D:D,C:C,C1282)</f>
        <v>20000</v>
      </c>
      <c r="K1282" s="20" t="str">
        <f>IF(H1282=2,"Délais OK &amp; Qté OK",IF(AND(H1282=1,E1282&lt;&gt;""),"Délais OK &amp; Qté NO",IF(AND(H1282=1,E1282="",M1282&gt;=2),"Délais NO &amp; Qté OK",IF(AND(E1282&lt;&gt;"",J1282=D1282),"Livraison sans demande","Délais NO &amp; Qté NO"))))</f>
        <v>Délais OK &amp; Qté NO</v>
      </c>
      <c r="L1282" s="22" t="str">
        <f>IF(AND(K1282="Délais NO &amp; Qté OK",X1282&gt;30,D1282&lt;&gt;""),"Verificar",IF(AND(K1282="Délais NO &amp; Qté OK",X1282&lt;=30,D1282&lt;&gt;""),"Entrée faite "&amp;X1282&amp;" jours "&amp;V1282,IF(AND(X1282&lt;30,K1282="Délais NO &amp; Qté NO",D1282=""),"Demande faite "&amp;X1282&amp;" jours "&amp;W1283,"")))</f>
        <v/>
      </c>
      <c r="M1282" s="22">
        <f t="shared" si="135"/>
        <v>1</v>
      </c>
      <c r="N1282" s="23">
        <v>1</v>
      </c>
      <c r="O1282" s="12" t="str">
        <f>CONCATENATE(C1282,D1282,E1282)</f>
        <v>36050523768741000020000</v>
      </c>
      <c r="P1282" s="42" t="str">
        <f t="shared" si="136"/>
        <v>23768741000020000</v>
      </c>
      <c r="Q1282" s="24" t="str">
        <f>IF(AND(D1282&lt;&gt;0,E1282=0),B1282,"")</f>
        <v/>
      </c>
      <c r="R1282" s="25" t="str">
        <f>IF(AND(D1282=0,E1282&lt;&gt;0),B1282,"")</f>
        <v/>
      </c>
      <c r="S1282" s="26">
        <f t="shared" ref="S1282:S1345" si="140">B1282*1</f>
        <v>41075</v>
      </c>
      <c r="T1282" s="27">
        <f>SUMIFS(S:S,O:O,O1282,E:E,"")</f>
        <v>0</v>
      </c>
      <c r="U1282" s="27">
        <f>SUMIFS(S:S,O:O,O1282,D:D,"")</f>
        <v>0</v>
      </c>
      <c r="V1282" s="28" t="str">
        <f t="shared" si="137"/>
        <v>Avant</v>
      </c>
      <c r="W1282" s="28" t="str">
        <f t="shared" si="138"/>
        <v>Après</v>
      </c>
      <c r="X1282" s="29">
        <f t="shared" si="139"/>
        <v>0</v>
      </c>
      <c r="Y1282" s="42">
        <f>IFERROR(P1282+D1282*0.03,"")</f>
        <v>2.37687410000203E+16</v>
      </c>
    </row>
    <row r="1283" spans="1:25">
      <c r="A1283" s="13" t="s">
        <v>67</v>
      </c>
      <c r="B1283" s="14" t="s">
        <v>26</v>
      </c>
      <c r="C1283" s="15">
        <v>3605052376942</v>
      </c>
      <c r="D1283" s="16">
        <v>10000</v>
      </c>
      <c r="E1283" s="17"/>
      <c r="F1283" s="18"/>
      <c r="G1283" s="19">
        <v>1</v>
      </c>
      <c r="H1283" s="20">
        <f t="shared" ref="H1283:H1346" si="141">SUM(F1283:G1283)</f>
        <v>1</v>
      </c>
      <c r="I1283" s="21">
        <f>SUMIFS(E:E,C:C,C1283)</f>
        <v>20000</v>
      </c>
      <c r="J1283" s="21">
        <f>SUMIFS(D:D,C:C,C1283)</f>
        <v>20000</v>
      </c>
      <c r="K1283" s="20" t="str">
        <f>IF(H1283=2,"Délais OK &amp; Qté OK",IF(AND(H1283=1,E1283&lt;&gt;""),"Délais OK &amp; Qté NO",IF(AND(H1283=1,E1283="",M1283&gt;=2),"Délais NO &amp; Qté OK",IF(AND(E1283&lt;&gt;"",J1283=D1283),"Livraison sans demande","Délais NO &amp; Qté NO"))))</f>
        <v>Délais NO &amp; Qté OK</v>
      </c>
      <c r="L1283" s="22" t="str">
        <f>IF(AND(K1283="Délais NO &amp; Qté OK",X1283&gt;30,D1283&lt;&gt;""),"Verificar",IF(AND(K1283="Délais NO &amp; Qté OK",X1283&lt;=30,D1283&lt;&gt;""),"Entrée faite "&amp;X1283&amp;" jours "&amp;V1283,IF(AND(X1283&lt;30,K1283="Délais NO &amp; Qté NO",D1283=""),"Demande faite "&amp;X1283&amp;" jours "&amp;W1284,"")))</f>
        <v>Entrée faite 3 jours Après</v>
      </c>
      <c r="M1283" s="22">
        <f t="shared" ref="M1283:M1346" si="142">SUMIFS(N:N,O:O,O1283)</f>
        <v>2</v>
      </c>
      <c r="N1283" s="23">
        <v>1</v>
      </c>
      <c r="O1283" s="12" t="str">
        <f>CONCATENATE(C1283,D1283,E1283)</f>
        <v>360505237694210000</v>
      </c>
      <c r="P1283" s="42" t="str">
        <f t="shared" ref="P1283:P1346" si="143">RIGHT(O1283,LEN(O1283)-6)</f>
        <v>237694210000</v>
      </c>
      <c r="Q1283" s="24" t="str">
        <f>IF(AND(D1283&lt;&gt;0,E1283=0),B1283,"")</f>
        <v>15/06/2012</v>
      </c>
      <c r="R1283" s="25" t="str">
        <f>IF(AND(D1283=0,E1283&lt;&gt;0),B1283,"")</f>
        <v/>
      </c>
      <c r="S1283" s="26">
        <f t="shared" si="140"/>
        <v>41075</v>
      </c>
      <c r="T1283" s="27">
        <f>SUMIFS(S:S,O:O,O1283,E:E,"")</f>
        <v>41075</v>
      </c>
      <c r="U1283" s="27">
        <f>SUMIFS(S:S,O:O,O1283,D:D,"")</f>
        <v>41078</v>
      </c>
      <c r="V1283" s="28" t="str">
        <f t="shared" ref="V1283:V1346" si="144">IF(T1283&lt;U1283,"Après","Avant")</f>
        <v>Après</v>
      </c>
      <c r="W1283" s="28" t="str">
        <f t="shared" ref="W1283:W1346" si="145">IF(V1283="Après","Avant","Après")</f>
        <v>Avant</v>
      </c>
      <c r="X1283" s="29">
        <f t="shared" ref="X1283:X1346" si="146">ABS(T1283-U1283)</f>
        <v>3</v>
      </c>
      <c r="Y1283" s="42">
        <f>IFERROR(P1283+D1283*0.03,"")</f>
        <v>237694210300</v>
      </c>
    </row>
    <row r="1284" spans="1:25">
      <c r="A1284" s="13" t="s">
        <v>67</v>
      </c>
      <c r="B1284" s="14" t="s">
        <v>26</v>
      </c>
      <c r="C1284" s="15">
        <v>3605052376973</v>
      </c>
      <c r="D1284" s="16">
        <v>10000</v>
      </c>
      <c r="E1284" s="17"/>
      <c r="F1284" s="18"/>
      <c r="G1284" s="19">
        <v>1</v>
      </c>
      <c r="H1284" s="20">
        <f t="shared" si="141"/>
        <v>1</v>
      </c>
      <c r="I1284" s="21">
        <f>SUMIFS(E:E,C:C,C1284)</f>
        <v>10000</v>
      </c>
      <c r="J1284" s="21">
        <f>SUMIFS(D:D,C:C,C1284)</f>
        <v>20000</v>
      </c>
      <c r="K1284" s="20" t="str">
        <f>IF(H1284=2,"Délais OK &amp; Qté OK",IF(AND(H1284=1,E1284&lt;&gt;""),"Délais OK &amp; Qté NO",IF(AND(H1284=1,E1284="",M1284&gt;=2),"Délais NO &amp; Qté OK",IF(AND(E1284&lt;&gt;"",J1284=D1284),"Livraison sans demande","Délais NO &amp; Qté NO"))))</f>
        <v>Délais NO &amp; Qté NO</v>
      </c>
      <c r="L1284" s="22" t="str">
        <f>IF(AND(K1284="Délais NO &amp; Qté OK",X1284&gt;30,D1284&lt;&gt;""),"Verificar",IF(AND(K1284="Délais NO &amp; Qté OK",X1284&lt;=30,D1284&lt;&gt;""),"Entrée faite "&amp;X1284&amp;" jours "&amp;V1284,IF(AND(X1284&lt;30,K1284="Délais NO &amp; Qté NO",D1284=""),"Demande faite "&amp;X1284&amp;" jours "&amp;W1285,"")))</f>
        <v/>
      </c>
      <c r="M1284" s="22">
        <f t="shared" si="142"/>
        <v>1</v>
      </c>
      <c r="N1284" s="23">
        <v>1</v>
      </c>
      <c r="O1284" s="12" t="str">
        <f>CONCATENATE(C1284,D1284,E1284)</f>
        <v>360505237697310000</v>
      </c>
      <c r="P1284" s="42" t="str">
        <f t="shared" si="143"/>
        <v>237697310000</v>
      </c>
      <c r="Q1284" s="24" t="str">
        <f>IF(AND(D1284&lt;&gt;0,E1284=0),B1284,"")</f>
        <v>15/06/2012</v>
      </c>
      <c r="R1284" s="25" t="str">
        <f>IF(AND(D1284=0,E1284&lt;&gt;0),B1284,"")</f>
        <v/>
      </c>
      <c r="S1284" s="26">
        <f t="shared" si="140"/>
        <v>41075</v>
      </c>
      <c r="T1284" s="27">
        <f>SUMIFS(S:S,O:O,O1284,E:E,"")</f>
        <v>41075</v>
      </c>
      <c r="U1284" s="27">
        <f>SUMIFS(S:S,O:O,O1284,D:D,"")</f>
        <v>0</v>
      </c>
      <c r="V1284" s="28" t="str">
        <f t="shared" si="144"/>
        <v>Avant</v>
      </c>
      <c r="W1284" s="28" t="str">
        <f t="shared" si="145"/>
        <v>Après</v>
      </c>
      <c r="X1284" s="29">
        <f t="shared" si="146"/>
        <v>41075</v>
      </c>
      <c r="Y1284" s="42">
        <f>IFERROR(P1284+D1284*0.03,"")</f>
        <v>237697310300</v>
      </c>
    </row>
    <row r="1285" spans="1:25">
      <c r="A1285" s="13" t="s">
        <v>67</v>
      </c>
      <c r="B1285" s="14" t="s">
        <v>26</v>
      </c>
      <c r="C1285" s="15">
        <v>3605052377000</v>
      </c>
      <c r="D1285" s="16"/>
      <c r="E1285" s="17">
        <v>20000</v>
      </c>
      <c r="F1285" s="18"/>
      <c r="G1285" s="19"/>
      <c r="H1285" s="20">
        <f t="shared" si="141"/>
        <v>0</v>
      </c>
      <c r="I1285" s="21">
        <f>SUMIFS(E:E,C:C,C1285)</f>
        <v>40000</v>
      </c>
      <c r="J1285" s="21">
        <f>SUMIFS(D:D,C:C,C1285)</f>
        <v>40000</v>
      </c>
      <c r="K1285" s="20" t="str">
        <f>IF(H1285=2,"Délais OK &amp; Qté OK",IF(AND(H1285=1,E1285&lt;&gt;""),"Délais OK &amp; Qté NO",IF(AND(H1285=1,E1285="",M1285&gt;=2),"Délais NO &amp; Qté OK",IF(AND(E1285&lt;&gt;"",J1285=D1285),"Livraison sans demande","Délais NO &amp; Qté NO"))))</f>
        <v>Délais NO &amp; Qté NO</v>
      </c>
      <c r="L1285" s="22" t="str">
        <f>IF(AND(K1285="Délais NO &amp; Qté OK",X1285&gt;30,D1285&lt;&gt;""),"Verificar",IF(AND(K1285="Délais NO &amp; Qté OK",X1285&lt;=30,D1285&lt;&gt;""),"Entrée faite "&amp;X1285&amp;" jours "&amp;V1285,IF(AND(X1285&lt;30,K1285="Délais NO &amp; Qté NO",D1285=""),"Demande faite "&amp;X1285&amp;" jours "&amp;W1286,"")))</f>
        <v>Demande faite 2 jours Après</v>
      </c>
      <c r="M1285" s="22">
        <f t="shared" si="142"/>
        <v>2</v>
      </c>
      <c r="N1285" s="23">
        <v>1</v>
      </c>
      <c r="O1285" s="12" t="str">
        <f>CONCATENATE(C1285,D1285,E1285)</f>
        <v>360505237700020000</v>
      </c>
      <c r="P1285" s="42" t="str">
        <f t="shared" si="143"/>
        <v>237700020000</v>
      </c>
      <c r="Q1285" s="24" t="str">
        <f>IF(AND(D1285&lt;&gt;0,E1285=0),B1285,"")</f>
        <v/>
      </c>
      <c r="R1285" s="25" t="str">
        <f>IF(AND(D1285=0,E1285&lt;&gt;0),B1285,"")</f>
        <v>15/06/2012</v>
      </c>
      <c r="S1285" s="26">
        <f t="shared" si="140"/>
        <v>41075</v>
      </c>
      <c r="T1285" s="27">
        <f>SUMIFS(S:S,O:O,O1285,E:E,"")</f>
        <v>41073</v>
      </c>
      <c r="U1285" s="27">
        <f>SUMIFS(S:S,O:O,O1285,D:D,"")</f>
        <v>41075</v>
      </c>
      <c r="V1285" s="28" t="str">
        <f t="shared" si="144"/>
        <v>Après</v>
      </c>
      <c r="W1285" s="28" t="str">
        <f t="shared" si="145"/>
        <v>Avant</v>
      </c>
      <c r="X1285" s="29">
        <f t="shared" si="146"/>
        <v>2</v>
      </c>
      <c r="Y1285" s="42">
        <f>IFERROR(P1285+D1285*0.03,"")</f>
        <v>237700020000</v>
      </c>
    </row>
    <row r="1286" spans="1:25">
      <c r="A1286" s="13" t="s">
        <v>67</v>
      </c>
      <c r="B1286" s="14" t="s">
        <v>26</v>
      </c>
      <c r="C1286" s="15">
        <v>3605052377024</v>
      </c>
      <c r="D1286" s="16">
        <v>20000</v>
      </c>
      <c r="E1286" s="17">
        <v>20000</v>
      </c>
      <c r="F1286" s="18">
        <v>1</v>
      </c>
      <c r="G1286" s="19">
        <v>1</v>
      </c>
      <c r="H1286" s="20">
        <f t="shared" si="141"/>
        <v>2</v>
      </c>
      <c r="I1286" s="21">
        <f>SUMIFS(E:E,C:C,C1286)</f>
        <v>20000</v>
      </c>
      <c r="J1286" s="21">
        <f>SUMIFS(D:D,C:C,C1286)</f>
        <v>20000</v>
      </c>
      <c r="K1286" s="20" t="str">
        <f>IF(H1286=2,"Délais OK &amp; Qté OK",IF(AND(H1286=1,E1286&lt;&gt;""),"Délais OK &amp; Qté NO",IF(AND(H1286=1,E1286="",M1286&gt;=2),"Délais NO &amp; Qté OK",IF(AND(E1286&lt;&gt;"",J1286=D1286),"Livraison sans demande","Délais NO &amp; Qté NO"))))</f>
        <v>Délais OK &amp; Qté OK</v>
      </c>
      <c r="L1286" s="22" t="str">
        <f>IF(AND(K1286="Délais NO &amp; Qté OK",X1286&gt;30,D1286&lt;&gt;""),"Verificar",IF(AND(K1286="Délais NO &amp; Qté OK",X1286&lt;=30,D1286&lt;&gt;""),"Entrée faite "&amp;X1286&amp;" jours "&amp;V1286,IF(AND(X1286&lt;30,K1286="Délais NO &amp; Qté NO",D1286=""),"Demande faite "&amp;X1286&amp;" jours "&amp;W1287,"")))</f>
        <v/>
      </c>
      <c r="M1286" s="22">
        <f t="shared" si="142"/>
        <v>1</v>
      </c>
      <c r="N1286" s="23">
        <v>1</v>
      </c>
      <c r="O1286" s="12" t="str">
        <f>CONCATENATE(C1286,D1286,E1286)</f>
        <v>36050523770242000020000</v>
      </c>
      <c r="P1286" s="42" t="str">
        <f t="shared" si="143"/>
        <v>23770242000020000</v>
      </c>
      <c r="Q1286" s="24" t="str">
        <f>IF(AND(D1286&lt;&gt;0,E1286=0),B1286,"")</f>
        <v/>
      </c>
      <c r="R1286" s="25" t="str">
        <f>IF(AND(D1286=0,E1286&lt;&gt;0),B1286,"")</f>
        <v/>
      </c>
      <c r="S1286" s="26">
        <f t="shared" si="140"/>
        <v>41075</v>
      </c>
      <c r="T1286" s="27">
        <f>SUMIFS(S:S,O:O,O1286,E:E,"")</f>
        <v>0</v>
      </c>
      <c r="U1286" s="27">
        <f>SUMIFS(S:S,O:O,O1286,D:D,"")</f>
        <v>0</v>
      </c>
      <c r="V1286" s="28" t="str">
        <f t="shared" si="144"/>
        <v>Avant</v>
      </c>
      <c r="W1286" s="28" t="str">
        <f t="shared" si="145"/>
        <v>Après</v>
      </c>
      <c r="X1286" s="29">
        <f t="shared" si="146"/>
        <v>0</v>
      </c>
      <c r="Y1286" s="42">
        <f>IFERROR(P1286+D1286*0.03,"")</f>
        <v>2.37702420000206E+16</v>
      </c>
    </row>
    <row r="1287" spans="1:25">
      <c r="A1287" s="13" t="s">
        <v>67</v>
      </c>
      <c r="B1287" s="14" t="s">
        <v>26</v>
      </c>
      <c r="C1287" s="15">
        <v>3605052377031</v>
      </c>
      <c r="D1287" s="16">
        <v>10000</v>
      </c>
      <c r="E1287" s="17">
        <v>10000</v>
      </c>
      <c r="F1287" s="18">
        <v>1</v>
      </c>
      <c r="G1287" s="19">
        <v>1</v>
      </c>
      <c r="H1287" s="20">
        <f t="shared" si="141"/>
        <v>2</v>
      </c>
      <c r="I1287" s="21">
        <f>SUMIFS(E:E,C:C,C1287)</f>
        <v>10000</v>
      </c>
      <c r="J1287" s="21">
        <f>SUMIFS(D:D,C:C,C1287)</f>
        <v>20000</v>
      </c>
      <c r="K1287" s="20" t="str">
        <f>IF(H1287=2,"Délais OK &amp; Qté OK",IF(AND(H1287=1,E1287&lt;&gt;""),"Délais OK &amp; Qté NO",IF(AND(H1287=1,E1287="",M1287&gt;=2),"Délais NO &amp; Qté OK",IF(AND(E1287&lt;&gt;"",J1287=D1287),"Livraison sans demande","Délais NO &amp; Qté NO"))))</f>
        <v>Délais OK &amp; Qté OK</v>
      </c>
      <c r="L1287" s="22" t="str">
        <f>IF(AND(K1287="Délais NO &amp; Qté OK",X1287&gt;30,D1287&lt;&gt;""),"Verificar",IF(AND(K1287="Délais NO &amp; Qté OK",X1287&lt;=30,D1287&lt;&gt;""),"Entrée faite "&amp;X1287&amp;" jours "&amp;V1287,IF(AND(X1287&lt;30,K1287="Délais NO &amp; Qté NO",D1287=""),"Demande faite "&amp;X1287&amp;" jours "&amp;W1288,"")))</f>
        <v/>
      </c>
      <c r="M1287" s="22">
        <f t="shared" si="142"/>
        <v>1</v>
      </c>
      <c r="N1287" s="23">
        <v>1</v>
      </c>
      <c r="O1287" s="12" t="str">
        <f>CONCATENATE(C1287,D1287,E1287)</f>
        <v>36050523770311000010000</v>
      </c>
      <c r="P1287" s="42" t="str">
        <f t="shared" si="143"/>
        <v>23770311000010000</v>
      </c>
      <c r="Q1287" s="24" t="str">
        <f>IF(AND(D1287&lt;&gt;0,E1287=0),B1287,"")</f>
        <v/>
      </c>
      <c r="R1287" s="25" t="str">
        <f>IF(AND(D1287=0,E1287&lt;&gt;0),B1287,"")</f>
        <v/>
      </c>
      <c r="S1287" s="26">
        <f t="shared" si="140"/>
        <v>41075</v>
      </c>
      <c r="T1287" s="27">
        <f>SUMIFS(S:S,O:O,O1287,E:E,"")</f>
        <v>0</v>
      </c>
      <c r="U1287" s="27">
        <f>SUMIFS(S:S,O:O,O1287,D:D,"")</f>
        <v>0</v>
      </c>
      <c r="V1287" s="28" t="str">
        <f t="shared" si="144"/>
        <v>Avant</v>
      </c>
      <c r="W1287" s="28" t="str">
        <f t="shared" si="145"/>
        <v>Après</v>
      </c>
      <c r="X1287" s="29">
        <f t="shared" si="146"/>
        <v>0</v>
      </c>
      <c r="Y1287" s="42">
        <f>IFERROR(P1287+D1287*0.03,"")</f>
        <v>2.37703110000103E+16</v>
      </c>
    </row>
    <row r="1288" spans="1:25">
      <c r="A1288" s="13" t="s">
        <v>67</v>
      </c>
      <c r="B1288" s="14" t="s">
        <v>26</v>
      </c>
      <c r="C1288" s="15">
        <v>3605052391433</v>
      </c>
      <c r="D1288" s="16">
        <v>14000</v>
      </c>
      <c r="E1288" s="17"/>
      <c r="F1288" s="18"/>
      <c r="G1288" s="19">
        <v>1</v>
      </c>
      <c r="H1288" s="20">
        <f t="shared" si="141"/>
        <v>1</v>
      </c>
      <c r="I1288" s="21">
        <f>SUMIFS(E:E,C:C,C1288)</f>
        <v>0</v>
      </c>
      <c r="J1288" s="21">
        <f>SUMIFS(D:D,C:C,C1288)</f>
        <v>14000</v>
      </c>
      <c r="K1288" s="20" t="str">
        <f>IF(H1288=2,"Délais OK &amp; Qté OK",IF(AND(H1288=1,E1288&lt;&gt;""),"Délais OK &amp; Qté NO",IF(AND(H1288=1,E1288="",M1288&gt;=2),"Délais NO &amp; Qté OK",IF(AND(E1288&lt;&gt;"",J1288=D1288),"Livraison sans demande","Délais NO &amp; Qté NO"))))</f>
        <v>Délais NO &amp; Qté NO</v>
      </c>
      <c r="L1288" s="22" t="str">
        <f>IF(AND(K1288="Délais NO &amp; Qté OK",X1288&gt;30,D1288&lt;&gt;""),"Verificar",IF(AND(K1288="Délais NO &amp; Qté OK",X1288&lt;=30,D1288&lt;&gt;""),"Entrée faite "&amp;X1288&amp;" jours "&amp;V1288,IF(AND(X1288&lt;30,K1288="Délais NO &amp; Qté NO",D1288=""),"Demande faite "&amp;X1288&amp;" jours "&amp;W1289,"")))</f>
        <v/>
      </c>
      <c r="M1288" s="22">
        <f t="shared" si="142"/>
        <v>1</v>
      </c>
      <c r="N1288" s="23">
        <v>1</v>
      </c>
      <c r="O1288" s="12" t="str">
        <f>CONCATENATE(C1288,D1288,E1288)</f>
        <v>360505239143314000</v>
      </c>
      <c r="P1288" s="42" t="str">
        <f t="shared" si="143"/>
        <v>239143314000</v>
      </c>
      <c r="Q1288" s="24" t="str">
        <f>IF(AND(D1288&lt;&gt;0,E1288=0),B1288,"")</f>
        <v>15/06/2012</v>
      </c>
      <c r="R1288" s="25" t="str">
        <f>IF(AND(D1288=0,E1288&lt;&gt;0),B1288,"")</f>
        <v/>
      </c>
      <c r="S1288" s="26">
        <f t="shared" si="140"/>
        <v>41075</v>
      </c>
      <c r="T1288" s="27">
        <f>SUMIFS(S:S,O:O,O1288,E:E,"")</f>
        <v>41075</v>
      </c>
      <c r="U1288" s="27">
        <f>SUMIFS(S:S,O:O,O1288,D:D,"")</f>
        <v>0</v>
      </c>
      <c r="V1288" s="28" t="str">
        <f t="shared" si="144"/>
        <v>Avant</v>
      </c>
      <c r="W1288" s="28" t="str">
        <f t="shared" si="145"/>
        <v>Après</v>
      </c>
      <c r="X1288" s="29">
        <f t="shared" si="146"/>
        <v>41075</v>
      </c>
      <c r="Y1288" s="42">
        <f>IFERROR(P1288+D1288*0.03,"")</f>
        <v>239143314420</v>
      </c>
    </row>
    <row r="1289" spans="1:25">
      <c r="A1289" s="13" t="s">
        <v>67</v>
      </c>
      <c r="B1289" s="14" t="s">
        <v>26</v>
      </c>
      <c r="C1289" s="15">
        <v>3605052396551</v>
      </c>
      <c r="D1289" s="16">
        <v>28000</v>
      </c>
      <c r="E1289" s="17">
        <v>14000</v>
      </c>
      <c r="F1289" s="18"/>
      <c r="G1289" s="19">
        <v>1</v>
      </c>
      <c r="H1289" s="20">
        <f t="shared" si="141"/>
        <v>1</v>
      </c>
      <c r="I1289" s="21">
        <f>SUMIFS(E:E,C:C,C1289)</f>
        <v>14000</v>
      </c>
      <c r="J1289" s="21">
        <f>SUMIFS(D:D,C:C,C1289)</f>
        <v>28000</v>
      </c>
      <c r="K1289" s="20" t="str">
        <f>IF(H1289=2,"Délais OK &amp; Qté OK",IF(AND(H1289=1,E1289&lt;&gt;""),"Délais OK &amp; Qté NO",IF(AND(H1289=1,E1289="",M1289&gt;=2),"Délais NO &amp; Qté OK",IF(AND(E1289&lt;&gt;"",J1289=D1289),"Livraison sans demande","Délais NO &amp; Qté NO"))))</f>
        <v>Délais OK &amp; Qté NO</v>
      </c>
      <c r="L1289" s="22" t="str">
        <f>IF(AND(K1289="Délais NO &amp; Qté OK",X1289&gt;30,D1289&lt;&gt;""),"Verificar",IF(AND(K1289="Délais NO &amp; Qté OK",X1289&lt;=30,D1289&lt;&gt;""),"Entrée faite "&amp;X1289&amp;" jours "&amp;V1289,IF(AND(X1289&lt;30,K1289="Délais NO &amp; Qté NO",D1289=""),"Demande faite "&amp;X1289&amp;" jours "&amp;W1290,"")))</f>
        <v/>
      </c>
      <c r="M1289" s="22">
        <f t="shared" si="142"/>
        <v>1</v>
      </c>
      <c r="N1289" s="23">
        <v>1</v>
      </c>
      <c r="O1289" s="12" t="str">
        <f>CONCATENATE(C1289,D1289,E1289)</f>
        <v>36050523965512800014000</v>
      </c>
      <c r="P1289" s="42" t="str">
        <f t="shared" si="143"/>
        <v>23965512800014000</v>
      </c>
      <c r="Q1289" s="24" t="str">
        <f>IF(AND(D1289&lt;&gt;0,E1289=0),B1289,"")</f>
        <v/>
      </c>
      <c r="R1289" s="25" t="str">
        <f>IF(AND(D1289=0,E1289&lt;&gt;0),B1289,"")</f>
        <v/>
      </c>
      <c r="S1289" s="26">
        <f t="shared" si="140"/>
        <v>41075</v>
      </c>
      <c r="T1289" s="27">
        <f>SUMIFS(S:S,O:O,O1289,E:E,"")</f>
        <v>0</v>
      </c>
      <c r="U1289" s="27">
        <f>SUMIFS(S:S,O:O,O1289,D:D,"")</f>
        <v>0</v>
      </c>
      <c r="V1289" s="28" t="str">
        <f t="shared" si="144"/>
        <v>Avant</v>
      </c>
      <c r="W1289" s="28" t="str">
        <f t="shared" si="145"/>
        <v>Après</v>
      </c>
      <c r="X1289" s="29">
        <f t="shared" si="146"/>
        <v>0</v>
      </c>
      <c r="Y1289" s="42">
        <f>IFERROR(P1289+D1289*0.03,"")</f>
        <v>2.396551280001484E+16</v>
      </c>
    </row>
    <row r="1290" spans="1:25">
      <c r="A1290" s="13" t="s">
        <v>67</v>
      </c>
      <c r="B1290" s="14" t="s">
        <v>26</v>
      </c>
      <c r="C1290" s="15">
        <v>3605052396568</v>
      </c>
      <c r="D1290" s="16">
        <v>14000</v>
      </c>
      <c r="E1290" s="17">
        <v>14000</v>
      </c>
      <c r="F1290" s="18">
        <v>1</v>
      </c>
      <c r="G1290" s="19">
        <v>1</v>
      </c>
      <c r="H1290" s="20">
        <f t="shared" si="141"/>
        <v>2</v>
      </c>
      <c r="I1290" s="21">
        <f>SUMIFS(E:E,C:C,C1290)</f>
        <v>14000</v>
      </c>
      <c r="J1290" s="21">
        <f>SUMIFS(D:D,C:C,C1290)</f>
        <v>14000</v>
      </c>
      <c r="K1290" s="20" t="str">
        <f>IF(H1290=2,"Délais OK &amp; Qté OK",IF(AND(H1290=1,E1290&lt;&gt;""),"Délais OK &amp; Qté NO",IF(AND(H1290=1,E1290="",M1290&gt;=2),"Délais NO &amp; Qté OK",IF(AND(E1290&lt;&gt;"",J1290=D1290),"Livraison sans demande","Délais NO &amp; Qté NO"))))</f>
        <v>Délais OK &amp; Qté OK</v>
      </c>
      <c r="L1290" s="22" t="str">
        <f>IF(AND(K1290="Délais NO &amp; Qté OK",X1290&gt;30,D1290&lt;&gt;""),"Verificar",IF(AND(K1290="Délais NO &amp; Qté OK",X1290&lt;=30,D1290&lt;&gt;""),"Entrée faite "&amp;X1290&amp;" jours "&amp;V1290,IF(AND(X1290&lt;30,K1290="Délais NO &amp; Qté NO",D1290=""),"Demande faite "&amp;X1290&amp;" jours "&amp;W1291,"")))</f>
        <v/>
      </c>
      <c r="M1290" s="22">
        <f t="shared" si="142"/>
        <v>1</v>
      </c>
      <c r="N1290" s="23">
        <v>1</v>
      </c>
      <c r="O1290" s="12" t="str">
        <f>CONCATENATE(C1290,D1290,E1290)</f>
        <v>36050523965681400014000</v>
      </c>
      <c r="P1290" s="42" t="str">
        <f t="shared" si="143"/>
        <v>23965681400014000</v>
      </c>
      <c r="Q1290" s="24" t="str">
        <f>IF(AND(D1290&lt;&gt;0,E1290=0),B1290,"")</f>
        <v/>
      </c>
      <c r="R1290" s="25" t="str">
        <f>IF(AND(D1290=0,E1290&lt;&gt;0),B1290,"")</f>
        <v/>
      </c>
      <c r="S1290" s="26">
        <f t="shared" si="140"/>
        <v>41075</v>
      </c>
      <c r="T1290" s="27">
        <f>SUMIFS(S:S,O:O,O1290,E:E,"")</f>
        <v>0</v>
      </c>
      <c r="U1290" s="27">
        <f>SUMIFS(S:S,O:O,O1290,D:D,"")</f>
        <v>0</v>
      </c>
      <c r="V1290" s="28" t="str">
        <f t="shared" si="144"/>
        <v>Avant</v>
      </c>
      <c r="W1290" s="28" t="str">
        <f t="shared" si="145"/>
        <v>Après</v>
      </c>
      <c r="X1290" s="29">
        <f t="shared" si="146"/>
        <v>0</v>
      </c>
      <c r="Y1290" s="42">
        <f>IFERROR(P1290+D1290*0.03,"")</f>
        <v>2.396568140001442E+16</v>
      </c>
    </row>
    <row r="1291" spans="1:25">
      <c r="A1291" s="13" t="s">
        <v>67</v>
      </c>
      <c r="B1291" s="14" t="s">
        <v>26</v>
      </c>
      <c r="C1291" s="15">
        <v>3605052396575</v>
      </c>
      <c r="D1291" s="16">
        <v>28000</v>
      </c>
      <c r="E1291" s="17">
        <v>14000</v>
      </c>
      <c r="F1291" s="18"/>
      <c r="G1291" s="19">
        <v>1</v>
      </c>
      <c r="H1291" s="20">
        <f t="shared" si="141"/>
        <v>1</v>
      </c>
      <c r="I1291" s="21">
        <f>SUMIFS(E:E,C:C,C1291)</f>
        <v>14000</v>
      </c>
      <c r="J1291" s="21">
        <f>SUMIFS(D:D,C:C,C1291)</f>
        <v>28000</v>
      </c>
      <c r="K1291" s="20" t="str">
        <f>IF(H1291=2,"Délais OK &amp; Qté OK",IF(AND(H1291=1,E1291&lt;&gt;""),"Délais OK &amp; Qté NO",IF(AND(H1291=1,E1291="",M1291&gt;=2),"Délais NO &amp; Qté OK",IF(AND(E1291&lt;&gt;"",J1291=D1291),"Livraison sans demande","Délais NO &amp; Qté NO"))))</f>
        <v>Délais OK &amp; Qté NO</v>
      </c>
      <c r="L1291" s="22" t="str">
        <f>IF(AND(K1291="Délais NO &amp; Qté OK",X1291&gt;30,D1291&lt;&gt;""),"Verificar",IF(AND(K1291="Délais NO &amp; Qté OK",X1291&lt;=30,D1291&lt;&gt;""),"Entrée faite "&amp;X1291&amp;" jours "&amp;V1291,IF(AND(X1291&lt;30,K1291="Délais NO &amp; Qté NO",D1291=""),"Demande faite "&amp;X1291&amp;" jours "&amp;W1292,"")))</f>
        <v/>
      </c>
      <c r="M1291" s="22">
        <f t="shared" si="142"/>
        <v>1</v>
      </c>
      <c r="N1291" s="23">
        <v>1</v>
      </c>
      <c r="O1291" s="12" t="str">
        <f>CONCATENATE(C1291,D1291,E1291)</f>
        <v>36050523965752800014000</v>
      </c>
      <c r="P1291" s="42" t="str">
        <f t="shared" si="143"/>
        <v>23965752800014000</v>
      </c>
      <c r="Q1291" s="24" t="str">
        <f>IF(AND(D1291&lt;&gt;0,E1291=0),B1291,"")</f>
        <v/>
      </c>
      <c r="R1291" s="25" t="str">
        <f>IF(AND(D1291=0,E1291&lt;&gt;0),B1291,"")</f>
        <v/>
      </c>
      <c r="S1291" s="26">
        <f t="shared" si="140"/>
        <v>41075</v>
      </c>
      <c r="T1291" s="27">
        <f>SUMIFS(S:S,O:O,O1291,E:E,"")</f>
        <v>0</v>
      </c>
      <c r="U1291" s="27">
        <f>SUMIFS(S:S,O:O,O1291,D:D,"")</f>
        <v>0</v>
      </c>
      <c r="V1291" s="28" t="str">
        <f t="shared" si="144"/>
        <v>Avant</v>
      </c>
      <c r="W1291" s="28" t="str">
        <f t="shared" si="145"/>
        <v>Après</v>
      </c>
      <c r="X1291" s="29">
        <f t="shared" si="146"/>
        <v>0</v>
      </c>
      <c r="Y1291" s="42">
        <f>IFERROR(P1291+D1291*0.03,"")</f>
        <v>2.396575280001484E+16</v>
      </c>
    </row>
    <row r="1292" spans="1:25">
      <c r="A1292" s="13" t="s">
        <v>67</v>
      </c>
      <c r="B1292" s="14" t="s">
        <v>26</v>
      </c>
      <c r="C1292" s="15">
        <v>3605052396582</v>
      </c>
      <c r="D1292" s="16">
        <v>28000</v>
      </c>
      <c r="E1292" s="17">
        <v>28000</v>
      </c>
      <c r="F1292" s="18">
        <v>1</v>
      </c>
      <c r="G1292" s="19">
        <v>1</v>
      </c>
      <c r="H1292" s="20">
        <f t="shared" si="141"/>
        <v>2</v>
      </c>
      <c r="I1292" s="21">
        <f>SUMIFS(E:E,C:C,C1292)</f>
        <v>28000</v>
      </c>
      <c r="J1292" s="21">
        <f>SUMIFS(D:D,C:C,C1292)</f>
        <v>28000</v>
      </c>
      <c r="K1292" s="20" t="str">
        <f>IF(H1292=2,"Délais OK &amp; Qté OK",IF(AND(H1292=1,E1292&lt;&gt;""),"Délais OK &amp; Qté NO",IF(AND(H1292=1,E1292="",M1292&gt;=2),"Délais NO &amp; Qté OK",IF(AND(E1292&lt;&gt;"",J1292=D1292),"Livraison sans demande","Délais NO &amp; Qté NO"))))</f>
        <v>Délais OK &amp; Qté OK</v>
      </c>
      <c r="L1292" s="22" t="str">
        <f>IF(AND(K1292="Délais NO &amp; Qté OK",X1292&gt;30,D1292&lt;&gt;""),"Verificar",IF(AND(K1292="Délais NO &amp; Qté OK",X1292&lt;=30,D1292&lt;&gt;""),"Entrée faite "&amp;X1292&amp;" jours "&amp;V1292,IF(AND(X1292&lt;30,K1292="Délais NO &amp; Qté NO",D1292=""),"Demande faite "&amp;X1292&amp;" jours "&amp;W1293,"")))</f>
        <v/>
      </c>
      <c r="M1292" s="22">
        <f t="shared" si="142"/>
        <v>1</v>
      </c>
      <c r="N1292" s="23">
        <v>1</v>
      </c>
      <c r="O1292" s="12" t="str">
        <f>CONCATENATE(C1292,D1292,E1292)</f>
        <v>36050523965822800028000</v>
      </c>
      <c r="P1292" s="42" t="str">
        <f t="shared" si="143"/>
        <v>23965822800028000</v>
      </c>
      <c r="Q1292" s="24" t="str">
        <f>IF(AND(D1292&lt;&gt;0,E1292=0),B1292,"")</f>
        <v/>
      </c>
      <c r="R1292" s="25" t="str">
        <f>IF(AND(D1292=0,E1292&lt;&gt;0),B1292,"")</f>
        <v/>
      </c>
      <c r="S1292" s="26">
        <f t="shared" si="140"/>
        <v>41075</v>
      </c>
      <c r="T1292" s="27">
        <f>SUMIFS(S:S,O:O,O1292,E:E,"")</f>
        <v>0</v>
      </c>
      <c r="U1292" s="27">
        <f>SUMIFS(S:S,O:O,O1292,D:D,"")</f>
        <v>0</v>
      </c>
      <c r="V1292" s="28" t="str">
        <f t="shared" si="144"/>
        <v>Avant</v>
      </c>
      <c r="W1292" s="28" t="str">
        <f t="shared" si="145"/>
        <v>Après</v>
      </c>
      <c r="X1292" s="29">
        <f t="shared" si="146"/>
        <v>0</v>
      </c>
      <c r="Y1292" s="42">
        <f>IFERROR(P1292+D1292*0.03,"")</f>
        <v>2.396582280002884E+16</v>
      </c>
    </row>
    <row r="1293" spans="1:25">
      <c r="A1293" s="13" t="s">
        <v>67</v>
      </c>
      <c r="B1293" s="14" t="s">
        <v>26</v>
      </c>
      <c r="C1293" s="15">
        <v>3605052500446</v>
      </c>
      <c r="D1293" s="16">
        <v>1500</v>
      </c>
      <c r="E1293" s="17">
        <v>1500</v>
      </c>
      <c r="F1293" s="18">
        <v>1</v>
      </c>
      <c r="G1293" s="19">
        <v>1</v>
      </c>
      <c r="H1293" s="20">
        <f t="shared" si="141"/>
        <v>2</v>
      </c>
      <c r="I1293" s="21">
        <f>SUMIFS(E:E,C:C,C1293)</f>
        <v>1500</v>
      </c>
      <c r="J1293" s="21">
        <f>SUMIFS(D:D,C:C,C1293)</f>
        <v>1500</v>
      </c>
      <c r="K1293" s="20" t="str">
        <f>IF(H1293=2,"Délais OK &amp; Qté OK",IF(AND(H1293=1,E1293&lt;&gt;""),"Délais OK &amp; Qté NO",IF(AND(H1293=1,E1293="",M1293&gt;=2),"Délais NO &amp; Qté OK",IF(AND(E1293&lt;&gt;"",J1293=D1293),"Livraison sans demande","Délais NO &amp; Qté NO"))))</f>
        <v>Délais OK &amp; Qté OK</v>
      </c>
      <c r="L1293" s="22" t="str">
        <f>IF(AND(K1293="Délais NO &amp; Qté OK",X1293&gt;30,D1293&lt;&gt;""),"Verificar",IF(AND(K1293="Délais NO &amp; Qté OK",X1293&lt;=30,D1293&lt;&gt;""),"Entrée faite "&amp;X1293&amp;" jours "&amp;V1293,IF(AND(X1293&lt;30,K1293="Délais NO &amp; Qté NO",D1293=""),"Demande faite "&amp;X1293&amp;" jours "&amp;W1294,"")))</f>
        <v/>
      </c>
      <c r="M1293" s="22">
        <f t="shared" si="142"/>
        <v>1</v>
      </c>
      <c r="N1293" s="23">
        <v>1</v>
      </c>
      <c r="O1293" s="12" t="str">
        <f>CONCATENATE(C1293,D1293,E1293)</f>
        <v>360505250044615001500</v>
      </c>
      <c r="P1293" s="42" t="str">
        <f t="shared" si="143"/>
        <v>250044615001500</v>
      </c>
      <c r="Q1293" s="24" t="str">
        <f>IF(AND(D1293&lt;&gt;0,E1293=0),B1293,"")</f>
        <v/>
      </c>
      <c r="R1293" s="25" t="str">
        <f>IF(AND(D1293=0,E1293&lt;&gt;0),B1293,"")</f>
        <v/>
      </c>
      <c r="S1293" s="26">
        <f t="shared" si="140"/>
        <v>41075</v>
      </c>
      <c r="T1293" s="27">
        <f>SUMIFS(S:S,O:O,O1293,E:E,"")</f>
        <v>0</v>
      </c>
      <c r="U1293" s="27">
        <f>SUMIFS(S:S,O:O,O1293,D:D,"")</f>
        <v>0</v>
      </c>
      <c r="V1293" s="28" t="str">
        <f t="shared" si="144"/>
        <v>Avant</v>
      </c>
      <c r="W1293" s="28" t="str">
        <f t="shared" si="145"/>
        <v>Après</v>
      </c>
      <c r="X1293" s="29">
        <f t="shared" si="146"/>
        <v>0</v>
      </c>
      <c r="Y1293" s="42">
        <f>IFERROR(P1293+D1293*0.03,"")</f>
        <v>250044615001545</v>
      </c>
    </row>
    <row r="1294" spans="1:25">
      <c r="A1294" s="13" t="s">
        <v>67</v>
      </c>
      <c r="B1294" s="14" t="s">
        <v>26</v>
      </c>
      <c r="C1294" s="15">
        <v>3605052511794</v>
      </c>
      <c r="D1294" s="16">
        <v>2000</v>
      </c>
      <c r="E1294" s="17">
        <v>2000</v>
      </c>
      <c r="F1294" s="18">
        <v>1</v>
      </c>
      <c r="G1294" s="19">
        <v>1</v>
      </c>
      <c r="H1294" s="20">
        <f t="shared" si="141"/>
        <v>2</v>
      </c>
      <c r="I1294" s="21">
        <f>SUMIFS(E:E,C:C,C1294)</f>
        <v>2000</v>
      </c>
      <c r="J1294" s="21">
        <f>SUMIFS(D:D,C:C,C1294)</f>
        <v>2000</v>
      </c>
      <c r="K1294" s="20" t="str">
        <f>IF(H1294=2,"Délais OK &amp; Qté OK",IF(AND(H1294=1,E1294&lt;&gt;""),"Délais OK &amp; Qté NO",IF(AND(H1294=1,E1294="",M1294&gt;=2),"Délais NO &amp; Qté OK",IF(AND(E1294&lt;&gt;"",J1294=D1294),"Livraison sans demande","Délais NO &amp; Qté NO"))))</f>
        <v>Délais OK &amp; Qté OK</v>
      </c>
      <c r="L1294" s="22" t="str">
        <f>IF(AND(K1294="Délais NO &amp; Qté OK",X1294&gt;30,D1294&lt;&gt;""),"Verificar",IF(AND(K1294="Délais NO &amp; Qté OK",X1294&lt;=30,D1294&lt;&gt;""),"Entrée faite "&amp;X1294&amp;" jours "&amp;V1294,IF(AND(X1294&lt;30,K1294="Délais NO &amp; Qté NO",D1294=""),"Demande faite "&amp;X1294&amp;" jours "&amp;W1295,"")))</f>
        <v/>
      </c>
      <c r="M1294" s="22">
        <f t="shared" si="142"/>
        <v>1</v>
      </c>
      <c r="N1294" s="23">
        <v>1</v>
      </c>
      <c r="O1294" s="12" t="str">
        <f>CONCATENATE(C1294,D1294,E1294)</f>
        <v>360505251179420002000</v>
      </c>
      <c r="P1294" s="42" t="str">
        <f t="shared" si="143"/>
        <v>251179420002000</v>
      </c>
      <c r="Q1294" s="24" t="str">
        <f>IF(AND(D1294&lt;&gt;0,E1294=0),B1294,"")</f>
        <v/>
      </c>
      <c r="R1294" s="25" t="str">
        <f>IF(AND(D1294=0,E1294&lt;&gt;0),B1294,"")</f>
        <v/>
      </c>
      <c r="S1294" s="26">
        <f t="shared" si="140"/>
        <v>41075</v>
      </c>
      <c r="T1294" s="27">
        <f>SUMIFS(S:S,O:O,O1294,E:E,"")</f>
        <v>0</v>
      </c>
      <c r="U1294" s="27">
        <f>SUMIFS(S:S,O:O,O1294,D:D,"")</f>
        <v>0</v>
      </c>
      <c r="V1294" s="28" t="str">
        <f t="shared" si="144"/>
        <v>Avant</v>
      </c>
      <c r="W1294" s="28" t="str">
        <f t="shared" si="145"/>
        <v>Après</v>
      </c>
      <c r="X1294" s="29">
        <f t="shared" si="146"/>
        <v>0</v>
      </c>
      <c r="Y1294" s="42">
        <f>IFERROR(P1294+D1294*0.03,"")</f>
        <v>251179420002060</v>
      </c>
    </row>
    <row r="1295" spans="1:25">
      <c r="A1295" s="13" t="s">
        <v>67</v>
      </c>
      <c r="B1295" s="14" t="s">
        <v>26</v>
      </c>
      <c r="C1295" s="15">
        <v>3605052522110</v>
      </c>
      <c r="D1295" s="16">
        <v>10000</v>
      </c>
      <c r="E1295" s="17">
        <v>10000</v>
      </c>
      <c r="F1295" s="18">
        <v>1</v>
      </c>
      <c r="G1295" s="19">
        <v>1</v>
      </c>
      <c r="H1295" s="20">
        <f t="shared" si="141"/>
        <v>2</v>
      </c>
      <c r="I1295" s="21">
        <f>SUMIFS(E:E,C:C,C1295)</f>
        <v>20000</v>
      </c>
      <c r="J1295" s="21">
        <f>SUMIFS(D:D,C:C,C1295)</f>
        <v>20000</v>
      </c>
      <c r="K1295" s="20" t="str">
        <f>IF(H1295=2,"Délais OK &amp; Qté OK",IF(AND(H1295=1,E1295&lt;&gt;""),"Délais OK &amp; Qté NO",IF(AND(H1295=1,E1295="",M1295&gt;=2),"Délais NO &amp; Qté OK",IF(AND(E1295&lt;&gt;"",J1295=D1295),"Livraison sans demande","Délais NO &amp; Qté NO"))))</f>
        <v>Délais OK &amp; Qté OK</v>
      </c>
      <c r="L1295" s="22" t="str">
        <f>IF(AND(K1295="Délais NO &amp; Qté OK",X1295&gt;30,D1295&lt;&gt;""),"Verificar",IF(AND(K1295="Délais NO &amp; Qté OK",X1295&lt;=30,D1295&lt;&gt;""),"Entrée faite "&amp;X1295&amp;" jours "&amp;V1295,IF(AND(X1295&lt;30,K1295="Délais NO &amp; Qté NO",D1295=""),"Demande faite "&amp;X1295&amp;" jours "&amp;W1296,"")))</f>
        <v/>
      </c>
      <c r="M1295" s="22">
        <f t="shared" si="142"/>
        <v>2</v>
      </c>
      <c r="N1295" s="23">
        <v>1</v>
      </c>
      <c r="O1295" s="12" t="str">
        <f>CONCATENATE(C1295,D1295,E1295)</f>
        <v>36050525221101000010000</v>
      </c>
      <c r="P1295" s="42" t="str">
        <f t="shared" si="143"/>
        <v>25221101000010000</v>
      </c>
      <c r="Q1295" s="24" t="str">
        <f>IF(AND(D1295&lt;&gt;0,E1295=0),B1295,"")</f>
        <v/>
      </c>
      <c r="R1295" s="25" t="str">
        <f>IF(AND(D1295=0,E1295&lt;&gt;0),B1295,"")</f>
        <v/>
      </c>
      <c r="S1295" s="26">
        <f t="shared" si="140"/>
        <v>41075</v>
      </c>
      <c r="T1295" s="27">
        <f>SUMIFS(S:S,O:O,O1295,E:E,"")</f>
        <v>0</v>
      </c>
      <c r="U1295" s="27">
        <f>SUMIFS(S:S,O:O,O1295,D:D,"")</f>
        <v>0</v>
      </c>
      <c r="V1295" s="28" t="str">
        <f t="shared" si="144"/>
        <v>Avant</v>
      </c>
      <c r="W1295" s="28" t="str">
        <f t="shared" si="145"/>
        <v>Après</v>
      </c>
      <c r="X1295" s="29">
        <f t="shared" si="146"/>
        <v>0</v>
      </c>
      <c r="Y1295" s="42">
        <f>IFERROR(P1295+D1295*0.03,"")</f>
        <v>2.52211010000103E+16</v>
      </c>
    </row>
    <row r="1296" spans="1:25">
      <c r="A1296" s="13" t="s">
        <v>67</v>
      </c>
      <c r="B1296" s="14" t="s">
        <v>26</v>
      </c>
      <c r="C1296" s="15">
        <v>3605052526200</v>
      </c>
      <c r="D1296" s="16">
        <v>10000</v>
      </c>
      <c r="E1296" s="17"/>
      <c r="F1296" s="18"/>
      <c r="G1296" s="19">
        <v>1</v>
      </c>
      <c r="H1296" s="20">
        <f t="shared" si="141"/>
        <v>1</v>
      </c>
      <c r="I1296" s="21">
        <f>SUMIFS(E:E,C:C,C1296)</f>
        <v>0</v>
      </c>
      <c r="J1296" s="21">
        <f>SUMIFS(D:D,C:C,C1296)</f>
        <v>10000</v>
      </c>
      <c r="K1296" s="20" t="str">
        <f>IF(H1296=2,"Délais OK &amp; Qté OK",IF(AND(H1296=1,E1296&lt;&gt;""),"Délais OK &amp; Qté NO",IF(AND(H1296=1,E1296="",M1296&gt;=2),"Délais NO &amp; Qté OK",IF(AND(E1296&lt;&gt;"",J1296=D1296),"Livraison sans demande","Délais NO &amp; Qté NO"))))</f>
        <v>Délais NO &amp; Qté NO</v>
      </c>
      <c r="L1296" s="22" t="str">
        <f>IF(AND(K1296="Délais NO &amp; Qté OK",X1296&gt;30,D1296&lt;&gt;""),"Verificar",IF(AND(K1296="Délais NO &amp; Qté OK",X1296&lt;=30,D1296&lt;&gt;""),"Entrée faite "&amp;X1296&amp;" jours "&amp;V1296,IF(AND(X1296&lt;30,K1296="Délais NO &amp; Qté NO",D1296=""),"Demande faite "&amp;X1296&amp;" jours "&amp;W1297,"")))</f>
        <v/>
      </c>
      <c r="M1296" s="22">
        <f t="shared" si="142"/>
        <v>1</v>
      </c>
      <c r="N1296" s="23">
        <v>1</v>
      </c>
      <c r="O1296" s="12" t="str">
        <f>CONCATENATE(C1296,D1296,E1296)</f>
        <v>360505252620010000</v>
      </c>
      <c r="P1296" s="42" t="str">
        <f t="shared" si="143"/>
        <v>252620010000</v>
      </c>
      <c r="Q1296" s="24" t="str">
        <f>IF(AND(D1296&lt;&gt;0,E1296=0),B1296,"")</f>
        <v>15/06/2012</v>
      </c>
      <c r="R1296" s="25" t="str">
        <f>IF(AND(D1296=0,E1296&lt;&gt;0),B1296,"")</f>
        <v/>
      </c>
      <c r="S1296" s="26">
        <f t="shared" si="140"/>
        <v>41075</v>
      </c>
      <c r="T1296" s="27">
        <f>SUMIFS(S:S,O:O,O1296,E:E,"")</f>
        <v>41075</v>
      </c>
      <c r="U1296" s="27">
        <f>SUMIFS(S:S,O:O,O1296,D:D,"")</f>
        <v>0</v>
      </c>
      <c r="V1296" s="28" t="str">
        <f t="shared" si="144"/>
        <v>Avant</v>
      </c>
      <c r="W1296" s="28" t="str">
        <f t="shared" si="145"/>
        <v>Après</v>
      </c>
      <c r="X1296" s="29">
        <f t="shared" si="146"/>
        <v>41075</v>
      </c>
      <c r="Y1296" s="42">
        <f>IFERROR(P1296+D1296*0.03,"")</f>
        <v>252620010300</v>
      </c>
    </row>
    <row r="1297" spans="1:25">
      <c r="A1297" s="13" t="s">
        <v>67</v>
      </c>
      <c r="B1297" s="14" t="s">
        <v>26</v>
      </c>
      <c r="C1297" s="15">
        <v>3605052534601</v>
      </c>
      <c r="D1297" s="16">
        <v>10000</v>
      </c>
      <c r="E1297" s="17">
        <v>10000</v>
      </c>
      <c r="F1297" s="18">
        <v>1</v>
      </c>
      <c r="G1297" s="19">
        <v>1</v>
      </c>
      <c r="H1297" s="20">
        <f t="shared" si="141"/>
        <v>2</v>
      </c>
      <c r="I1297" s="21">
        <f>SUMIFS(E:E,C:C,C1297)</f>
        <v>10000</v>
      </c>
      <c r="J1297" s="21">
        <f>SUMIFS(D:D,C:C,C1297)</f>
        <v>10000</v>
      </c>
      <c r="K1297" s="20" t="str">
        <f>IF(H1297=2,"Délais OK &amp; Qté OK",IF(AND(H1297=1,E1297&lt;&gt;""),"Délais OK &amp; Qté NO",IF(AND(H1297=1,E1297="",M1297&gt;=2),"Délais NO &amp; Qté OK",IF(AND(E1297&lt;&gt;"",J1297=D1297),"Livraison sans demande","Délais NO &amp; Qté NO"))))</f>
        <v>Délais OK &amp; Qté OK</v>
      </c>
      <c r="L1297" s="22" t="str">
        <f>IF(AND(K1297="Délais NO &amp; Qté OK",X1297&gt;30,D1297&lt;&gt;""),"Verificar",IF(AND(K1297="Délais NO &amp; Qté OK",X1297&lt;=30,D1297&lt;&gt;""),"Entrée faite "&amp;X1297&amp;" jours "&amp;V1297,IF(AND(X1297&lt;30,K1297="Délais NO &amp; Qté NO",D1297=""),"Demande faite "&amp;X1297&amp;" jours "&amp;W1298,"")))</f>
        <v/>
      </c>
      <c r="M1297" s="22">
        <f t="shared" si="142"/>
        <v>1</v>
      </c>
      <c r="N1297" s="23">
        <v>1</v>
      </c>
      <c r="O1297" s="12" t="str">
        <f>CONCATENATE(C1297,D1297,E1297)</f>
        <v>36050525346011000010000</v>
      </c>
      <c r="P1297" s="42" t="str">
        <f t="shared" si="143"/>
        <v>25346011000010000</v>
      </c>
      <c r="Q1297" s="24" t="str">
        <f>IF(AND(D1297&lt;&gt;0,E1297=0),B1297,"")</f>
        <v/>
      </c>
      <c r="R1297" s="25" t="str">
        <f>IF(AND(D1297=0,E1297&lt;&gt;0),B1297,"")</f>
        <v/>
      </c>
      <c r="S1297" s="26">
        <f t="shared" si="140"/>
        <v>41075</v>
      </c>
      <c r="T1297" s="27">
        <f>SUMIFS(S:S,O:O,O1297,E:E,"")</f>
        <v>0</v>
      </c>
      <c r="U1297" s="27">
        <f>SUMIFS(S:S,O:O,O1297,D:D,"")</f>
        <v>0</v>
      </c>
      <c r="V1297" s="28" t="str">
        <f t="shared" si="144"/>
        <v>Avant</v>
      </c>
      <c r="W1297" s="28" t="str">
        <f t="shared" si="145"/>
        <v>Après</v>
      </c>
      <c r="X1297" s="29">
        <f t="shared" si="146"/>
        <v>0</v>
      </c>
      <c r="Y1297" s="42">
        <f>IFERROR(P1297+D1297*0.03,"")</f>
        <v>2.53460110000103E+16</v>
      </c>
    </row>
    <row r="1298" spans="1:25">
      <c r="A1298" s="13" t="s">
        <v>67</v>
      </c>
      <c r="B1298" s="14" t="s">
        <v>26</v>
      </c>
      <c r="C1298" s="15">
        <v>3605052536254</v>
      </c>
      <c r="D1298" s="16">
        <v>20000</v>
      </c>
      <c r="E1298" s="17">
        <v>20000</v>
      </c>
      <c r="F1298" s="18">
        <v>1</v>
      </c>
      <c r="G1298" s="19">
        <v>1</v>
      </c>
      <c r="H1298" s="20">
        <f t="shared" si="141"/>
        <v>2</v>
      </c>
      <c r="I1298" s="21">
        <f>SUMIFS(E:E,C:C,C1298)</f>
        <v>20000</v>
      </c>
      <c r="J1298" s="21">
        <f>SUMIFS(D:D,C:C,C1298)</f>
        <v>20000</v>
      </c>
      <c r="K1298" s="20" t="str">
        <f>IF(H1298=2,"Délais OK &amp; Qté OK",IF(AND(H1298=1,E1298&lt;&gt;""),"Délais OK &amp; Qté NO",IF(AND(H1298=1,E1298="",M1298&gt;=2),"Délais NO &amp; Qté OK",IF(AND(E1298&lt;&gt;"",J1298=D1298),"Livraison sans demande","Délais NO &amp; Qté NO"))))</f>
        <v>Délais OK &amp; Qté OK</v>
      </c>
      <c r="L1298" s="22" t="str">
        <f>IF(AND(K1298="Délais NO &amp; Qté OK",X1298&gt;30,D1298&lt;&gt;""),"Verificar",IF(AND(K1298="Délais NO &amp; Qté OK",X1298&lt;=30,D1298&lt;&gt;""),"Entrée faite "&amp;X1298&amp;" jours "&amp;V1298,IF(AND(X1298&lt;30,K1298="Délais NO &amp; Qté NO",D1298=""),"Demande faite "&amp;X1298&amp;" jours "&amp;W1299,"")))</f>
        <v/>
      </c>
      <c r="M1298" s="22">
        <f t="shared" si="142"/>
        <v>1</v>
      </c>
      <c r="N1298" s="23">
        <v>1</v>
      </c>
      <c r="O1298" s="12" t="str">
        <f>CONCATENATE(C1298,D1298,E1298)</f>
        <v>36050525362542000020000</v>
      </c>
      <c r="P1298" s="42" t="str">
        <f t="shared" si="143"/>
        <v>25362542000020000</v>
      </c>
      <c r="Q1298" s="24" t="str">
        <f>IF(AND(D1298&lt;&gt;0,E1298=0),B1298,"")</f>
        <v/>
      </c>
      <c r="R1298" s="25" t="str">
        <f>IF(AND(D1298=0,E1298&lt;&gt;0),B1298,"")</f>
        <v/>
      </c>
      <c r="S1298" s="26">
        <f t="shared" si="140"/>
        <v>41075</v>
      </c>
      <c r="T1298" s="27">
        <f>SUMIFS(S:S,O:O,O1298,E:E,"")</f>
        <v>0</v>
      </c>
      <c r="U1298" s="27">
        <f>SUMIFS(S:S,O:O,O1298,D:D,"")</f>
        <v>0</v>
      </c>
      <c r="V1298" s="28" t="str">
        <f t="shared" si="144"/>
        <v>Avant</v>
      </c>
      <c r="W1298" s="28" t="str">
        <f t="shared" si="145"/>
        <v>Après</v>
      </c>
      <c r="X1298" s="29">
        <f t="shared" si="146"/>
        <v>0</v>
      </c>
      <c r="Y1298" s="42">
        <f>IFERROR(P1298+D1298*0.03,"")</f>
        <v>2.53625420000206E+16</v>
      </c>
    </row>
    <row r="1299" spans="1:25">
      <c r="A1299" s="13" t="s">
        <v>67</v>
      </c>
      <c r="B1299" s="14" t="s">
        <v>26</v>
      </c>
      <c r="C1299" s="15">
        <v>3605052536278</v>
      </c>
      <c r="D1299" s="16">
        <v>10000</v>
      </c>
      <c r="E1299" s="17">
        <v>10000</v>
      </c>
      <c r="F1299" s="18">
        <v>1</v>
      </c>
      <c r="G1299" s="19">
        <v>1</v>
      </c>
      <c r="H1299" s="20">
        <f t="shared" si="141"/>
        <v>2</v>
      </c>
      <c r="I1299" s="21">
        <f>SUMIFS(E:E,C:C,C1299)</f>
        <v>10000</v>
      </c>
      <c r="J1299" s="21">
        <f>SUMIFS(D:D,C:C,C1299)</f>
        <v>10000</v>
      </c>
      <c r="K1299" s="20" t="str">
        <f>IF(H1299=2,"Délais OK &amp; Qté OK",IF(AND(H1299=1,E1299&lt;&gt;""),"Délais OK &amp; Qté NO",IF(AND(H1299=1,E1299="",M1299&gt;=2),"Délais NO &amp; Qté OK",IF(AND(E1299&lt;&gt;"",J1299=D1299),"Livraison sans demande","Délais NO &amp; Qté NO"))))</f>
        <v>Délais OK &amp; Qté OK</v>
      </c>
      <c r="L1299" s="22" t="str">
        <f>IF(AND(K1299="Délais NO &amp; Qté OK",X1299&gt;30,D1299&lt;&gt;""),"Verificar",IF(AND(K1299="Délais NO &amp; Qté OK",X1299&lt;=30,D1299&lt;&gt;""),"Entrée faite "&amp;X1299&amp;" jours "&amp;V1299,IF(AND(X1299&lt;30,K1299="Délais NO &amp; Qté NO",D1299=""),"Demande faite "&amp;X1299&amp;" jours "&amp;W1300,"")))</f>
        <v/>
      </c>
      <c r="M1299" s="22">
        <f t="shared" si="142"/>
        <v>1</v>
      </c>
      <c r="N1299" s="23">
        <v>1</v>
      </c>
      <c r="O1299" s="12" t="str">
        <f>CONCATENATE(C1299,D1299,E1299)</f>
        <v>36050525362781000010000</v>
      </c>
      <c r="P1299" s="42" t="str">
        <f t="shared" si="143"/>
        <v>25362781000010000</v>
      </c>
      <c r="Q1299" s="24" t="str">
        <f>IF(AND(D1299&lt;&gt;0,E1299=0),B1299,"")</f>
        <v/>
      </c>
      <c r="R1299" s="25" t="str">
        <f>IF(AND(D1299=0,E1299&lt;&gt;0),B1299,"")</f>
        <v/>
      </c>
      <c r="S1299" s="26">
        <f t="shared" si="140"/>
        <v>41075</v>
      </c>
      <c r="T1299" s="27">
        <f>SUMIFS(S:S,O:O,O1299,E:E,"")</f>
        <v>0</v>
      </c>
      <c r="U1299" s="27">
        <f>SUMIFS(S:S,O:O,O1299,D:D,"")</f>
        <v>0</v>
      </c>
      <c r="V1299" s="28" t="str">
        <f t="shared" si="144"/>
        <v>Avant</v>
      </c>
      <c r="W1299" s="28" t="str">
        <f t="shared" si="145"/>
        <v>Après</v>
      </c>
      <c r="X1299" s="29">
        <f t="shared" si="146"/>
        <v>0</v>
      </c>
      <c r="Y1299" s="42">
        <f>IFERROR(P1299+D1299*0.03,"")</f>
        <v>2.53627810000103E+16</v>
      </c>
    </row>
    <row r="1300" spans="1:25">
      <c r="A1300" s="13" t="s">
        <v>67</v>
      </c>
      <c r="B1300" s="14" t="s">
        <v>26</v>
      </c>
      <c r="C1300" s="15">
        <v>3605052550304</v>
      </c>
      <c r="D1300" s="16">
        <v>28000</v>
      </c>
      <c r="E1300" s="17">
        <v>28000</v>
      </c>
      <c r="F1300" s="18">
        <v>1</v>
      </c>
      <c r="G1300" s="19">
        <v>1</v>
      </c>
      <c r="H1300" s="20">
        <f t="shared" si="141"/>
        <v>2</v>
      </c>
      <c r="I1300" s="21">
        <f>SUMIFS(E:E,C:C,C1300)</f>
        <v>42000</v>
      </c>
      <c r="J1300" s="21">
        <f>SUMIFS(D:D,C:C,C1300)</f>
        <v>70000</v>
      </c>
      <c r="K1300" s="20" t="str">
        <f>IF(H1300=2,"Délais OK &amp; Qté OK",IF(AND(H1300=1,E1300&lt;&gt;""),"Délais OK &amp; Qté NO",IF(AND(H1300=1,E1300="",M1300&gt;=2),"Délais NO &amp; Qté OK",IF(AND(E1300&lt;&gt;"",J1300=D1300),"Livraison sans demande","Délais NO &amp; Qté NO"))))</f>
        <v>Délais OK &amp; Qté OK</v>
      </c>
      <c r="L1300" s="22" t="str">
        <f>IF(AND(K1300="Délais NO &amp; Qté OK",X1300&gt;30,D1300&lt;&gt;""),"Verificar",IF(AND(K1300="Délais NO &amp; Qté OK",X1300&lt;=30,D1300&lt;&gt;""),"Entrée faite "&amp;X1300&amp;" jours "&amp;V1300,IF(AND(X1300&lt;30,K1300="Délais NO &amp; Qté NO",D1300=""),"Demande faite "&amp;X1300&amp;" jours "&amp;W1301,"")))</f>
        <v/>
      </c>
      <c r="M1300" s="22">
        <f t="shared" si="142"/>
        <v>1</v>
      </c>
      <c r="N1300" s="23">
        <v>1</v>
      </c>
      <c r="O1300" s="12" t="str">
        <f>CONCATENATE(C1300,D1300,E1300)</f>
        <v>36050525503042800028000</v>
      </c>
      <c r="P1300" s="42" t="str">
        <f t="shared" si="143"/>
        <v>25503042800028000</v>
      </c>
      <c r="Q1300" s="24" t="str">
        <f>IF(AND(D1300&lt;&gt;0,E1300=0),B1300,"")</f>
        <v/>
      </c>
      <c r="R1300" s="25" t="str">
        <f>IF(AND(D1300=0,E1300&lt;&gt;0),B1300,"")</f>
        <v/>
      </c>
      <c r="S1300" s="26">
        <f t="shared" si="140"/>
        <v>41075</v>
      </c>
      <c r="T1300" s="27">
        <f>SUMIFS(S:S,O:O,O1300,E:E,"")</f>
        <v>0</v>
      </c>
      <c r="U1300" s="27">
        <f>SUMIFS(S:S,O:O,O1300,D:D,"")</f>
        <v>0</v>
      </c>
      <c r="V1300" s="28" t="str">
        <f t="shared" si="144"/>
        <v>Avant</v>
      </c>
      <c r="W1300" s="28" t="str">
        <f t="shared" si="145"/>
        <v>Après</v>
      </c>
      <c r="X1300" s="29">
        <f t="shared" si="146"/>
        <v>0</v>
      </c>
      <c r="Y1300" s="42">
        <f>IFERROR(P1300+D1300*0.03,"")</f>
        <v>2.550304280002884E+16</v>
      </c>
    </row>
    <row r="1301" spans="1:25">
      <c r="A1301" s="13" t="s">
        <v>67</v>
      </c>
      <c r="B1301" s="14" t="s">
        <v>26</v>
      </c>
      <c r="C1301" s="15">
        <v>3605052550328</v>
      </c>
      <c r="D1301" s="16">
        <v>14000</v>
      </c>
      <c r="E1301" s="17">
        <v>14000</v>
      </c>
      <c r="F1301" s="18">
        <v>1</v>
      </c>
      <c r="G1301" s="19">
        <v>1</v>
      </c>
      <c r="H1301" s="20">
        <f t="shared" si="141"/>
        <v>2</v>
      </c>
      <c r="I1301" s="21">
        <f>SUMIFS(E:E,C:C,C1301)</f>
        <v>42000</v>
      </c>
      <c r="J1301" s="21">
        <f>SUMIFS(D:D,C:C,C1301)</f>
        <v>70000</v>
      </c>
      <c r="K1301" s="20" t="str">
        <f>IF(H1301=2,"Délais OK &amp; Qté OK",IF(AND(H1301=1,E1301&lt;&gt;""),"Délais OK &amp; Qté NO",IF(AND(H1301=1,E1301="",M1301&gt;=2),"Délais NO &amp; Qté OK",IF(AND(E1301&lt;&gt;"",J1301=D1301),"Livraison sans demande","Délais NO &amp; Qté NO"))))</f>
        <v>Délais OK &amp; Qté OK</v>
      </c>
      <c r="L1301" s="22" t="str">
        <f>IF(AND(K1301="Délais NO &amp; Qté OK",X1301&gt;30,D1301&lt;&gt;""),"Verificar",IF(AND(K1301="Délais NO &amp; Qté OK",X1301&lt;=30,D1301&lt;&gt;""),"Entrée faite "&amp;X1301&amp;" jours "&amp;V1301,IF(AND(X1301&lt;30,K1301="Délais NO &amp; Qté NO",D1301=""),"Demande faite "&amp;X1301&amp;" jours "&amp;W1302,"")))</f>
        <v/>
      </c>
      <c r="M1301" s="22">
        <f t="shared" si="142"/>
        <v>1</v>
      </c>
      <c r="N1301" s="23">
        <v>1</v>
      </c>
      <c r="O1301" s="12" t="str">
        <f>CONCATENATE(C1301,D1301,E1301)</f>
        <v>36050525503281400014000</v>
      </c>
      <c r="P1301" s="42" t="str">
        <f t="shared" si="143"/>
        <v>25503281400014000</v>
      </c>
      <c r="Q1301" s="24" t="str">
        <f>IF(AND(D1301&lt;&gt;0,E1301=0),B1301,"")</f>
        <v/>
      </c>
      <c r="R1301" s="25" t="str">
        <f>IF(AND(D1301=0,E1301&lt;&gt;0),B1301,"")</f>
        <v/>
      </c>
      <c r="S1301" s="26">
        <f t="shared" si="140"/>
        <v>41075</v>
      </c>
      <c r="T1301" s="27">
        <f>SUMIFS(S:S,O:O,O1301,E:E,"")</f>
        <v>0</v>
      </c>
      <c r="U1301" s="27">
        <f>SUMIFS(S:S,O:O,O1301,D:D,"")</f>
        <v>0</v>
      </c>
      <c r="V1301" s="28" t="str">
        <f t="shared" si="144"/>
        <v>Avant</v>
      </c>
      <c r="W1301" s="28" t="str">
        <f t="shared" si="145"/>
        <v>Après</v>
      </c>
      <c r="X1301" s="29">
        <f t="shared" si="146"/>
        <v>0</v>
      </c>
      <c r="Y1301" s="42">
        <f>IFERROR(P1301+D1301*0.03,"")</f>
        <v>2.550328140001442E+16</v>
      </c>
    </row>
    <row r="1302" spans="1:25">
      <c r="A1302" s="13" t="s">
        <v>67</v>
      </c>
      <c r="B1302" s="14" t="s">
        <v>26</v>
      </c>
      <c r="C1302" s="15">
        <v>3605052568941</v>
      </c>
      <c r="D1302" s="16">
        <v>10000</v>
      </c>
      <c r="E1302" s="17">
        <v>10000</v>
      </c>
      <c r="F1302" s="18">
        <v>1</v>
      </c>
      <c r="G1302" s="19">
        <v>1</v>
      </c>
      <c r="H1302" s="20">
        <f t="shared" si="141"/>
        <v>2</v>
      </c>
      <c r="I1302" s="21">
        <f>SUMIFS(E:E,C:C,C1302)</f>
        <v>10000</v>
      </c>
      <c r="J1302" s="21">
        <f>SUMIFS(D:D,C:C,C1302)</f>
        <v>10000</v>
      </c>
      <c r="K1302" s="20" t="str">
        <f>IF(H1302=2,"Délais OK &amp; Qté OK",IF(AND(H1302=1,E1302&lt;&gt;""),"Délais OK &amp; Qté NO",IF(AND(H1302=1,E1302="",M1302&gt;=2),"Délais NO &amp; Qté OK",IF(AND(E1302&lt;&gt;"",J1302=D1302),"Livraison sans demande","Délais NO &amp; Qté NO"))))</f>
        <v>Délais OK &amp; Qté OK</v>
      </c>
      <c r="L1302" s="22" t="str">
        <f>IF(AND(K1302="Délais NO &amp; Qté OK",X1302&gt;30,D1302&lt;&gt;""),"Verificar",IF(AND(K1302="Délais NO &amp; Qté OK",X1302&lt;=30,D1302&lt;&gt;""),"Entrée faite "&amp;X1302&amp;" jours "&amp;V1302,IF(AND(X1302&lt;30,K1302="Délais NO &amp; Qté NO",D1302=""),"Demande faite "&amp;X1302&amp;" jours "&amp;W1303,"")))</f>
        <v/>
      </c>
      <c r="M1302" s="22">
        <f t="shared" si="142"/>
        <v>1</v>
      </c>
      <c r="N1302" s="23">
        <v>1</v>
      </c>
      <c r="O1302" s="12" t="str">
        <f>CONCATENATE(C1302,D1302,E1302)</f>
        <v>36050525689411000010000</v>
      </c>
      <c r="P1302" s="42" t="str">
        <f t="shared" si="143"/>
        <v>25689411000010000</v>
      </c>
      <c r="Q1302" s="24" t="str">
        <f>IF(AND(D1302&lt;&gt;0,E1302=0),B1302,"")</f>
        <v/>
      </c>
      <c r="R1302" s="25" t="str">
        <f>IF(AND(D1302=0,E1302&lt;&gt;0),B1302,"")</f>
        <v/>
      </c>
      <c r="S1302" s="26">
        <f t="shared" si="140"/>
        <v>41075</v>
      </c>
      <c r="T1302" s="27">
        <f>SUMIFS(S:S,O:O,O1302,E:E,"")</f>
        <v>0</v>
      </c>
      <c r="U1302" s="27">
        <f>SUMIFS(S:S,O:O,O1302,D:D,"")</f>
        <v>0</v>
      </c>
      <c r="V1302" s="28" t="str">
        <f t="shared" si="144"/>
        <v>Avant</v>
      </c>
      <c r="W1302" s="28" t="str">
        <f t="shared" si="145"/>
        <v>Après</v>
      </c>
      <c r="X1302" s="29">
        <f t="shared" si="146"/>
        <v>0</v>
      </c>
      <c r="Y1302" s="42">
        <f>IFERROR(P1302+D1302*0.03,"")</f>
        <v>2.56894110000103E+16</v>
      </c>
    </row>
    <row r="1303" spans="1:25">
      <c r="A1303" s="13" t="s">
        <v>67</v>
      </c>
      <c r="B1303" s="14" t="s">
        <v>26</v>
      </c>
      <c r="C1303" s="15">
        <v>3605052568958</v>
      </c>
      <c r="D1303" s="16">
        <v>10000</v>
      </c>
      <c r="E1303" s="17">
        <v>10000</v>
      </c>
      <c r="F1303" s="18">
        <v>1</v>
      </c>
      <c r="G1303" s="19">
        <v>1</v>
      </c>
      <c r="H1303" s="20">
        <f t="shared" si="141"/>
        <v>2</v>
      </c>
      <c r="I1303" s="21">
        <f>SUMIFS(E:E,C:C,C1303)</f>
        <v>10000</v>
      </c>
      <c r="J1303" s="21">
        <f>SUMIFS(D:D,C:C,C1303)</f>
        <v>10000</v>
      </c>
      <c r="K1303" s="20" t="str">
        <f>IF(H1303=2,"Délais OK &amp; Qté OK",IF(AND(H1303=1,E1303&lt;&gt;""),"Délais OK &amp; Qté NO",IF(AND(H1303=1,E1303="",M1303&gt;=2),"Délais NO &amp; Qté OK",IF(AND(E1303&lt;&gt;"",J1303=D1303),"Livraison sans demande","Délais NO &amp; Qté NO"))))</f>
        <v>Délais OK &amp; Qté OK</v>
      </c>
      <c r="L1303" s="22" t="str">
        <f>IF(AND(K1303="Délais NO &amp; Qté OK",X1303&gt;30,D1303&lt;&gt;""),"Verificar",IF(AND(K1303="Délais NO &amp; Qté OK",X1303&lt;=30,D1303&lt;&gt;""),"Entrée faite "&amp;X1303&amp;" jours "&amp;V1303,IF(AND(X1303&lt;30,K1303="Délais NO &amp; Qté NO",D1303=""),"Demande faite "&amp;X1303&amp;" jours "&amp;W1304,"")))</f>
        <v/>
      </c>
      <c r="M1303" s="22">
        <f t="shared" si="142"/>
        <v>1</v>
      </c>
      <c r="N1303" s="23">
        <v>1</v>
      </c>
      <c r="O1303" s="12" t="str">
        <f>CONCATENATE(C1303,D1303,E1303)</f>
        <v>36050525689581000010000</v>
      </c>
      <c r="P1303" s="42" t="str">
        <f t="shared" si="143"/>
        <v>25689581000010000</v>
      </c>
      <c r="Q1303" s="24" t="str">
        <f>IF(AND(D1303&lt;&gt;0,E1303=0),B1303,"")</f>
        <v/>
      </c>
      <c r="R1303" s="25" t="str">
        <f>IF(AND(D1303=0,E1303&lt;&gt;0),B1303,"")</f>
        <v/>
      </c>
      <c r="S1303" s="26">
        <f t="shared" si="140"/>
        <v>41075</v>
      </c>
      <c r="T1303" s="27">
        <f>SUMIFS(S:S,O:O,O1303,E:E,"")</f>
        <v>0</v>
      </c>
      <c r="U1303" s="27">
        <f>SUMIFS(S:S,O:O,O1303,D:D,"")</f>
        <v>0</v>
      </c>
      <c r="V1303" s="28" t="str">
        <f t="shared" si="144"/>
        <v>Avant</v>
      </c>
      <c r="W1303" s="28" t="str">
        <f t="shared" si="145"/>
        <v>Après</v>
      </c>
      <c r="X1303" s="29">
        <f t="shared" si="146"/>
        <v>0</v>
      </c>
      <c r="Y1303" s="42">
        <f>IFERROR(P1303+D1303*0.03,"")</f>
        <v>2.56895810000103E+16</v>
      </c>
    </row>
    <row r="1304" spans="1:25">
      <c r="A1304" s="13" t="s">
        <v>67</v>
      </c>
      <c r="B1304" s="14" t="s">
        <v>26</v>
      </c>
      <c r="C1304" s="15">
        <v>3605052568965</v>
      </c>
      <c r="D1304" s="16">
        <v>10000</v>
      </c>
      <c r="E1304" s="17">
        <v>10000</v>
      </c>
      <c r="F1304" s="18">
        <v>1</v>
      </c>
      <c r="G1304" s="19">
        <v>1</v>
      </c>
      <c r="H1304" s="20">
        <f t="shared" si="141"/>
        <v>2</v>
      </c>
      <c r="I1304" s="21">
        <f>SUMIFS(E:E,C:C,C1304)</f>
        <v>10000</v>
      </c>
      <c r="J1304" s="21">
        <f>SUMIFS(D:D,C:C,C1304)</f>
        <v>10000</v>
      </c>
      <c r="K1304" s="20" t="str">
        <f>IF(H1304=2,"Délais OK &amp; Qté OK",IF(AND(H1304=1,E1304&lt;&gt;""),"Délais OK &amp; Qté NO",IF(AND(H1304=1,E1304="",M1304&gt;=2),"Délais NO &amp; Qté OK",IF(AND(E1304&lt;&gt;"",J1304=D1304),"Livraison sans demande","Délais NO &amp; Qté NO"))))</f>
        <v>Délais OK &amp; Qté OK</v>
      </c>
      <c r="L1304" s="22" t="str">
        <f>IF(AND(K1304="Délais NO &amp; Qté OK",X1304&gt;30,D1304&lt;&gt;""),"Verificar",IF(AND(K1304="Délais NO &amp; Qté OK",X1304&lt;=30,D1304&lt;&gt;""),"Entrée faite "&amp;X1304&amp;" jours "&amp;V1304,IF(AND(X1304&lt;30,K1304="Délais NO &amp; Qté NO",D1304=""),"Demande faite "&amp;X1304&amp;" jours "&amp;W1305,"")))</f>
        <v/>
      </c>
      <c r="M1304" s="22">
        <f t="shared" si="142"/>
        <v>1</v>
      </c>
      <c r="N1304" s="23">
        <v>1</v>
      </c>
      <c r="O1304" s="12" t="str">
        <f>CONCATENATE(C1304,D1304,E1304)</f>
        <v>36050525689651000010000</v>
      </c>
      <c r="P1304" s="42" t="str">
        <f t="shared" si="143"/>
        <v>25689651000010000</v>
      </c>
      <c r="Q1304" s="24" t="str">
        <f>IF(AND(D1304&lt;&gt;0,E1304=0),B1304,"")</f>
        <v/>
      </c>
      <c r="R1304" s="25" t="str">
        <f>IF(AND(D1304=0,E1304&lt;&gt;0),B1304,"")</f>
        <v/>
      </c>
      <c r="S1304" s="26">
        <f t="shared" si="140"/>
        <v>41075</v>
      </c>
      <c r="T1304" s="27">
        <f>SUMIFS(S:S,O:O,O1304,E:E,"")</f>
        <v>0</v>
      </c>
      <c r="U1304" s="27">
        <f>SUMIFS(S:S,O:O,O1304,D:D,"")</f>
        <v>0</v>
      </c>
      <c r="V1304" s="28" t="str">
        <f t="shared" si="144"/>
        <v>Avant</v>
      </c>
      <c r="W1304" s="28" t="str">
        <f t="shared" si="145"/>
        <v>Après</v>
      </c>
      <c r="X1304" s="29">
        <f t="shared" si="146"/>
        <v>0</v>
      </c>
      <c r="Y1304" s="42">
        <f>IFERROR(P1304+D1304*0.03,"")</f>
        <v>2.56896510000103E+16</v>
      </c>
    </row>
    <row r="1305" spans="1:25">
      <c r="A1305" s="13" t="s">
        <v>67</v>
      </c>
      <c r="B1305" s="14" t="s">
        <v>26</v>
      </c>
      <c r="C1305" s="15">
        <v>3605052568989</v>
      </c>
      <c r="D1305" s="16">
        <v>10000</v>
      </c>
      <c r="E1305" s="17">
        <v>10000</v>
      </c>
      <c r="F1305" s="18">
        <v>1</v>
      </c>
      <c r="G1305" s="19">
        <v>1</v>
      </c>
      <c r="H1305" s="20">
        <f t="shared" si="141"/>
        <v>2</v>
      </c>
      <c r="I1305" s="21">
        <f>SUMIFS(E:E,C:C,C1305)</f>
        <v>10000</v>
      </c>
      <c r="J1305" s="21">
        <f>SUMIFS(D:D,C:C,C1305)</f>
        <v>10000</v>
      </c>
      <c r="K1305" s="20" t="str">
        <f>IF(H1305=2,"Délais OK &amp; Qté OK",IF(AND(H1305=1,E1305&lt;&gt;""),"Délais OK &amp; Qté NO",IF(AND(H1305=1,E1305="",M1305&gt;=2),"Délais NO &amp; Qté OK",IF(AND(E1305&lt;&gt;"",J1305=D1305),"Livraison sans demande","Délais NO &amp; Qté NO"))))</f>
        <v>Délais OK &amp; Qté OK</v>
      </c>
      <c r="L1305" s="22" t="str">
        <f>IF(AND(K1305="Délais NO &amp; Qté OK",X1305&gt;30,D1305&lt;&gt;""),"Verificar",IF(AND(K1305="Délais NO &amp; Qté OK",X1305&lt;=30,D1305&lt;&gt;""),"Entrée faite "&amp;X1305&amp;" jours "&amp;V1305,IF(AND(X1305&lt;30,K1305="Délais NO &amp; Qté NO",D1305=""),"Demande faite "&amp;X1305&amp;" jours "&amp;W1306,"")))</f>
        <v/>
      </c>
      <c r="M1305" s="22">
        <f t="shared" si="142"/>
        <v>1</v>
      </c>
      <c r="N1305" s="23">
        <v>1</v>
      </c>
      <c r="O1305" s="12" t="str">
        <f>CONCATENATE(C1305,D1305,E1305)</f>
        <v>36050525689891000010000</v>
      </c>
      <c r="P1305" s="42" t="str">
        <f t="shared" si="143"/>
        <v>25689891000010000</v>
      </c>
      <c r="Q1305" s="24" t="str">
        <f>IF(AND(D1305&lt;&gt;0,E1305=0),B1305,"")</f>
        <v/>
      </c>
      <c r="R1305" s="25" t="str">
        <f>IF(AND(D1305=0,E1305&lt;&gt;0),B1305,"")</f>
        <v/>
      </c>
      <c r="S1305" s="26">
        <f t="shared" si="140"/>
        <v>41075</v>
      </c>
      <c r="T1305" s="27">
        <f>SUMIFS(S:S,O:O,O1305,E:E,"")</f>
        <v>0</v>
      </c>
      <c r="U1305" s="27">
        <f>SUMIFS(S:S,O:O,O1305,D:D,"")</f>
        <v>0</v>
      </c>
      <c r="V1305" s="28" t="str">
        <f t="shared" si="144"/>
        <v>Avant</v>
      </c>
      <c r="W1305" s="28" t="str">
        <f t="shared" si="145"/>
        <v>Après</v>
      </c>
      <c r="X1305" s="29">
        <f t="shared" si="146"/>
        <v>0</v>
      </c>
      <c r="Y1305" s="42">
        <f>IFERROR(P1305+D1305*0.03,"")</f>
        <v>2.56898910000103E+16</v>
      </c>
    </row>
    <row r="1306" spans="1:25">
      <c r="A1306" s="13" t="s">
        <v>67</v>
      </c>
      <c r="B1306" s="14" t="s">
        <v>26</v>
      </c>
      <c r="C1306" s="15">
        <v>3605052569009</v>
      </c>
      <c r="D1306" s="16">
        <v>10000</v>
      </c>
      <c r="E1306" s="17">
        <v>10000</v>
      </c>
      <c r="F1306" s="18">
        <v>1</v>
      </c>
      <c r="G1306" s="19">
        <v>1</v>
      </c>
      <c r="H1306" s="20">
        <f t="shared" si="141"/>
        <v>2</v>
      </c>
      <c r="I1306" s="21">
        <f>SUMIFS(E:E,C:C,C1306)</f>
        <v>10000</v>
      </c>
      <c r="J1306" s="21">
        <f>SUMIFS(D:D,C:C,C1306)</f>
        <v>10000</v>
      </c>
      <c r="K1306" s="20" t="str">
        <f>IF(H1306=2,"Délais OK &amp; Qté OK",IF(AND(H1306=1,E1306&lt;&gt;""),"Délais OK &amp; Qté NO",IF(AND(H1306=1,E1306="",M1306&gt;=2),"Délais NO &amp; Qté OK",IF(AND(E1306&lt;&gt;"",J1306=D1306),"Livraison sans demande","Délais NO &amp; Qté NO"))))</f>
        <v>Délais OK &amp; Qté OK</v>
      </c>
      <c r="L1306" s="22" t="str">
        <f>IF(AND(K1306="Délais NO &amp; Qté OK",X1306&gt;30,D1306&lt;&gt;""),"Verificar",IF(AND(K1306="Délais NO &amp; Qté OK",X1306&lt;=30,D1306&lt;&gt;""),"Entrée faite "&amp;X1306&amp;" jours "&amp;V1306,IF(AND(X1306&lt;30,K1306="Délais NO &amp; Qté NO",D1306=""),"Demande faite "&amp;X1306&amp;" jours "&amp;W1307,"")))</f>
        <v/>
      </c>
      <c r="M1306" s="22">
        <f t="shared" si="142"/>
        <v>1</v>
      </c>
      <c r="N1306" s="23">
        <v>1</v>
      </c>
      <c r="O1306" s="12" t="str">
        <f>CONCATENATE(C1306,D1306,E1306)</f>
        <v>36050525690091000010000</v>
      </c>
      <c r="P1306" s="42" t="str">
        <f t="shared" si="143"/>
        <v>25690091000010000</v>
      </c>
      <c r="Q1306" s="24" t="str">
        <f>IF(AND(D1306&lt;&gt;0,E1306=0),B1306,"")</f>
        <v/>
      </c>
      <c r="R1306" s="25" t="str">
        <f>IF(AND(D1306=0,E1306&lt;&gt;0),B1306,"")</f>
        <v/>
      </c>
      <c r="S1306" s="26">
        <f t="shared" si="140"/>
        <v>41075</v>
      </c>
      <c r="T1306" s="27">
        <f>SUMIFS(S:S,O:O,O1306,E:E,"")</f>
        <v>0</v>
      </c>
      <c r="U1306" s="27">
        <f>SUMIFS(S:S,O:O,O1306,D:D,"")</f>
        <v>0</v>
      </c>
      <c r="V1306" s="28" t="str">
        <f t="shared" si="144"/>
        <v>Avant</v>
      </c>
      <c r="W1306" s="28" t="str">
        <f t="shared" si="145"/>
        <v>Après</v>
      </c>
      <c r="X1306" s="29">
        <f t="shared" si="146"/>
        <v>0</v>
      </c>
      <c r="Y1306" s="42">
        <f>IFERROR(P1306+D1306*0.03,"")</f>
        <v>2.56900910000103E+16</v>
      </c>
    </row>
    <row r="1307" spans="1:25">
      <c r="A1307" s="13" t="s">
        <v>67</v>
      </c>
      <c r="B1307" s="14" t="s">
        <v>26</v>
      </c>
      <c r="C1307" s="15">
        <v>3605052569054</v>
      </c>
      <c r="D1307" s="16">
        <v>10000</v>
      </c>
      <c r="E1307" s="17">
        <v>10000</v>
      </c>
      <c r="F1307" s="18">
        <v>1</v>
      </c>
      <c r="G1307" s="19">
        <v>1</v>
      </c>
      <c r="H1307" s="20">
        <f t="shared" si="141"/>
        <v>2</v>
      </c>
      <c r="I1307" s="21">
        <f>SUMIFS(E:E,C:C,C1307)</f>
        <v>10000</v>
      </c>
      <c r="J1307" s="21">
        <f>SUMIFS(D:D,C:C,C1307)</f>
        <v>10000</v>
      </c>
      <c r="K1307" s="20" t="str">
        <f>IF(H1307=2,"Délais OK &amp; Qté OK",IF(AND(H1307=1,E1307&lt;&gt;""),"Délais OK &amp; Qté NO",IF(AND(H1307=1,E1307="",M1307&gt;=2),"Délais NO &amp; Qté OK",IF(AND(E1307&lt;&gt;"",J1307=D1307),"Livraison sans demande","Délais NO &amp; Qté NO"))))</f>
        <v>Délais OK &amp; Qté OK</v>
      </c>
      <c r="L1307" s="22" t="str">
        <f>IF(AND(K1307="Délais NO &amp; Qté OK",X1307&gt;30,D1307&lt;&gt;""),"Verificar",IF(AND(K1307="Délais NO &amp; Qté OK",X1307&lt;=30,D1307&lt;&gt;""),"Entrée faite "&amp;X1307&amp;" jours "&amp;V1307,IF(AND(X1307&lt;30,K1307="Délais NO &amp; Qté NO",D1307=""),"Demande faite "&amp;X1307&amp;" jours "&amp;W1308,"")))</f>
        <v/>
      </c>
      <c r="M1307" s="22">
        <f t="shared" si="142"/>
        <v>1</v>
      </c>
      <c r="N1307" s="23">
        <v>1</v>
      </c>
      <c r="O1307" s="12" t="str">
        <f>CONCATENATE(C1307,D1307,E1307)</f>
        <v>36050525690541000010000</v>
      </c>
      <c r="P1307" s="42" t="str">
        <f t="shared" si="143"/>
        <v>25690541000010000</v>
      </c>
      <c r="Q1307" s="24" t="str">
        <f>IF(AND(D1307&lt;&gt;0,E1307=0),B1307,"")</f>
        <v/>
      </c>
      <c r="R1307" s="25" t="str">
        <f>IF(AND(D1307=0,E1307&lt;&gt;0),B1307,"")</f>
        <v/>
      </c>
      <c r="S1307" s="26">
        <f t="shared" si="140"/>
        <v>41075</v>
      </c>
      <c r="T1307" s="27">
        <f>SUMIFS(S:S,O:O,O1307,E:E,"")</f>
        <v>0</v>
      </c>
      <c r="U1307" s="27">
        <f>SUMIFS(S:S,O:O,O1307,D:D,"")</f>
        <v>0</v>
      </c>
      <c r="V1307" s="28" t="str">
        <f t="shared" si="144"/>
        <v>Avant</v>
      </c>
      <c r="W1307" s="28" t="str">
        <f t="shared" si="145"/>
        <v>Après</v>
      </c>
      <c r="X1307" s="29">
        <f t="shared" si="146"/>
        <v>0</v>
      </c>
      <c r="Y1307" s="42">
        <f>IFERROR(P1307+D1307*0.03,"")</f>
        <v>2.56905410000103E+16</v>
      </c>
    </row>
    <row r="1308" spans="1:25">
      <c r="A1308" s="13" t="s">
        <v>67</v>
      </c>
      <c r="B1308" s="14" t="s">
        <v>26</v>
      </c>
      <c r="C1308" s="15">
        <v>3605052569061</v>
      </c>
      <c r="D1308" s="16">
        <v>10000</v>
      </c>
      <c r="E1308" s="17">
        <v>10000</v>
      </c>
      <c r="F1308" s="18">
        <v>1</v>
      </c>
      <c r="G1308" s="19">
        <v>1</v>
      </c>
      <c r="H1308" s="20">
        <f t="shared" si="141"/>
        <v>2</v>
      </c>
      <c r="I1308" s="21">
        <f>SUMIFS(E:E,C:C,C1308)</f>
        <v>10000</v>
      </c>
      <c r="J1308" s="21">
        <f>SUMIFS(D:D,C:C,C1308)</f>
        <v>10000</v>
      </c>
      <c r="K1308" s="20" t="str">
        <f>IF(H1308=2,"Délais OK &amp; Qté OK",IF(AND(H1308=1,E1308&lt;&gt;""),"Délais OK &amp; Qté NO",IF(AND(H1308=1,E1308="",M1308&gt;=2),"Délais NO &amp; Qté OK",IF(AND(E1308&lt;&gt;"",J1308=D1308),"Livraison sans demande","Délais NO &amp; Qté NO"))))</f>
        <v>Délais OK &amp; Qté OK</v>
      </c>
      <c r="L1308" s="22" t="str">
        <f>IF(AND(K1308="Délais NO &amp; Qté OK",X1308&gt;30,D1308&lt;&gt;""),"Verificar",IF(AND(K1308="Délais NO &amp; Qté OK",X1308&lt;=30,D1308&lt;&gt;""),"Entrée faite "&amp;X1308&amp;" jours "&amp;V1308,IF(AND(X1308&lt;30,K1308="Délais NO &amp; Qté NO",D1308=""),"Demande faite "&amp;X1308&amp;" jours "&amp;W1309,"")))</f>
        <v/>
      </c>
      <c r="M1308" s="22">
        <f t="shared" si="142"/>
        <v>1</v>
      </c>
      <c r="N1308" s="23">
        <v>1</v>
      </c>
      <c r="O1308" s="12" t="str">
        <f>CONCATENATE(C1308,D1308,E1308)</f>
        <v>36050525690611000010000</v>
      </c>
      <c r="P1308" s="42" t="str">
        <f t="shared" si="143"/>
        <v>25690611000010000</v>
      </c>
      <c r="Q1308" s="24" t="str">
        <f>IF(AND(D1308&lt;&gt;0,E1308=0),B1308,"")</f>
        <v/>
      </c>
      <c r="R1308" s="25" t="str">
        <f>IF(AND(D1308=0,E1308&lt;&gt;0),B1308,"")</f>
        <v/>
      </c>
      <c r="S1308" s="26">
        <f t="shared" si="140"/>
        <v>41075</v>
      </c>
      <c r="T1308" s="27">
        <f>SUMIFS(S:S,O:O,O1308,E:E,"")</f>
        <v>0</v>
      </c>
      <c r="U1308" s="27">
        <f>SUMIFS(S:S,O:O,O1308,D:D,"")</f>
        <v>0</v>
      </c>
      <c r="V1308" s="28" t="str">
        <f t="shared" si="144"/>
        <v>Avant</v>
      </c>
      <c r="W1308" s="28" t="str">
        <f t="shared" si="145"/>
        <v>Après</v>
      </c>
      <c r="X1308" s="29">
        <f t="shared" si="146"/>
        <v>0</v>
      </c>
      <c r="Y1308" s="42">
        <f>IFERROR(P1308+D1308*0.03,"")</f>
        <v>2.56906110000103E+16</v>
      </c>
    </row>
    <row r="1309" spans="1:25">
      <c r="A1309" s="13" t="s">
        <v>67</v>
      </c>
      <c r="B1309" s="14" t="s">
        <v>26</v>
      </c>
      <c r="C1309" s="15">
        <v>3605052569078</v>
      </c>
      <c r="D1309" s="16">
        <v>10000</v>
      </c>
      <c r="E1309" s="17">
        <v>10000</v>
      </c>
      <c r="F1309" s="18">
        <v>1</v>
      </c>
      <c r="G1309" s="19">
        <v>1</v>
      </c>
      <c r="H1309" s="20">
        <f t="shared" si="141"/>
        <v>2</v>
      </c>
      <c r="I1309" s="21">
        <f>SUMIFS(E:E,C:C,C1309)</f>
        <v>10000</v>
      </c>
      <c r="J1309" s="21">
        <f>SUMIFS(D:D,C:C,C1309)</f>
        <v>10000</v>
      </c>
      <c r="K1309" s="20" t="str">
        <f>IF(H1309=2,"Délais OK &amp; Qté OK",IF(AND(H1309=1,E1309&lt;&gt;""),"Délais OK &amp; Qté NO",IF(AND(H1309=1,E1309="",M1309&gt;=2),"Délais NO &amp; Qté OK",IF(AND(E1309&lt;&gt;"",J1309=D1309),"Livraison sans demande","Délais NO &amp; Qté NO"))))</f>
        <v>Délais OK &amp; Qté OK</v>
      </c>
      <c r="L1309" s="22" t="str">
        <f>IF(AND(K1309="Délais NO &amp; Qté OK",X1309&gt;30,D1309&lt;&gt;""),"Verificar",IF(AND(K1309="Délais NO &amp; Qté OK",X1309&lt;=30,D1309&lt;&gt;""),"Entrée faite "&amp;X1309&amp;" jours "&amp;V1309,IF(AND(X1309&lt;30,K1309="Délais NO &amp; Qté NO",D1309=""),"Demande faite "&amp;X1309&amp;" jours "&amp;W1310,"")))</f>
        <v/>
      </c>
      <c r="M1309" s="22">
        <f t="shared" si="142"/>
        <v>1</v>
      </c>
      <c r="N1309" s="23">
        <v>1</v>
      </c>
      <c r="O1309" s="12" t="str">
        <f>CONCATENATE(C1309,D1309,E1309)</f>
        <v>36050525690781000010000</v>
      </c>
      <c r="P1309" s="42" t="str">
        <f t="shared" si="143"/>
        <v>25690781000010000</v>
      </c>
      <c r="Q1309" s="24" t="str">
        <f>IF(AND(D1309&lt;&gt;0,E1309=0),B1309,"")</f>
        <v/>
      </c>
      <c r="R1309" s="25" t="str">
        <f>IF(AND(D1309=0,E1309&lt;&gt;0),B1309,"")</f>
        <v/>
      </c>
      <c r="S1309" s="26">
        <f t="shared" si="140"/>
        <v>41075</v>
      </c>
      <c r="T1309" s="27">
        <f>SUMIFS(S:S,O:O,O1309,E:E,"")</f>
        <v>0</v>
      </c>
      <c r="U1309" s="27">
        <f>SUMIFS(S:S,O:O,O1309,D:D,"")</f>
        <v>0</v>
      </c>
      <c r="V1309" s="28" t="str">
        <f t="shared" si="144"/>
        <v>Avant</v>
      </c>
      <c r="W1309" s="28" t="str">
        <f t="shared" si="145"/>
        <v>Après</v>
      </c>
      <c r="X1309" s="29">
        <f t="shared" si="146"/>
        <v>0</v>
      </c>
      <c r="Y1309" s="42">
        <f>IFERROR(P1309+D1309*0.03,"")</f>
        <v>2.56907810000103E+16</v>
      </c>
    </row>
    <row r="1310" spans="1:25">
      <c r="A1310" s="13" t="s">
        <v>67</v>
      </c>
      <c r="B1310" s="14" t="s">
        <v>26</v>
      </c>
      <c r="C1310" s="15">
        <v>3605052569504</v>
      </c>
      <c r="D1310" s="16">
        <v>10000</v>
      </c>
      <c r="E1310" s="17">
        <v>10000</v>
      </c>
      <c r="F1310" s="18">
        <v>1</v>
      </c>
      <c r="G1310" s="19">
        <v>1</v>
      </c>
      <c r="H1310" s="20">
        <f t="shared" si="141"/>
        <v>2</v>
      </c>
      <c r="I1310" s="21">
        <f>SUMIFS(E:E,C:C,C1310)</f>
        <v>10000</v>
      </c>
      <c r="J1310" s="21">
        <f>SUMIFS(D:D,C:C,C1310)</f>
        <v>10000</v>
      </c>
      <c r="K1310" s="20" t="str">
        <f>IF(H1310=2,"Délais OK &amp; Qté OK",IF(AND(H1310=1,E1310&lt;&gt;""),"Délais OK &amp; Qté NO",IF(AND(H1310=1,E1310="",M1310&gt;=2),"Délais NO &amp; Qté OK",IF(AND(E1310&lt;&gt;"",J1310=D1310),"Livraison sans demande","Délais NO &amp; Qté NO"))))</f>
        <v>Délais OK &amp; Qté OK</v>
      </c>
      <c r="L1310" s="22" t="str">
        <f>IF(AND(K1310="Délais NO &amp; Qté OK",X1310&gt;30,D1310&lt;&gt;""),"Verificar",IF(AND(K1310="Délais NO &amp; Qté OK",X1310&lt;=30,D1310&lt;&gt;""),"Entrée faite "&amp;X1310&amp;" jours "&amp;V1310,IF(AND(X1310&lt;30,K1310="Délais NO &amp; Qté NO",D1310=""),"Demande faite "&amp;X1310&amp;" jours "&amp;W1311,"")))</f>
        <v/>
      </c>
      <c r="M1310" s="22">
        <f t="shared" si="142"/>
        <v>1</v>
      </c>
      <c r="N1310" s="23">
        <v>1</v>
      </c>
      <c r="O1310" s="12" t="str">
        <f>CONCATENATE(C1310,D1310,E1310)</f>
        <v>36050525695041000010000</v>
      </c>
      <c r="P1310" s="42" t="str">
        <f t="shared" si="143"/>
        <v>25695041000010000</v>
      </c>
      <c r="Q1310" s="24" t="str">
        <f>IF(AND(D1310&lt;&gt;0,E1310=0),B1310,"")</f>
        <v/>
      </c>
      <c r="R1310" s="25" t="str">
        <f>IF(AND(D1310=0,E1310&lt;&gt;0),B1310,"")</f>
        <v/>
      </c>
      <c r="S1310" s="26">
        <f t="shared" si="140"/>
        <v>41075</v>
      </c>
      <c r="T1310" s="27">
        <f>SUMIFS(S:S,O:O,O1310,E:E,"")</f>
        <v>0</v>
      </c>
      <c r="U1310" s="27">
        <f>SUMIFS(S:S,O:O,O1310,D:D,"")</f>
        <v>0</v>
      </c>
      <c r="V1310" s="28" t="str">
        <f t="shared" si="144"/>
        <v>Avant</v>
      </c>
      <c r="W1310" s="28" t="str">
        <f t="shared" si="145"/>
        <v>Après</v>
      </c>
      <c r="X1310" s="29">
        <f t="shared" si="146"/>
        <v>0</v>
      </c>
      <c r="Y1310" s="42">
        <f>IFERROR(P1310+D1310*0.03,"")</f>
        <v>2.56950410000103E+16</v>
      </c>
    </row>
    <row r="1311" spans="1:25">
      <c r="A1311" s="13" t="s">
        <v>67</v>
      </c>
      <c r="B1311" s="14" t="s">
        <v>26</v>
      </c>
      <c r="C1311" s="15">
        <v>3605052569511</v>
      </c>
      <c r="D1311" s="16">
        <v>10000</v>
      </c>
      <c r="E1311" s="17">
        <v>10000</v>
      </c>
      <c r="F1311" s="18">
        <v>1</v>
      </c>
      <c r="G1311" s="19">
        <v>1</v>
      </c>
      <c r="H1311" s="20">
        <f t="shared" si="141"/>
        <v>2</v>
      </c>
      <c r="I1311" s="21">
        <f>SUMIFS(E:E,C:C,C1311)</f>
        <v>10000</v>
      </c>
      <c r="J1311" s="21">
        <f>SUMIFS(D:D,C:C,C1311)</f>
        <v>10000</v>
      </c>
      <c r="K1311" s="20" t="str">
        <f>IF(H1311=2,"Délais OK &amp; Qté OK",IF(AND(H1311=1,E1311&lt;&gt;""),"Délais OK &amp; Qté NO",IF(AND(H1311=1,E1311="",M1311&gt;=2),"Délais NO &amp; Qté OK",IF(AND(E1311&lt;&gt;"",J1311=D1311),"Livraison sans demande","Délais NO &amp; Qté NO"))))</f>
        <v>Délais OK &amp; Qté OK</v>
      </c>
      <c r="L1311" s="22" t="str">
        <f>IF(AND(K1311="Délais NO &amp; Qté OK",X1311&gt;30,D1311&lt;&gt;""),"Verificar",IF(AND(K1311="Délais NO &amp; Qté OK",X1311&lt;=30,D1311&lt;&gt;""),"Entrée faite "&amp;X1311&amp;" jours "&amp;V1311,IF(AND(X1311&lt;30,K1311="Délais NO &amp; Qté NO",D1311=""),"Demande faite "&amp;X1311&amp;" jours "&amp;W1312,"")))</f>
        <v/>
      </c>
      <c r="M1311" s="22">
        <f t="shared" si="142"/>
        <v>1</v>
      </c>
      <c r="N1311" s="23">
        <v>1</v>
      </c>
      <c r="O1311" s="12" t="str">
        <f>CONCATENATE(C1311,D1311,E1311)</f>
        <v>36050525695111000010000</v>
      </c>
      <c r="P1311" s="42" t="str">
        <f t="shared" si="143"/>
        <v>25695111000010000</v>
      </c>
      <c r="Q1311" s="24" t="str">
        <f>IF(AND(D1311&lt;&gt;0,E1311=0),B1311,"")</f>
        <v/>
      </c>
      <c r="R1311" s="25" t="str">
        <f>IF(AND(D1311=0,E1311&lt;&gt;0),B1311,"")</f>
        <v/>
      </c>
      <c r="S1311" s="26">
        <f t="shared" si="140"/>
        <v>41075</v>
      </c>
      <c r="T1311" s="27">
        <f>SUMIFS(S:S,O:O,O1311,E:E,"")</f>
        <v>0</v>
      </c>
      <c r="U1311" s="27">
        <f>SUMIFS(S:S,O:O,O1311,D:D,"")</f>
        <v>0</v>
      </c>
      <c r="V1311" s="28" t="str">
        <f t="shared" si="144"/>
        <v>Avant</v>
      </c>
      <c r="W1311" s="28" t="str">
        <f t="shared" si="145"/>
        <v>Après</v>
      </c>
      <c r="X1311" s="29">
        <f t="shared" si="146"/>
        <v>0</v>
      </c>
      <c r="Y1311" s="42">
        <f>IFERROR(P1311+D1311*0.03,"")</f>
        <v>2.56951110000103E+16</v>
      </c>
    </row>
    <row r="1312" spans="1:25">
      <c r="A1312" s="13" t="s">
        <v>67</v>
      </c>
      <c r="B1312" s="14" t="s">
        <v>26</v>
      </c>
      <c r="C1312" s="15">
        <v>3605052569528</v>
      </c>
      <c r="D1312" s="16">
        <v>10000</v>
      </c>
      <c r="E1312" s="17">
        <v>10000</v>
      </c>
      <c r="F1312" s="18">
        <v>1</v>
      </c>
      <c r="G1312" s="19">
        <v>1</v>
      </c>
      <c r="H1312" s="20">
        <f t="shared" si="141"/>
        <v>2</v>
      </c>
      <c r="I1312" s="21">
        <f>SUMIFS(E:E,C:C,C1312)</f>
        <v>10000</v>
      </c>
      <c r="J1312" s="21">
        <f>SUMIFS(D:D,C:C,C1312)</f>
        <v>10000</v>
      </c>
      <c r="K1312" s="20" t="str">
        <f>IF(H1312=2,"Délais OK &amp; Qté OK",IF(AND(H1312=1,E1312&lt;&gt;""),"Délais OK &amp; Qté NO",IF(AND(H1312=1,E1312="",M1312&gt;=2),"Délais NO &amp; Qté OK",IF(AND(E1312&lt;&gt;"",J1312=D1312),"Livraison sans demande","Délais NO &amp; Qté NO"))))</f>
        <v>Délais OK &amp; Qté OK</v>
      </c>
      <c r="L1312" s="22" t="str">
        <f>IF(AND(K1312="Délais NO &amp; Qté OK",X1312&gt;30,D1312&lt;&gt;""),"Verificar",IF(AND(K1312="Délais NO &amp; Qté OK",X1312&lt;=30,D1312&lt;&gt;""),"Entrée faite "&amp;X1312&amp;" jours "&amp;V1312,IF(AND(X1312&lt;30,K1312="Délais NO &amp; Qté NO",D1312=""),"Demande faite "&amp;X1312&amp;" jours "&amp;W1313,"")))</f>
        <v/>
      </c>
      <c r="M1312" s="22">
        <f t="shared" si="142"/>
        <v>1</v>
      </c>
      <c r="N1312" s="23">
        <v>1</v>
      </c>
      <c r="O1312" s="12" t="str">
        <f>CONCATENATE(C1312,D1312,E1312)</f>
        <v>36050525695281000010000</v>
      </c>
      <c r="P1312" s="42" t="str">
        <f t="shared" si="143"/>
        <v>25695281000010000</v>
      </c>
      <c r="Q1312" s="24" t="str">
        <f>IF(AND(D1312&lt;&gt;0,E1312=0),B1312,"")</f>
        <v/>
      </c>
      <c r="R1312" s="25" t="str">
        <f>IF(AND(D1312=0,E1312&lt;&gt;0),B1312,"")</f>
        <v/>
      </c>
      <c r="S1312" s="26">
        <f t="shared" si="140"/>
        <v>41075</v>
      </c>
      <c r="T1312" s="27">
        <f>SUMIFS(S:S,O:O,O1312,E:E,"")</f>
        <v>0</v>
      </c>
      <c r="U1312" s="27">
        <f>SUMIFS(S:S,O:O,O1312,D:D,"")</f>
        <v>0</v>
      </c>
      <c r="V1312" s="28" t="str">
        <f t="shared" si="144"/>
        <v>Avant</v>
      </c>
      <c r="W1312" s="28" t="str">
        <f t="shared" si="145"/>
        <v>Après</v>
      </c>
      <c r="X1312" s="29">
        <f t="shared" si="146"/>
        <v>0</v>
      </c>
      <c r="Y1312" s="42">
        <f>IFERROR(P1312+D1312*0.03,"")</f>
        <v>2.56952810000103E+16</v>
      </c>
    </row>
    <row r="1313" spans="1:25">
      <c r="A1313" s="13" t="s">
        <v>67</v>
      </c>
      <c r="B1313" s="14" t="s">
        <v>26</v>
      </c>
      <c r="C1313" s="15">
        <v>3605052569542</v>
      </c>
      <c r="D1313" s="16">
        <v>10000</v>
      </c>
      <c r="E1313" s="17">
        <v>10000</v>
      </c>
      <c r="F1313" s="18">
        <v>1</v>
      </c>
      <c r="G1313" s="19">
        <v>1</v>
      </c>
      <c r="H1313" s="20">
        <f t="shared" si="141"/>
        <v>2</v>
      </c>
      <c r="I1313" s="21">
        <f>SUMIFS(E:E,C:C,C1313)</f>
        <v>10000</v>
      </c>
      <c r="J1313" s="21">
        <f>SUMIFS(D:D,C:C,C1313)</f>
        <v>10000</v>
      </c>
      <c r="K1313" s="20" t="str">
        <f>IF(H1313=2,"Délais OK &amp; Qté OK",IF(AND(H1313=1,E1313&lt;&gt;""),"Délais OK &amp; Qté NO",IF(AND(H1313=1,E1313="",M1313&gt;=2),"Délais NO &amp; Qté OK",IF(AND(E1313&lt;&gt;"",J1313=D1313),"Livraison sans demande","Délais NO &amp; Qté NO"))))</f>
        <v>Délais OK &amp; Qté OK</v>
      </c>
      <c r="L1313" s="22" t="str">
        <f>IF(AND(K1313="Délais NO &amp; Qté OK",X1313&gt;30,D1313&lt;&gt;""),"Verificar",IF(AND(K1313="Délais NO &amp; Qté OK",X1313&lt;=30,D1313&lt;&gt;""),"Entrée faite "&amp;X1313&amp;" jours "&amp;V1313,IF(AND(X1313&lt;30,K1313="Délais NO &amp; Qté NO",D1313=""),"Demande faite "&amp;X1313&amp;" jours "&amp;W1314,"")))</f>
        <v/>
      </c>
      <c r="M1313" s="22">
        <f t="shared" si="142"/>
        <v>1</v>
      </c>
      <c r="N1313" s="23">
        <v>1</v>
      </c>
      <c r="O1313" s="12" t="str">
        <f>CONCATENATE(C1313,D1313,E1313)</f>
        <v>36050525695421000010000</v>
      </c>
      <c r="P1313" s="42" t="str">
        <f t="shared" si="143"/>
        <v>25695421000010000</v>
      </c>
      <c r="Q1313" s="24" t="str">
        <f>IF(AND(D1313&lt;&gt;0,E1313=0),B1313,"")</f>
        <v/>
      </c>
      <c r="R1313" s="25" t="str">
        <f>IF(AND(D1313=0,E1313&lt;&gt;0),B1313,"")</f>
        <v/>
      </c>
      <c r="S1313" s="26">
        <f t="shared" si="140"/>
        <v>41075</v>
      </c>
      <c r="T1313" s="27">
        <f>SUMIFS(S:S,O:O,O1313,E:E,"")</f>
        <v>0</v>
      </c>
      <c r="U1313" s="27">
        <f>SUMIFS(S:S,O:O,O1313,D:D,"")</f>
        <v>0</v>
      </c>
      <c r="V1313" s="28" t="str">
        <f t="shared" si="144"/>
        <v>Avant</v>
      </c>
      <c r="W1313" s="28" t="str">
        <f t="shared" si="145"/>
        <v>Après</v>
      </c>
      <c r="X1313" s="29">
        <f t="shared" si="146"/>
        <v>0</v>
      </c>
      <c r="Y1313" s="42">
        <f>IFERROR(P1313+D1313*0.03,"")</f>
        <v>2.56954210000103E+16</v>
      </c>
    </row>
    <row r="1314" spans="1:25">
      <c r="A1314" s="13" t="s">
        <v>67</v>
      </c>
      <c r="B1314" s="14" t="s">
        <v>26</v>
      </c>
      <c r="C1314" s="15">
        <v>3605052569566</v>
      </c>
      <c r="D1314" s="16">
        <v>10000</v>
      </c>
      <c r="E1314" s="17">
        <v>10000</v>
      </c>
      <c r="F1314" s="18">
        <v>1</v>
      </c>
      <c r="G1314" s="19">
        <v>1</v>
      </c>
      <c r="H1314" s="20">
        <f t="shared" si="141"/>
        <v>2</v>
      </c>
      <c r="I1314" s="21">
        <f>SUMIFS(E:E,C:C,C1314)</f>
        <v>10000</v>
      </c>
      <c r="J1314" s="21">
        <f>SUMIFS(D:D,C:C,C1314)</f>
        <v>10000</v>
      </c>
      <c r="K1314" s="20" t="str">
        <f>IF(H1314=2,"Délais OK &amp; Qté OK",IF(AND(H1314=1,E1314&lt;&gt;""),"Délais OK &amp; Qté NO",IF(AND(H1314=1,E1314="",M1314&gt;=2),"Délais NO &amp; Qté OK",IF(AND(E1314&lt;&gt;"",J1314=D1314),"Livraison sans demande","Délais NO &amp; Qté NO"))))</f>
        <v>Délais OK &amp; Qté OK</v>
      </c>
      <c r="L1314" s="22" t="str">
        <f>IF(AND(K1314="Délais NO &amp; Qté OK",X1314&gt;30,D1314&lt;&gt;""),"Verificar",IF(AND(K1314="Délais NO &amp; Qté OK",X1314&lt;=30,D1314&lt;&gt;""),"Entrée faite "&amp;X1314&amp;" jours "&amp;V1314,IF(AND(X1314&lt;30,K1314="Délais NO &amp; Qté NO",D1314=""),"Demande faite "&amp;X1314&amp;" jours "&amp;W1315,"")))</f>
        <v/>
      </c>
      <c r="M1314" s="22">
        <f t="shared" si="142"/>
        <v>1</v>
      </c>
      <c r="N1314" s="23">
        <v>1</v>
      </c>
      <c r="O1314" s="12" t="str">
        <f>CONCATENATE(C1314,D1314,E1314)</f>
        <v>36050525695661000010000</v>
      </c>
      <c r="P1314" s="42" t="str">
        <f t="shared" si="143"/>
        <v>25695661000010000</v>
      </c>
      <c r="Q1314" s="24" t="str">
        <f>IF(AND(D1314&lt;&gt;0,E1314=0),B1314,"")</f>
        <v/>
      </c>
      <c r="R1314" s="25" t="str">
        <f>IF(AND(D1314=0,E1314&lt;&gt;0),B1314,"")</f>
        <v/>
      </c>
      <c r="S1314" s="26">
        <f t="shared" si="140"/>
        <v>41075</v>
      </c>
      <c r="T1314" s="27">
        <f>SUMIFS(S:S,O:O,O1314,E:E,"")</f>
        <v>0</v>
      </c>
      <c r="U1314" s="27">
        <f>SUMIFS(S:S,O:O,O1314,D:D,"")</f>
        <v>0</v>
      </c>
      <c r="V1314" s="28" t="str">
        <f t="shared" si="144"/>
        <v>Avant</v>
      </c>
      <c r="W1314" s="28" t="str">
        <f t="shared" si="145"/>
        <v>Après</v>
      </c>
      <c r="X1314" s="29">
        <f t="shared" si="146"/>
        <v>0</v>
      </c>
      <c r="Y1314" s="42">
        <f>IFERROR(P1314+D1314*0.03,"")</f>
        <v>2.56956610000103E+16</v>
      </c>
    </row>
    <row r="1315" spans="1:25">
      <c r="A1315" s="13" t="s">
        <v>67</v>
      </c>
      <c r="B1315" s="14" t="s">
        <v>26</v>
      </c>
      <c r="C1315" s="15">
        <v>3605052615744</v>
      </c>
      <c r="D1315" s="16">
        <v>20000</v>
      </c>
      <c r="E1315" s="17">
        <v>20000</v>
      </c>
      <c r="F1315" s="18">
        <v>1</v>
      </c>
      <c r="G1315" s="19">
        <v>1</v>
      </c>
      <c r="H1315" s="20">
        <f t="shared" si="141"/>
        <v>2</v>
      </c>
      <c r="I1315" s="21">
        <f>SUMIFS(E:E,C:C,C1315)</f>
        <v>20000</v>
      </c>
      <c r="J1315" s="21">
        <f>SUMIFS(D:D,C:C,C1315)</f>
        <v>20000</v>
      </c>
      <c r="K1315" s="20" t="str">
        <f>IF(H1315=2,"Délais OK &amp; Qté OK",IF(AND(H1315=1,E1315&lt;&gt;""),"Délais OK &amp; Qté NO",IF(AND(H1315=1,E1315="",M1315&gt;=2),"Délais NO &amp; Qté OK",IF(AND(E1315&lt;&gt;"",J1315=D1315),"Livraison sans demande","Délais NO &amp; Qté NO"))))</f>
        <v>Délais OK &amp; Qté OK</v>
      </c>
      <c r="L1315" s="22" t="str">
        <f>IF(AND(K1315="Délais NO &amp; Qté OK",X1315&gt;30,D1315&lt;&gt;""),"Verificar",IF(AND(K1315="Délais NO &amp; Qté OK",X1315&lt;=30,D1315&lt;&gt;""),"Entrée faite "&amp;X1315&amp;" jours "&amp;V1315,IF(AND(X1315&lt;30,K1315="Délais NO &amp; Qté NO",D1315=""),"Demande faite "&amp;X1315&amp;" jours "&amp;W1316,"")))</f>
        <v/>
      </c>
      <c r="M1315" s="22">
        <f t="shared" si="142"/>
        <v>1</v>
      </c>
      <c r="N1315" s="23">
        <v>1</v>
      </c>
      <c r="O1315" s="12" t="str">
        <f>CONCATENATE(C1315,D1315,E1315)</f>
        <v>36050526157442000020000</v>
      </c>
      <c r="P1315" s="42" t="str">
        <f t="shared" si="143"/>
        <v>26157442000020000</v>
      </c>
      <c r="Q1315" s="24" t="str">
        <f>IF(AND(D1315&lt;&gt;0,E1315=0),B1315,"")</f>
        <v/>
      </c>
      <c r="R1315" s="25" t="str">
        <f>IF(AND(D1315=0,E1315&lt;&gt;0),B1315,"")</f>
        <v/>
      </c>
      <c r="S1315" s="26">
        <f t="shared" si="140"/>
        <v>41075</v>
      </c>
      <c r="T1315" s="27">
        <f>SUMIFS(S:S,O:O,O1315,E:E,"")</f>
        <v>0</v>
      </c>
      <c r="U1315" s="27">
        <f>SUMIFS(S:S,O:O,O1315,D:D,"")</f>
        <v>0</v>
      </c>
      <c r="V1315" s="28" t="str">
        <f t="shared" si="144"/>
        <v>Avant</v>
      </c>
      <c r="W1315" s="28" t="str">
        <f t="shared" si="145"/>
        <v>Après</v>
      </c>
      <c r="X1315" s="29">
        <f t="shared" si="146"/>
        <v>0</v>
      </c>
      <c r="Y1315" s="42">
        <f>IFERROR(P1315+D1315*0.03,"")</f>
        <v>2.61574420000206E+16</v>
      </c>
    </row>
    <row r="1316" spans="1:25">
      <c r="A1316" s="13" t="s">
        <v>67</v>
      </c>
      <c r="B1316" s="14" t="s">
        <v>26</v>
      </c>
      <c r="C1316" s="15">
        <v>3605052615812</v>
      </c>
      <c r="D1316" s="16">
        <v>10000</v>
      </c>
      <c r="E1316" s="17">
        <v>10000</v>
      </c>
      <c r="F1316" s="18">
        <v>1</v>
      </c>
      <c r="G1316" s="19">
        <v>1</v>
      </c>
      <c r="H1316" s="20">
        <f t="shared" si="141"/>
        <v>2</v>
      </c>
      <c r="I1316" s="21">
        <f>SUMIFS(E:E,C:C,C1316)</f>
        <v>10000</v>
      </c>
      <c r="J1316" s="21">
        <f>SUMIFS(D:D,C:C,C1316)</f>
        <v>10000</v>
      </c>
      <c r="K1316" s="20" t="str">
        <f>IF(H1316=2,"Délais OK &amp; Qté OK",IF(AND(H1316=1,E1316&lt;&gt;""),"Délais OK &amp; Qté NO",IF(AND(H1316=1,E1316="",M1316&gt;=2),"Délais NO &amp; Qté OK",IF(AND(E1316&lt;&gt;"",J1316=D1316),"Livraison sans demande","Délais NO &amp; Qté NO"))))</f>
        <v>Délais OK &amp; Qté OK</v>
      </c>
      <c r="L1316" s="22" t="str">
        <f>IF(AND(K1316="Délais NO &amp; Qté OK",X1316&gt;30,D1316&lt;&gt;""),"Verificar",IF(AND(K1316="Délais NO &amp; Qté OK",X1316&lt;=30,D1316&lt;&gt;""),"Entrée faite "&amp;X1316&amp;" jours "&amp;V1316,IF(AND(X1316&lt;30,K1316="Délais NO &amp; Qté NO",D1316=""),"Demande faite "&amp;X1316&amp;" jours "&amp;W1317,"")))</f>
        <v/>
      </c>
      <c r="M1316" s="22">
        <f t="shared" si="142"/>
        <v>1</v>
      </c>
      <c r="N1316" s="23">
        <v>1</v>
      </c>
      <c r="O1316" s="12" t="str">
        <f>CONCATENATE(C1316,D1316,E1316)</f>
        <v>36050526158121000010000</v>
      </c>
      <c r="P1316" s="42" t="str">
        <f t="shared" si="143"/>
        <v>26158121000010000</v>
      </c>
      <c r="Q1316" s="24" t="str">
        <f>IF(AND(D1316&lt;&gt;0,E1316=0),B1316,"")</f>
        <v/>
      </c>
      <c r="R1316" s="25" t="str">
        <f>IF(AND(D1316=0,E1316&lt;&gt;0),B1316,"")</f>
        <v/>
      </c>
      <c r="S1316" s="26">
        <f t="shared" si="140"/>
        <v>41075</v>
      </c>
      <c r="T1316" s="27">
        <f>SUMIFS(S:S,O:O,O1316,E:E,"")</f>
        <v>0</v>
      </c>
      <c r="U1316" s="27">
        <f>SUMIFS(S:S,O:O,O1316,D:D,"")</f>
        <v>0</v>
      </c>
      <c r="V1316" s="28" t="str">
        <f t="shared" si="144"/>
        <v>Avant</v>
      </c>
      <c r="W1316" s="28" t="str">
        <f t="shared" si="145"/>
        <v>Après</v>
      </c>
      <c r="X1316" s="29">
        <f t="shared" si="146"/>
        <v>0</v>
      </c>
      <c r="Y1316" s="42">
        <f>IFERROR(P1316+D1316*0.03,"")</f>
        <v>2.61581210000103E+16</v>
      </c>
    </row>
    <row r="1317" spans="1:25">
      <c r="A1317" s="13" t="s">
        <v>67</v>
      </c>
      <c r="B1317" s="14" t="s">
        <v>26</v>
      </c>
      <c r="C1317" s="15">
        <v>3605052616284</v>
      </c>
      <c r="D1317" s="16">
        <v>20000</v>
      </c>
      <c r="E1317" s="17">
        <v>10000</v>
      </c>
      <c r="F1317" s="18"/>
      <c r="G1317" s="19">
        <v>1</v>
      </c>
      <c r="H1317" s="20">
        <f t="shared" si="141"/>
        <v>1</v>
      </c>
      <c r="I1317" s="21">
        <f>SUMIFS(E:E,C:C,C1317)</f>
        <v>10000</v>
      </c>
      <c r="J1317" s="21">
        <f>SUMIFS(D:D,C:C,C1317)</f>
        <v>20000</v>
      </c>
      <c r="K1317" s="20" t="str">
        <f>IF(H1317=2,"Délais OK &amp; Qté OK",IF(AND(H1317=1,E1317&lt;&gt;""),"Délais OK &amp; Qté NO",IF(AND(H1317=1,E1317="",M1317&gt;=2),"Délais NO &amp; Qté OK",IF(AND(E1317&lt;&gt;"",J1317=D1317),"Livraison sans demande","Délais NO &amp; Qté NO"))))</f>
        <v>Délais OK &amp; Qté NO</v>
      </c>
      <c r="L1317" s="22" t="str">
        <f>IF(AND(K1317="Délais NO &amp; Qté OK",X1317&gt;30,D1317&lt;&gt;""),"Verificar",IF(AND(K1317="Délais NO &amp; Qté OK",X1317&lt;=30,D1317&lt;&gt;""),"Entrée faite "&amp;X1317&amp;" jours "&amp;V1317,IF(AND(X1317&lt;30,K1317="Délais NO &amp; Qté NO",D1317=""),"Demande faite "&amp;X1317&amp;" jours "&amp;W1318,"")))</f>
        <v/>
      </c>
      <c r="M1317" s="22">
        <f t="shared" si="142"/>
        <v>1</v>
      </c>
      <c r="N1317" s="23">
        <v>1</v>
      </c>
      <c r="O1317" s="12" t="str">
        <f>CONCATENATE(C1317,D1317,E1317)</f>
        <v>36050526162842000010000</v>
      </c>
      <c r="P1317" s="42" t="str">
        <f t="shared" si="143"/>
        <v>26162842000010000</v>
      </c>
      <c r="Q1317" s="24" t="str">
        <f>IF(AND(D1317&lt;&gt;0,E1317=0),B1317,"")</f>
        <v/>
      </c>
      <c r="R1317" s="25" t="str">
        <f>IF(AND(D1317=0,E1317&lt;&gt;0),B1317,"")</f>
        <v/>
      </c>
      <c r="S1317" s="26">
        <f t="shared" si="140"/>
        <v>41075</v>
      </c>
      <c r="T1317" s="27">
        <f>SUMIFS(S:S,O:O,O1317,E:E,"")</f>
        <v>0</v>
      </c>
      <c r="U1317" s="27">
        <f>SUMIFS(S:S,O:O,O1317,D:D,"")</f>
        <v>0</v>
      </c>
      <c r="V1317" s="28" t="str">
        <f t="shared" si="144"/>
        <v>Avant</v>
      </c>
      <c r="W1317" s="28" t="str">
        <f t="shared" si="145"/>
        <v>Après</v>
      </c>
      <c r="X1317" s="29">
        <f t="shared" si="146"/>
        <v>0</v>
      </c>
      <c r="Y1317" s="42">
        <f>IFERROR(P1317+D1317*0.03,"")</f>
        <v>2.61628420000106E+16</v>
      </c>
    </row>
    <row r="1318" spans="1:25">
      <c r="A1318" s="13" t="s">
        <v>67</v>
      </c>
      <c r="B1318" s="14" t="s">
        <v>26</v>
      </c>
      <c r="C1318" s="15">
        <v>3605052616918</v>
      </c>
      <c r="D1318" s="16">
        <v>10000</v>
      </c>
      <c r="E1318" s="17">
        <v>10000</v>
      </c>
      <c r="F1318" s="18">
        <v>1</v>
      </c>
      <c r="G1318" s="19">
        <v>1</v>
      </c>
      <c r="H1318" s="20">
        <f t="shared" si="141"/>
        <v>2</v>
      </c>
      <c r="I1318" s="21">
        <f>SUMIFS(E:E,C:C,C1318)</f>
        <v>10000</v>
      </c>
      <c r="J1318" s="21">
        <f>SUMIFS(D:D,C:C,C1318)</f>
        <v>10000</v>
      </c>
      <c r="K1318" s="20" t="str">
        <f>IF(H1318=2,"Délais OK &amp; Qté OK",IF(AND(H1318=1,E1318&lt;&gt;""),"Délais OK &amp; Qté NO",IF(AND(H1318=1,E1318="",M1318&gt;=2),"Délais NO &amp; Qté OK",IF(AND(E1318&lt;&gt;"",J1318=D1318),"Livraison sans demande","Délais NO &amp; Qté NO"))))</f>
        <v>Délais OK &amp; Qté OK</v>
      </c>
      <c r="L1318" s="22" t="str">
        <f>IF(AND(K1318="Délais NO &amp; Qté OK",X1318&gt;30,D1318&lt;&gt;""),"Verificar",IF(AND(K1318="Délais NO &amp; Qté OK",X1318&lt;=30,D1318&lt;&gt;""),"Entrée faite "&amp;X1318&amp;" jours "&amp;V1318,IF(AND(X1318&lt;30,K1318="Délais NO &amp; Qté NO",D1318=""),"Demande faite "&amp;X1318&amp;" jours "&amp;W1319,"")))</f>
        <v/>
      </c>
      <c r="M1318" s="22">
        <f t="shared" si="142"/>
        <v>1</v>
      </c>
      <c r="N1318" s="23">
        <v>1</v>
      </c>
      <c r="O1318" s="12" t="str">
        <f>CONCATENATE(C1318,D1318,E1318)</f>
        <v>36050526169181000010000</v>
      </c>
      <c r="P1318" s="42" t="str">
        <f t="shared" si="143"/>
        <v>26169181000010000</v>
      </c>
      <c r="Q1318" s="24" t="str">
        <f>IF(AND(D1318&lt;&gt;0,E1318=0),B1318,"")</f>
        <v/>
      </c>
      <c r="R1318" s="25" t="str">
        <f>IF(AND(D1318=0,E1318&lt;&gt;0),B1318,"")</f>
        <v/>
      </c>
      <c r="S1318" s="26">
        <f t="shared" si="140"/>
        <v>41075</v>
      </c>
      <c r="T1318" s="27">
        <f>SUMIFS(S:S,O:O,O1318,E:E,"")</f>
        <v>0</v>
      </c>
      <c r="U1318" s="27">
        <f>SUMIFS(S:S,O:O,O1318,D:D,"")</f>
        <v>0</v>
      </c>
      <c r="V1318" s="28" t="str">
        <f t="shared" si="144"/>
        <v>Avant</v>
      </c>
      <c r="W1318" s="28" t="str">
        <f t="shared" si="145"/>
        <v>Après</v>
      </c>
      <c r="X1318" s="29">
        <f t="shared" si="146"/>
        <v>0</v>
      </c>
      <c r="Y1318" s="42">
        <f>IFERROR(P1318+D1318*0.03,"")</f>
        <v>2.61691810000103E+16</v>
      </c>
    </row>
    <row r="1319" spans="1:25">
      <c r="A1319" s="13" t="s">
        <v>67</v>
      </c>
      <c r="B1319" s="14" t="s">
        <v>26</v>
      </c>
      <c r="C1319" s="15">
        <v>3605052618059</v>
      </c>
      <c r="D1319" s="16"/>
      <c r="E1319" s="17">
        <v>10000</v>
      </c>
      <c r="F1319" s="18"/>
      <c r="G1319" s="19"/>
      <c r="H1319" s="20">
        <f t="shared" si="141"/>
        <v>0</v>
      </c>
      <c r="I1319" s="21">
        <f>SUMIFS(E:E,C:C,C1319)</f>
        <v>20000</v>
      </c>
      <c r="J1319" s="21">
        <f>SUMIFS(D:D,C:C,C1319)</f>
        <v>10000</v>
      </c>
      <c r="K1319" s="20" t="str">
        <f>IF(H1319=2,"Délais OK &amp; Qté OK",IF(AND(H1319=1,E1319&lt;&gt;""),"Délais OK &amp; Qté NO",IF(AND(H1319=1,E1319="",M1319&gt;=2),"Délais NO &amp; Qté OK",IF(AND(E1319&lt;&gt;"",J1319=D1319),"Livraison sans demande","Délais NO &amp; Qté NO"))))</f>
        <v>Délais NO &amp; Qté NO</v>
      </c>
      <c r="L1319" s="22" t="str">
        <f>IF(AND(K1319="Délais NO &amp; Qté OK",X1319&gt;30,D1319&lt;&gt;""),"Verificar",IF(AND(K1319="Délais NO &amp; Qté OK",X1319&lt;=30,D1319&lt;&gt;""),"Entrée faite "&amp;X1319&amp;" jours "&amp;V1319,IF(AND(X1319&lt;30,K1319="Délais NO &amp; Qté NO",D1319=""),"Demande faite "&amp;X1319&amp;" jours "&amp;W1320,"")))</f>
        <v/>
      </c>
      <c r="M1319" s="22">
        <f t="shared" si="142"/>
        <v>1</v>
      </c>
      <c r="N1319" s="23">
        <v>1</v>
      </c>
      <c r="O1319" s="12" t="str">
        <f>CONCATENATE(C1319,D1319,E1319)</f>
        <v>360505261805910000</v>
      </c>
      <c r="P1319" s="42" t="str">
        <f t="shared" si="143"/>
        <v>261805910000</v>
      </c>
      <c r="Q1319" s="24" t="str">
        <f>IF(AND(D1319&lt;&gt;0,E1319=0),B1319,"")</f>
        <v/>
      </c>
      <c r="R1319" s="25" t="str">
        <f>IF(AND(D1319=0,E1319&lt;&gt;0),B1319,"")</f>
        <v>15/06/2012</v>
      </c>
      <c r="S1319" s="26">
        <f t="shared" si="140"/>
        <v>41075</v>
      </c>
      <c r="T1319" s="27">
        <f>SUMIFS(S:S,O:O,O1319,E:E,"")</f>
        <v>0</v>
      </c>
      <c r="U1319" s="27">
        <f>SUMIFS(S:S,O:O,O1319,D:D,"")</f>
        <v>41075</v>
      </c>
      <c r="V1319" s="28" t="str">
        <f t="shared" si="144"/>
        <v>Après</v>
      </c>
      <c r="W1319" s="28" t="str">
        <f t="shared" si="145"/>
        <v>Avant</v>
      </c>
      <c r="X1319" s="29">
        <f t="shared" si="146"/>
        <v>41075</v>
      </c>
      <c r="Y1319" s="42">
        <f>IFERROR(P1319+D1319*0.03,"")</f>
        <v>261805910000</v>
      </c>
    </row>
    <row r="1320" spans="1:25">
      <c r="A1320" s="13" t="s">
        <v>67</v>
      </c>
      <c r="B1320" s="14" t="s">
        <v>26</v>
      </c>
      <c r="C1320" s="15">
        <v>3605052672327</v>
      </c>
      <c r="D1320" s="16">
        <v>10000</v>
      </c>
      <c r="E1320" s="17">
        <v>10000</v>
      </c>
      <c r="F1320" s="18">
        <v>1</v>
      </c>
      <c r="G1320" s="19">
        <v>1</v>
      </c>
      <c r="H1320" s="20">
        <f t="shared" si="141"/>
        <v>2</v>
      </c>
      <c r="I1320" s="21">
        <f>SUMIFS(E:E,C:C,C1320)</f>
        <v>10000</v>
      </c>
      <c r="J1320" s="21">
        <f>SUMIFS(D:D,C:C,C1320)</f>
        <v>10000</v>
      </c>
      <c r="K1320" s="20" t="str">
        <f>IF(H1320=2,"Délais OK &amp; Qté OK",IF(AND(H1320=1,E1320&lt;&gt;""),"Délais OK &amp; Qté NO",IF(AND(H1320=1,E1320="",M1320&gt;=2),"Délais NO &amp; Qté OK",IF(AND(E1320&lt;&gt;"",J1320=D1320),"Livraison sans demande","Délais NO &amp; Qté NO"))))</f>
        <v>Délais OK &amp; Qté OK</v>
      </c>
      <c r="L1320" s="22" t="str">
        <f>IF(AND(K1320="Délais NO &amp; Qté OK",X1320&gt;30,D1320&lt;&gt;""),"Verificar",IF(AND(K1320="Délais NO &amp; Qté OK",X1320&lt;=30,D1320&lt;&gt;""),"Entrée faite "&amp;X1320&amp;" jours "&amp;V1320,IF(AND(X1320&lt;30,K1320="Délais NO &amp; Qté NO",D1320=""),"Demande faite "&amp;X1320&amp;" jours "&amp;W1321,"")))</f>
        <v/>
      </c>
      <c r="M1320" s="22">
        <f t="shared" si="142"/>
        <v>1</v>
      </c>
      <c r="N1320" s="23">
        <v>1</v>
      </c>
      <c r="O1320" s="12" t="str">
        <f>CONCATENATE(C1320,D1320,E1320)</f>
        <v>36050526723271000010000</v>
      </c>
      <c r="P1320" s="42" t="str">
        <f t="shared" si="143"/>
        <v>26723271000010000</v>
      </c>
      <c r="Q1320" s="24" t="str">
        <f>IF(AND(D1320&lt;&gt;0,E1320=0),B1320,"")</f>
        <v/>
      </c>
      <c r="R1320" s="25" t="str">
        <f>IF(AND(D1320=0,E1320&lt;&gt;0),B1320,"")</f>
        <v/>
      </c>
      <c r="S1320" s="26">
        <f t="shared" si="140"/>
        <v>41075</v>
      </c>
      <c r="T1320" s="27">
        <f>SUMIFS(S:S,O:O,O1320,E:E,"")</f>
        <v>0</v>
      </c>
      <c r="U1320" s="27">
        <f>SUMIFS(S:S,O:O,O1320,D:D,"")</f>
        <v>0</v>
      </c>
      <c r="V1320" s="28" t="str">
        <f t="shared" si="144"/>
        <v>Avant</v>
      </c>
      <c r="W1320" s="28" t="str">
        <f t="shared" si="145"/>
        <v>Après</v>
      </c>
      <c r="X1320" s="29">
        <f t="shared" si="146"/>
        <v>0</v>
      </c>
      <c r="Y1320" s="42">
        <f>IFERROR(P1320+D1320*0.03,"")</f>
        <v>2.67232710000103E+16</v>
      </c>
    </row>
    <row r="1321" spans="1:25">
      <c r="A1321" s="13" t="s">
        <v>67</v>
      </c>
      <c r="B1321" s="14" t="s">
        <v>26</v>
      </c>
      <c r="C1321" s="15">
        <v>3605052672334</v>
      </c>
      <c r="D1321" s="16">
        <v>10000</v>
      </c>
      <c r="E1321" s="17">
        <v>10000</v>
      </c>
      <c r="F1321" s="18">
        <v>1</v>
      </c>
      <c r="G1321" s="19">
        <v>1</v>
      </c>
      <c r="H1321" s="20">
        <f t="shared" si="141"/>
        <v>2</v>
      </c>
      <c r="I1321" s="21">
        <f>SUMIFS(E:E,C:C,C1321)</f>
        <v>10000</v>
      </c>
      <c r="J1321" s="21">
        <f>SUMIFS(D:D,C:C,C1321)</f>
        <v>10000</v>
      </c>
      <c r="K1321" s="20" t="str">
        <f>IF(H1321=2,"Délais OK &amp; Qté OK",IF(AND(H1321=1,E1321&lt;&gt;""),"Délais OK &amp; Qté NO",IF(AND(H1321=1,E1321="",M1321&gt;=2),"Délais NO &amp; Qté OK",IF(AND(E1321&lt;&gt;"",J1321=D1321),"Livraison sans demande","Délais NO &amp; Qté NO"))))</f>
        <v>Délais OK &amp; Qté OK</v>
      </c>
      <c r="L1321" s="22" t="str">
        <f>IF(AND(K1321="Délais NO &amp; Qté OK",X1321&gt;30,D1321&lt;&gt;""),"Verificar",IF(AND(K1321="Délais NO &amp; Qté OK",X1321&lt;=30,D1321&lt;&gt;""),"Entrée faite "&amp;X1321&amp;" jours "&amp;V1321,IF(AND(X1321&lt;30,K1321="Délais NO &amp; Qté NO",D1321=""),"Demande faite "&amp;X1321&amp;" jours "&amp;W1322,"")))</f>
        <v/>
      </c>
      <c r="M1321" s="22">
        <f t="shared" si="142"/>
        <v>1</v>
      </c>
      <c r="N1321" s="23">
        <v>1</v>
      </c>
      <c r="O1321" s="12" t="str">
        <f>CONCATENATE(C1321,D1321,E1321)</f>
        <v>36050526723341000010000</v>
      </c>
      <c r="P1321" s="42" t="str">
        <f t="shared" si="143"/>
        <v>26723341000010000</v>
      </c>
      <c r="Q1321" s="24" t="str">
        <f>IF(AND(D1321&lt;&gt;0,E1321=0),B1321,"")</f>
        <v/>
      </c>
      <c r="R1321" s="25" t="str">
        <f>IF(AND(D1321=0,E1321&lt;&gt;0),B1321,"")</f>
        <v/>
      </c>
      <c r="S1321" s="26">
        <f t="shared" si="140"/>
        <v>41075</v>
      </c>
      <c r="T1321" s="27">
        <f>SUMIFS(S:S,O:O,O1321,E:E,"")</f>
        <v>0</v>
      </c>
      <c r="U1321" s="27">
        <f>SUMIFS(S:S,O:O,O1321,D:D,"")</f>
        <v>0</v>
      </c>
      <c r="V1321" s="28" t="str">
        <f t="shared" si="144"/>
        <v>Avant</v>
      </c>
      <c r="W1321" s="28" t="str">
        <f t="shared" si="145"/>
        <v>Après</v>
      </c>
      <c r="X1321" s="29">
        <f t="shared" si="146"/>
        <v>0</v>
      </c>
      <c r="Y1321" s="42">
        <f>IFERROR(P1321+D1321*0.03,"")</f>
        <v>2.67233410000103E+16</v>
      </c>
    </row>
    <row r="1322" spans="1:25">
      <c r="A1322" s="13" t="s">
        <v>67</v>
      </c>
      <c r="B1322" s="14" t="s">
        <v>26</v>
      </c>
      <c r="C1322" s="15">
        <v>3605052672341</v>
      </c>
      <c r="D1322" s="16">
        <v>10000</v>
      </c>
      <c r="E1322" s="17">
        <v>10000</v>
      </c>
      <c r="F1322" s="18">
        <v>1</v>
      </c>
      <c r="G1322" s="19">
        <v>1</v>
      </c>
      <c r="H1322" s="20">
        <f t="shared" si="141"/>
        <v>2</v>
      </c>
      <c r="I1322" s="21">
        <f>SUMIFS(E:E,C:C,C1322)</f>
        <v>10000</v>
      </c>
      <c r="J1322" s="21">
        <f>SUMIFS(D:D,C:C,C1322)</f>
        <v>10000</v>
      </c>
      <c r="K1322" s="20" t="str">
        <f>IF(H1322=2,"Délais OK &amp; Qté OK",IF(AND(H1322=1,E1322&lt;&gt;""),"Délais OK &amp; Qté NO",IF(AND(H1322=1,E1322="",M1322&gt;=2),"Délais NO &amp; Qté OK",IF(AND(E1322&lt;&gt;"",J1322=D1322),"Livraison sans demande","Délais NO &amp; Qté NO"))))</f>
        <v>Délais OK &amp; Qté OK</v>
      </c>
      <c r="L1322" s="22" t="str">
        <f>IF(AND(K1322="Délais NO &amp; Qté OK",X1322&gt;30,D1322&lt;&gt;""),"Verificar",IF(AND(K1322="Délais NO &amp; Qté OK",X1322&lt;=30,D1322&lt;&gt;""),"Entrée faite "&amp;X1322&amp;" jours "&amp;V1322,IF(AND(X1322&lt;30,K1322="Délais NO &amp; Qté NO",D1322=""),"Demande faite "&amp;X1322&amp;" jours "&amp;W1323,"")))</f>
        <v/>
      </c>
      <c r="M1322" s="22">
        <f t="shared" si="142"/>
        <v>1</v>
      </c>
      <c r="N1322" s="23">
        <v>1</v>
      </c>
      <c r="O1322" s="12" t="str">
        <f>CONCATENATE(C1322,D1322,E1322)</f>
        <v>36050526723411000010000</v>
      </c>
      <c r="P1322" s="42" t="str">
        <f t="shared" si="143"/>
        <v>26723411000010000</v>
      </c>
      <c r="Q1322" s="24" t="str">
        <f>IF(AND(D1322&lt;&gt;0,E1322=0),B1322,"")</f>
        <v/>
      </c>
      <c r="R1322" s="25" t="str">
        <f>IF(AND(D1322=0,E1322&lt;&gt;0),B1322,"")</f>
        <v/>
      </c>
      <c r="S1322" s="26">
        <f t="shared" si="140"/>
        <v>41075</v>
      </c>
      <c r="T1322" s="27">
        <f>SUMIFS(S:S,O:O,O1322,E:E,"")</f>
        <v>0</v>
      </c>
      <c r="U1322" s="27">
        <f>SUMIFS(S:S,O:O,O1322,D:D,"")</f>
        <v>0</v>
      </c>
      <c r="V1322" s="28" t="str">
        <f t="shared" si="144"/>
        <v>Avant</v>
      </c>
      <c r="W1322" s="28" t="str">
        <f t="shared" si="145"/>
        <v>Après</v>
      </c>
      <c r="X1322" s="29">
        <f t="shared" si="146"/>
        <v>0</v>
      </c>
      <c r="Y1322" s="42">
        <f>IFERROR(P1322+D1322*0.03,"")</f>
        <v>2.67234110000103E+16</v>
      </c>
    </row>
    <row r="1323" spans="1:25">
      <c r="A1323" s="13" t="s">
        <v>67</v>
      </c>
      <c r="B1323" s="14" t="s">
        <v>26</v>
      </c>
      <c r="C1323" s="15">
        <v>3605052672358</v>
      </c>
      <c r="D1323" s="16">
        <v>10000</v>
      </c>
      <c r="E1323" s="17">
        <v>10000</v>
      </c>
      <c r="F1323" s="18">
        <v>1</v>
      </c>
      <c r="G1323" s="19">
        <v>1</v>
      </c>
      <c r="H1323" s="20">
        <f t="shared" si="141"/>
        <v>2</v>
      </c>
      <c r="I1323" s="21">
        <f>SUMIFS(E:E,C:C,C1323)</f>
        <v>10000</v>
      </c>
      <c r="J1323" s="21">
        <f>SUMIFS(D:D,C:C,C1323)</f>
        <v>20000</v>
      </c>
      <c r="K1323" s="20" t="str">
        <f>IF(H1323=2,"Délais OK &amp; Qté OK",IF(AND(H1323=1,E1323&lt;&gt;""),"Délais OK &amp; Qté NO",IF(AND(H1323=1,E1323="",M1323&gt;=2),"Délais NO &amp; Qté OK",IF(AND(E1323&lt;&gt;"",J1323=D1323),"Livraison sans demande","Délais NO &amp; Qté NO"))))</f>
        <v>Délais OK &amp; Qté OK</v>
      </c>
      <c r="L1323" s="22" t="str">
        <f>IF(AND(K1323="Délais NO &amp; Qté OK",X1323&gt;30,D1323&lt;&gt;""),"Verificar",IF(AND(K1323="Délais NO &amp; Qté OK",X1323&lt;=30,D1323&lt;&gt;""),"Entrée faite "&amp;X1323&amp;" jours "&amp;V1323,IF(AND(X1323&lt;30,K1323="Délais NO &amp; Qté NO",D1323=""),"Demande faite "&amp;X1323&amp;" jours "&amp;W1324,"")))</f>
        <v/>
      </c>
      <c r="M1323" s="22">
        <f t="shared" si="142"/>
        <v>1</v>
      </c>
      <c r="N1323" s="23">
        <v>1</v>
      </c>
      <c r="O1323" s="12" t="str">
        <f>CONCATENATE(C1323,D1323,E1323)</f>
        <v>36050526723581000010000</v>
      </c>
      <c r="P1323" s="42" t="str">
        <f t="shared" si="143"/>
        <v>26723581000010000</v>
      </c>
      <c r="Q1323" s="24" t="str">
        <f>IF(AND(D1323&lt;&gt;0,E1323=0),B1323,"")</f>
        <v/>
      </c>
      <c r="R1323" s="25" t="str">
        <f>IF(AND(D1323=0,E1323&lt;&gt;0),B1323,"")</f>
        <v/>
      </c>
      <c r="S1323" s="26">
        <f t="shared" si="140"/>
        <v>41075</v>
      </c>
      <c r="T1323" s="27">
        <f>SUMIFS(S:S,O:O,O1323,E:E,"")</f>
        <v>0</v>
      </c>
      <c r="U1323" s="27">
        <f>SUMIFS(S:S,O:O,O1323,D:D,"")</f>
        <v>0</v>
      </c>
      <c r="V1323" s="28" t="str">
        <f t="shared" si="144"/>
        <v>Avant</v>
      </c>
      <c r="W1323" s="28" t="str">
        <f t="shared" si="145"/>
        <v>Après</v>
      </c>
      <c r="X1323" s="29">
        <f t="shared" si="146"/>
        <v>0</v>
      </c>
      <c r="Y1323" s="42">
        <f>IFERROR(P1323+D1323*0.03,"")</f>
        <v>2.67235810000103E+16</v>
      </c>
    </row>
    <row r="1324" spans="1:25">
      <c r="A1324" s="13" t="s">
        <v>67</v>
      </c>
      <c r="B1324" s="14" t="s">
        <v>26</v>
      </c>
      <c r="C1324" s="15">
        <v>3605052672365</v>
      </c>
      <c r="D1324" s="16">
        <v>10000</v>
      </c>
      <c r="E1324" s="17">
        <v>10000</v>
      </c>
      <c r="F1324" s="18">
        <v>1</v>
      </c>
      <c r="G1324" s="19">
        <v>1</v>
      </c>
      <c r="H1324" s="20">
        <f t="shared" si="141"/>
        <v>2</v>
      </c>
      <c r="I1324" s="21">
        <f>SUMIFS(E:E,C:C,C1324)</f>
        <v>10000</v>
      </c>
      <c r="J1324" s="21">
        <f>SUMIFS(D:D,C:C,C1324)</f>
        <v>20000</v>
      </c>
      <c r="K1324" s="20" t="str">
        <f>IF(H1324=2,"Délais OK &amp; Qté OK",IF(AND(H1324=1,E1324&lt;&gt;""),"Délais OK &amp; Qté NO",IF(AND(H1324=1,E1324="",M1324&gt;=2),"Délais NO &amp; Qté OK",IF(AND(E1324&lt;&gt;"",J1324=D1324),"Livraison sans demande","Délais NO &amp; Qté NO"))))</f>
        <v>Délais OK &amp; Qté OK</v>
      </c>
      <c r="L1324" s="22" t="str">
        <f>IF(AND(K1324="Délais NO &amp; Qté OK",X1324&gt;30,D1324&lt;&gt;""),"Verificar",IF(AND(K1324="Délais NO &amp; Qté OK",X1324&lt;=30,D1324&lt;&gt;""),"Entrée faite "&amp;X1324&amp;" jours "&amp;V1324,IF(AND(X1324&lt;30,K1324="Délais NO &amp; Qté NO",D1324=""),"Demande faite "&amp;X1324&amp;" jours "&amp;W1325,"")))</f>
        <v/>
      </c>
      <c r="M1324" s="22">
        <f t="shared" si="142"/>
        <v>1</v>
      </c>
      <c r="N1324" s="23">
        <v>1</v>
      </c>
      <c r="O1324" s="12" t="str">
        <f>CONCATENATE(C1324,D1324,E1324)</f>
        <v>36050526723651000010000</v>
      </c>
      <c r="P1324" s="42" t="str">
        <f t="shared" si="143"/>
        <v>26723651000010000</v>
      </c>
      <c r="Q1324" s="24" t="str">
        <f>IF(AND(D1324&lt;&gt;0,E1324=0),B1324,"")</f>
        <v/>
      </c>
      <c r="R1324" s="25" t="str">
        <f>IF(AND(D1324=0,E1324&lt;&gt;0),B1324,"")</f>
        <v/>
      </c>
      <c r="S1324" s="26">
        <f t="shared" si="140"/>
        <v>41075</v>
      </c>
      <c r="T1324" s="27">
        <f>SUMIFS(S:S,O:O,O1324,E:E,"")</f>
        <v>0</v>
      </c>
      <c r="U1324" s="27">
        <f>SUMIFS(S:S,O:O,O1324,D:D,"")</f>
        <v>0</v>
      </c>
      <c r="V1324" s="28" t="str">
        <f t="shared" si="144"/>
        <v>Avant</v>
      </c>
      <c r="W1324" s="28" t="str">
        <f t="shared" si="145"/>
        <v>Après</v>
      </c>
      <c r="X1324" s="29">
        <f t="shared" si="146"/>
        <v>0</v>
      </c>
      <c r="Y1324" s="42">
        <f>IFERROR(P1324+D1324*0.03,"")</f>
        <v>2.67236510000103E+16</v>
      </c>
    </row>
    <row r="1325" spans="1:25">
      <c r="A1325" s="13" t="s">
        <v>67</v>
      </c>
      <c r="B1325" s="14" t="s">
        <v>26</v>
      </c>
      <c r="C1325" s="15">
        <v>3605052672372</v>
      </c>
      <c r="D1325" s="16">
        <v>10000</v>
      </c>
      <c r="E1325" s="17">
        <v>10000</v>
      </c>
      <c r="F1325" s="18">
        <v>1</v>
      </c>
      <c r="G1325" s="19">
        <v>1</v>
      </c>
      <c r="H1325" s="20">
        <f t="shared" si="141"/>
        <v>2</v>
      </c>
      <c r="I1325" s="21">
        <f>SUMIFS(E:E,C:C,C1325)</f>
        <v>10000</v>
      </c>
      <c r="J1325" s="21">
        <f>SUMIFS(D:D,C:C,C1325)</f>
        <v>20000</v>
      </c>
      <c r="K1325" s="20" t="str">
        <f>IF(H1325=2,"Délais OK &amp; Qté OK",IF(AND(H1325=1,E1325&lt;&gt;""),"Délais OK &amp; Qté NO",IF(AND(H1325=1,E1325="",M1325&gt;=2),"Délais NO &amp; Qté OK",IF(AND(E1325&lt;&gt;"",J1325=D1325),"Livraison sans demande","Délais NO &amp; Qté NO"))))</f>
        <v>Délais OK &amp; Qté OK</v>
      </c>
      <c r="L1325" s="22" t="str">
        <f>IF(AND(K1325="Délais NO &amp; Qté OK",X1325&gt;30,D1325&lt;&gt;""),"Verificar",IF(AND(K1325="Délais NO &amp; Qté OK",X1325&lt;=30,D1325&lt;&gt;""),"Entrée faite "&amp;X1325&amp;" jours "&amp;V1325,IF(AND(X1325&lt;30,K1325="Délais NO &amp; Qté NO",D1325=""),"Demande faite "&amp;X1325&amp;" jours "&amp;W1326,"")))</f>
        <v/>
      </c>
      <c r="M1325" s="22">
        <f t="shared" si="142"/>
        <v>1</v>
      </c>
      <c r="N1325" s="23">
        <v>1</v>
      </c>
      <c r="O1325" s="12" t="str">
        <f>CONCATENATE(C1325,D1325,E1325)</f>
        <v>36050526723721000010000</v>
      </c>
      <c r="P1325" s="42" t="str">
        <f t="shared" si="143"/>
        <v>26723721000010000</v>
      </c>
      <c r="Q1325" s="24" t="str">
        <f>IF(AND(D1325&lt;&gt;0,E1325=0),B1325,"")</f>
        <v/>
      </c>
      <c r="R1325" s="25" t="str">
        <f>IF(AND(D1325=0,E1325&lt;&gt;0),B1325,"")</f>
        <v/>
      </c>
      <c r="S1325" s="26">
        <f t="shared" si="140"/>
        <v>41075</v>
      </c>
      <c r="T1325" s="27">
        <f>SUMIFS(S:S,O:O,O1325,E:E,"")</f>
        <v>0</v>
      </c>
      <c r="U1325" s="27">
        <f>SUMIFS(S:S,O:O,O1325,D:D,"")</f>
        <v>0</v>
      </c>
      <c r="V1325" s="28" t="str">
        <f t="shared" si="144"/>
        <v>Avant</v>
      </c>
      <c r="W1325" s="28" t="str">
        <f t="shared" si="145"/>
        <v>Après</v>
      </c>
      <c r="X1325" s="29">
        <f t="shared" si="146"/>
        <v>0</v>
      </c>
      <c r="Y1325" s="42">
        <f>IFERROR(P1325+D1325*0.03,"")</f>
        <v>2.67237210000103E+16</v>
      </c>
    </row>
    <row r="1326" spans="1:25">
      <c r="A1326" s="13" t="s">
        <v>67</v>
      </c>
      <c r="B1326" s="14" t="s">
        <v>26</v>
      </c>
      <c r="C1326" s="15">
        <v>3605052672389</v>
      </c>
      <c r="D1326" s="16">
        <v>10000</v>
      </c>
      <c r="E1326" s="17">
        <v>10000</v>
      </c>
      <c r="F1326" s="18">
        <v>1</v>
      </c>
      <c r="G1326" s="19">
        <v>1</v>
      </c>
      <c r="H1326" s="20">
        <f t="shared" si="141"/>
        <v>2</v>
      </c>
      <c r="I1326" s="21">
        <f>SUMIFS(E:E,C:C,C1326)</f>
        <v>10000</v>
      </c>
      <c r="J1326" s="21">
        <f>SUMIFS(D:D,C:C,C1326)</f>
        <v>10000</v>
      </c>
      <c r="K1326" s="20" t="str">
        <f>IF(H1326=2,"Délais OK &amp; Qté OK",IF(AND(H1326=1,E1326&lt;&gt;""),"Délais OK &amp; Qté NO",IF(AND(H1326=1,E1326="",M1326&gt;=2),"Délais NO &amp; Qté OK",IF(AND(E1326&lt;&gt;"",J1326=D1326),"Livraison sans demande","Délais NO &amp; Qté NO"))))</f>
        <v>Délais OK &amp; Qté OK</v>
      </c>
      <c r="L1326" s="22" t="str">
        <f>IF(AND(K1326="Délais NO &amp; Qté OK",X1326&gt;30,D1326&lt;&gt;""),"Verificar",IF(AND(K1326="Délais NO &amp; Qté OK",X1326&lt;=30,D1326&lt;&gt;""),"Entrée faite "&amp;X1326&amp;" jours "&amp;V1326,IF(AND(X1326&lt;30,K1326="Délais NO &amp; Qté NO",D1326=""),"Demande faite "&amp;X1326&amp;" jours "&amp;W1327,"")))</f>
        <v/>
      </c>
      <c r="M1326" s="22">
        <f t="shared" si="142"/>
        <v>1</v>
      </c>
      <c r="N1326" s="23">
        <v>1</v>
      </c>
      <c r="O1326" s="12" t="str">
        <f>CONCATENATE(C1326,D1326,E1326)</f>
        <v>36050526723891000010000</v>
      </c>
      <c r="P1326" s="42" t="str">
        <f t="shared" si="143"/>
        <v>26723891000010000</v>
      </c>
      <c r="Q1326" s="24" t="str">
        <f>IF(AND(D1326&lt;&gt;0,E1326=0),B1326,"")</f>
        <v/>
      </c>
      <c r="R1326" s="25" t="str">
        <f>IF(AND(D1326=0,E1326&lt;&gt;0),B1326,"")</f>
        <v/>
      </c>
      <c r="S1326" s="26">
        <f t="shared" si="140"/>
        <v>41075</v>
      </c>
      <c r="T1326" s="27">
        <f>SUMIFS(S:S,O:O,O1326,E:E,"")</f>
        <v>0</v>
      </c>
      <c r="U1326" s="27">
        <f>SUMIFS(S:S,O:O,O1326,D:D,"")</f>
        <v>0</v>
      </c>
      <c r="V1326" s="28" t="str">
        <f t="shared" si="144"/>
        <v>Avant</v>
      </c>
      <c r="W1326" s="28" t="str">
        <f t="shared" si="145"/>
        <v>Après</v>
      </c>
      <c r="X1326" s="29">
        <f t="shared" si="146"/>
        <v>0</v>
      </c>
      <c r="Y1326" s="42">
        <f>IFERROR(P1326+D1326*0.03,"")</f>
        <v>2.67238910000103E+16</v>
      </c>
    </row>
    <row r="1327" spans="1:25">
      <c r="A1327" s="13" t="s">
        <v>67</v>
      </c>
      <c r="B1327" s="14" t="s">
        <v>26</v>
      </c>
      <c r="C1327" s="15">
        <v>3605052672396</v>
      </c>
      <c r="D1327" s="16">
        <v>10000</v>
      </c>
      <c r="E1327" s="17">
        <v>10000</v>
      </c>
      <c r="F1327" s="18">
        <v>1</v>
      </c>
      <c r="G1327" s="19">
        <v>1</v>
      </c>
      <c r="H1327" s="20">
        <f t="shared" si="141"/>
        <v>2</v>
      </c>
      <c r="I1327" s="21">
        <f>SUMIFS(E:E,C:C,C1327)</f>
        <v>10000</v>
      </c>
      <c r="J1327" s="21">
        <f>SUMIFS(D:D,C:C,C1327)</f>
        <v>10000</v>
      </c>
      <c r="K1327" s="20" t="str">
        <f>IF(H1327=2,"Délais OK &amp; Qté OK",IF(AND(H1327=1,E1327&lt;&gt;""),"Délais OK &amp; Qté NO",IF(AND(H1327=1,E1327="",M1327&gt;=2),"Délais NO &amp; Qté OK",IF(AND(E1327&lt;&gt;"",J1327=D1327),"Livraison sans demande","Délais NO &amp; Qté NO"))))</f>
        <v>Délais OK &amp; Qté OK</v>
      </c>
      <c r="L1327" s="22" t="str">
        <f>IF(AND(K1327="Délais NO &amp; Qté OK",X1327&gt;30,D1327&lt;&gt;""),"Verificar",IF(AND(K1327="Délais NO &amp; Qté OK",X1327&lt;=30,D1327&lt;&gt;""),"Entrée faite "&amp;X1327&amp;" jours "&amp;V1327,IF(AND(X1327&lt;30,K1327="Délais NO &amp; Qté NO",D1327=""),"Demande faite "&amp;X1327&amp;" jours "&amp;W1328,"")))</f>
        <v/>
      </c>
      <c r="M1327" s="22">
        <f t="shared" si="142"/>
        <v>1</v>
      </c>
      <c r="N1327" s="23">
        <v>1</v>
      </c>
      <c r="O1327" s="12" t="str">
        <f>CONCATENATE(C1327,D1327,E1327)</f>
        <v>36050526723961000010000</v>
      </c>
      <c r="P1327" s="42" t="str">
        <f t="shared" si="143"/>
        <v>26723961000010000</v>
      </c>
      <c r="Q1327" s="24" t="str">
        <f>IF(AND(D1327&lt;&gt;0,E1327=0),B1327,"")</f>
        <v/>
      </c>
      <c r="R1327" s="25" t="str">
        <f>IF(AND(D1327=0,E1327&lt;&gt;0),B1327,"")</f>
        <v/>
      </c>
      <c r="S1327" s="26">
        <f t="shared" si="140"/>
        <v>41075</v>
      </c>
      <c r="T1327" s="27">
        <f>SUMIFS(S:S,O:O,O1327,E:E,"")</f>
        <v>0</v>
      </c>
      <c r="U1327" s="27">
        <f>SUMIFS(S:S,O:O,O1327,D:D,"")</f>
        <v>0</v>
      </c>
      <c r="V1327" s="28" t="str">
        <f t="shared" si="144"/>
        <v>Avant</v>
      </c>
      <c r="W1327" s="28" t="str">
        <f t="shared" si="145"/>
        <v>Après</v>
      </c>
      <c r="X1327" s="29">
        <f t="shared" si="146"/>
        <v>0</v>
      </c>
      <c r="Y1327" s="42">
        <f>IFERROR(P1327+D1327*0.03,"")</f>
        <v>2.67239610000103E+16</v>
      </c>
    </row>
    <row r="1328" spans="1:25">
      <c r="A1328" s="13" t="s">
        <v>67</v>
      </c>
      <c r="B1328" s="14" t="s">
        <v>26</v>
      </c>
      <c r="C1328" s="15">
        <v>3605052672402</v>
      </c>
      <c r="D1328" s="16">
        <v>10000</v>
      </c>
      <c r="E1328" s="17">
        <v>10000</v>
      </c>
      <c r="F1328" s="18">
        <v>1</v>
      </c>
      <c r="G1328" s="19">
        <v>1</v>
      </c>
      <c r="H1328" s="20">
        <f t="shared" si="141"/>
        <v>2</v>
      </c>
      <c r="I1328" s="21">
        <f>SUMIFS(E:E,C:C,C1328)</f>
        <v>10000</v>
      </c>
      <c r="J1328" s="21">
        <f>SUMIFS(D:D,C:C,C1328)</f>
        <v>10000</v>
      </c>
      <c r="K1328" s="20" t="str">
        <f>IF(H1328=2,"Délais OK &amp; Qté OK",IF(AND(H1328=1,E1328&lt;&gt;""),"Délais OK &amp; Qté NO",IF(AND(H1328=1,E1328="",M1328&gt;=2),"Délais NO &amp; Qté OK",IF(AND(E1328&lt;&gt;"",J1328=D1328),"Livraison sans demande","Délais NO &amp; Qté NO"))))</f>
        <v>Délais OK &amp; Qté OK</v>
      </c>
      <c r="L1328" s="22" t="str">
        <f>IF(AND(K1328="Délais NO &amp; Qté OK",X1328&gt;30,D1328&lt;&gt;""),"Verificar",IF(AND(K1328="Délais NO &amp; Qté OK",X1328&lt;=30,D1328&lt;&gt;""),"Entrée faite "&amp;X1328&amp;" jours "&amp;V1328,IF(AND(X1328&lt;30,K1328="Délais NO &amp; Qté NO",D1328=""),"Demande faite "&amp;X1328&amp;" jours "&amp;W1329,"")))</f>
        <v/>
      </c>
      <c r="M1328" s="22">
        <f t="shared" si="142"/>
        <v>1</v>
      </c>
      <c r="N1328" s="23">
        <v>1</v>
      </c>
      <c r="O1328" s="12" t="str">
        <f>CONCATENATE(C1328,D1328,E1328)</f>
        <v>36050526724021000010000</v>
      </c>
      <c r="P1328" s="42" t="str">
        <f t="shared" si="143"/>
        <v>26724021000010000</v>
      </c>
      <c r="Q1328" s="24" t="str">
        <f>IF(AND(D1328&lt;&gt;0,E1328=0),B1328,"")</f>
        <v/>
      </c>
      <c r="R1328" s="25" t="str">
        <f>IF(AND(D1328=0,E1328&lt;&gt;0),B1328,"")</f>
        <v/>
      </c>
      <c r="S1328" s="26">
        <f t="shared" si="140"/>
        <v>41075</v>
      </c>
      <c r="T1328" s="27">
        <f>SUMIFS(S:S,O:O,O1328,E:E,"")</f>
        <v>0</v>
      </c>
      <c r="U1328" s="27">
        <f>SUMIFS(S:S,O:O,O1328,D:D,"")</f>
        <v>0</v>
      </c>
      <c r="V1328" s="28" t="str">
        <f t="shared" si="144"/>
        <v>Avant</v>
      </c>
      <c r="W1328" s="28" t="str">
        <f t="shared" si="145"/>
        <v>Après</v>
      </c>
      <c r="X1328" s="29">
        <f t="shared" si="146"/>
        <v>0</v>
      </c>
      <c r="Y1328" s="42">
        <f>IFERROR(P1328+D1328*0.03,"")</f>
        <v>2.67240210000103E+16</v>
      </c>
    </row>
    <row r="1329" spans="1:25">
      <c r="A1329" s="13" t="s">
        <v>67</v>
      </c>
      <c r="B1329" s="14" t="s">
        <v>26</v>
      </c>
      <c r="C1329" s="15">
        <v>3605052675144</v>
      </c>
      <c r="D1329" s="16">
        <v>10000</v>
      </c>
      <c r="E1329" s="17">
        <v>10000</v>
      </c>
      <c r="F1329" s="18">
        <v>1</v>
      </c>
      <c r="G1329" s="19">
        <v>1</v>
      </c>
      <c r="H1329" s="20">
        <f t="shared" si="141"/>
        <v>2</v>
      </c>
      <c r="I1329" s="21">
        <f>SUMIFS(E:E,C:C,C1329)</f>
        <v>20000</v>
      </c>
      <c r="J1329" s="21">
        <f>SUMIFS(D:D,C:C,C1329)</f>
        <v>20000</v>
      </c>
      <c r="K1329" s="20" t="str">
        <f>IF(H1329=2,"Délais OK &amp; Qté OK",IF(AND(H1329=1,E1329&lt;&gt;""),"Délais OK &amp; Qté NO",IF(AND(H1329=1,E1329="",M1329&gt;=2),"Délais NO &amp; Qté OK",IF(AND(E1329&lt;&gt;"",J1329=D1329),"Livraison sans demande","Délais NO &amp; Qté NO"))))</f>
        <v>Délais OK &amp; Qté OK</v>
      </c>
      <c r="L1329" s="22" t="str">
        <f>IF(AND(K1329="Délais NO &amp; Qté OK",X1329&gt;30,D1329&lt;&gt;""),"Verificar",IF(AND(K1329="Délais NO &amp; Qté OK",X1329&lt;=30,D1329&lt;&gt;""),"Entrée faite "&amp;X1329&amp;" jours "&amp;V1329,IF(AND(X1329&lt;30,K1329="Délais NO &amp; Qté NO",D1329=""),"Demande faite "&amp;X1329&amp;" jours "&amp;W1330,"")))</f>
        <v/>
      </c>
      <c r="M1329" s="22">
        <f t="shared" si="142"/>
        <v>2</v>
      </c>
      <c r="N1329" s="23">
        <v>1</v>
      </c>
      <c r="O1329" s="12" t="str">
        <f>CONCATENATE(C1329,D1329,E1329)</f>
        <v>36050526751441000010000</v>
      </c>
      <c r="P1329" s="42" t="str">
        <f t="shared" si="143"/>
        <v>26751441000010000</v>
      </c>
      <c r="Q1329" s="24" t="str">
        <f>IF(AND(D1329&lt;&gt;0,E1329=0),B1329,"")</f>
        <v/>
      </c>
      <c r="R1329" s="25" t="str">
        <f>IF(AND(D1329=0,E1329&lt;&gt;0),B1329,"")</f>
        <v/>
      </c>
      <c r="S1329" s="26">
        <f t="shared" si="140"/>
        <v>41075</v>
      </c>
      <c r="T1329" s="27">
        <f>SUMIFS(S:S,O:O,O1329,E:E,"")</f>
        <v>0</v>
      </c>
      <c r="U1329" s="27">
        <f>SUMIFS(S:S,O:O,O1329,D:D,"")</f>
        <v>0</v>
      </c>
      <c r="V1329" s="28" t="str">
        <f t="shared" si="144"/>
        <v>Avant</v>
      </c>
      <c r="W1329" s="28" t="str">
        <f t="shared" si="145"/>
        <v>Après</v>
      </c>
      <c r="X1329" s="29">
        <f t="shared" si="146"/>
        <v>0</v>
      </c>
      <c r="Y1329" s="42">
        <f>IFERROR(P1329+D1329*0.03,"")</f>
        <v>2.67514410000103E+16</v>
      </c>
    </row>
    <row r="1330" spans="1:25">
      <c r="A1330" s="13" t="s">
        <v>67</v>
      </c>
      <c r="B1330" s="14" t="s">
        <v>26</v>
      </c>
      <c r="C1330" s="15">
        <v>3605052675151</v>
      </c>
      <c r="D1330" s="16">
        <v>20000</v>
      </c>
      <c r="E1330" s="17">
        <v>20000</v>
      </c>
      <c r="F1330" s="18">
        <v>1</v>
      </c>
      <c r="G1330" s="19">
        <v>1</v>
      </c>
      <c r="H1330" s="20">
        <f t="shared" si="141"/>
        <v>2</v>
      </c>
      <c r="I1330" s="21">
        <f>SUMIFS(E:E,C:C,C1330)</f>
        <v>20000</v>
      </c>
      <c r="J1330" s="21">
        <f>SUMIFS(D:D,C:C,C1330)</f>
        <v>20000</v>
      </c>
      <c r="K1330" s="20" t="str">
        <f>IF(H1330=2,"Délais OK &amp; Qté OK",IF(AND(H1330=1,E1330&lt;&gt;""),"Délais OK &amp; Qté NO",IF(AND(H1330=1,E1330="",M1330&gt;=2),"Délais NO &amp; Qté OK",IF(AND(E1330&lt;&gt;"",J1330=D1330),"Livraison sans demande","Délais NO &amp; Qté NO"))))</f>
        <v>Délais OK &amp; Qté OK</v>
      </c>
      <c r="L1330" s="22" t="str">
        <f>IF(AND(K1330="Délais NO &amp; Qté OK",X1330&gt;30,D1330&lt;&gt;""),"Verificar",IF(AND(K1330="Délais NO &amp; Qté OK",X1330&lt;=30,D1330&lt;&gt;""),"Entrée faite "&amp;X1330&amp;" jours "&amp;V1330,IF(AND(X1330&lt;30,K1330="Délais NO &amp; Qté NO",D1330=""),"Demande faite "&amp;X1330&amp;" jours "&amp;W1331,"")))</f>
        <v/>
      </c>
      <c r="M1330" s="22">
        <f t="shared" si="142"/>
        <v>1</v>
      </c>
      <c r="N1330" s="23">
        <v>1</v>
      </c>
      <c r="O1330" s="12" t="str">
        <f>CONCATENATE(C1330,D1330,E1330)</f>
        <v>36050526751512000020000</v>
      </c>
      <c r="P1330" s="42" t="str">
        <f t="shared" si="143"/>
        <v>26751512000020000</v>
      </c>
      <c r="Q1330" s="24" t="str">
        <f>IF(AND(D1330&lt;&gt;0,E1330=0),B1330,"")</f>
        <v/>
      </c>
      <c r="R1330" s="25" t="str">
        <f>IF(AND(D1330=0,E1330&lt;&gt;0),B1330,"")</f>
        <v/>
      </c>
      <c r="S1330" s="26">
        <f t="shared" si="140"/>
        <v>41075</v>
      </c>
      <c r="T1330" s="27">
        <f>SUMIFS(S:S,O:O,O1330,E:E,"")</f>
        <v>0</v>
      </c>
      <c r="U1330" s="27">
        <f>SUMIFS(S:S,O:O,O1330,D:D,"")</f>
        <v>0</v>
      </c>
      <c r="V1330" s="28" t="str">
        <f t="shared" si="144"/>
        <v>Avant</v>
      </c>
      <c r="W1330" s="28" t="str">
        <f t="shared" si="145"/>
        <v>Après</v>
      </c>
      <c r="X1330" s="29">
        <f t="shared" si="146"/>
        <v>0</v>
      </c>
      <c r="Y1330" s="42">
        <f>IFERROR(P1330+D1330*0.03,"")</f>
        <v>2.67515120000206E+16</v>
      </c>
    </row>
    <row r="1331" spans="1:25">
      <c r="A1331" s="13" t="s">
        <v>67</v>
      </c>
      <c r="B1331" s="14" t="s">
        <v>31</v>
      </c>
      <c r="C1331" s="15">
        <v>3605051124544</v>
      </c>
      <c r="D1331" s="16">
        <v>12000</v>
      </c>
      <c r="E1331" s="17">
        <v>12000</v>
      </c>
      <c r="F1331" s="18">
        <v>1</v>
      </c>
      <c r="G1331" s="19">
        <v>1</v>
      </c>
      <c r="H1331" s="20">
        <f t="shared" si="141"/>
        <v>2</v>
      </c>
      <c r="I1331" s="21">
        <f>SUMIFS(E:E,C:C,C1331)</f>
        <v>12000</v>
      </c>
      <c r="J1331" s="21">
        <f>SUMIFS(D:D,C:C,C1331)</f>
        <v>12000</v>
      </c>
      <c r="K1331" s="20" t="str">
        <f>IF(H1331=2,"Délais OK &amp; Qté OK",IF(AND(H1331=1,E1331&lt;&gt;""),"Délais OK &amp; Qté NO",IF(AND(H1331=1,E1331="",M1331&gt;=2),"Délais NO &amp; Qté OK",IF(AND(E1331&lt;&gt;"",J1331=D1331),"Livraison sans demande","Délais NO &amp; Qté NO"))))</f>
        <v>Délais OK &amp; Qté OK</v>
      </c>
      <c r="L1331" s="22" t="str">
        <f>IF(AND(K1331="Délais NO &amp; Qté OK",X1331&gt;30,D1331&lt;&gt;""),"Verificar",IF(AND(K1331="Délais NO &amp; Qté OK",X1331&lt;=30,D1331&lt;&gt;""),"Entrée faite "&amp;X1331&amp;" jours "&amp;V1331,IF(AND(X1331&lt;30,K1331="Délais NO &amp; Qté NO",D1331=""),"Demande faite "&amp;X1331&amp;" jours "&amp;W1332,"")))</f>
        <v/>
      </c>
      <c r="M1331" s="22">
        <f t="shared" si="142"/>
        <v>1</v>
      </c>
      <c r="N1331" s="23">
        <v>1</v>
      </c>
      <c r="O1331" s="12" t="str">
        <f>CONCATENATE(C1331,D1331,E1331)</f>
        <v>36050511245441200012000</v>
      </c>
      <c r="P1331" s="42" t="str">
        <f t="shared" si="143"/>
        <v>11245441200012000</v>
      </c>
      <c r="Q1331" s="24" t="str">
        <f>IF(AND(D1331&lt;&gt;0,E1331=0),B1331,"")</f>
        <v/>
      </c>
      <c r="R1331" s="25" t="str">
        <f>IF(AND(D1331=0,E1331&lt;&gt;0),B1331,"")</f>
        <v/>
      </c>
      <c r="S1331" s="26">
        <f t="shared" si="140"/>
        <v>41078</v>
      </c>
      <c r="T1331" s="27">
        <f>SUMIFS(S:S,O:O,O1331,E:E,"")</f>
        <v>0</v>
      </c>
      <c r="U1331" s="27">
        <f>SUMIFS(S:S,O:O,O1331,D:D,"")</f>
        <v>0</v>
      </c>
      <c r="V1331" s="28" t="str">
        <f t="shared" si="144"/>
        <v>Avant</v>
      </c>
      <c r="W1331" s="28" t="str">
        <f t="shared" si="145"/>
        <v>Après</v>
      </c>
      <c r="X1331" s="29">
        <f t="shared" si="146"/>
        <v>0</v>
      </c>
      <c r="Y1331" s="42">
        <f>IFERROR(P1331+D1331*0.03,"")</f>
        <v>1.124544120001236E+16</v>
      </c>
    </row>
    <row r="1332" spans="1:25">
      <c r="A1332" s="13" t="s">
        <v>67</v>
      </c>
      <c r="B1332" s="14" t="s">
        <v>31</v>
      </c>
      <c r="C1332" s="15">
        <v>3605051315089</v>
      </c>
      <c r="D1332" s="16">
        <v>14000</v>
      </c>
      <c r="E1332" s="17">
        <v>14000</v>
      </c>
      <c r="F1332" s="18">
        <v>1</v>
      </c>
      <c r="G1332" s="19">
        <v>1</v>
      </c>
      <c r="H1332" s="20">
        <f t="shared" si="141"/>
        <v>2</v>
      </c>
      <c r="I1332" s="21">
        <f>SUMIFS(E:E,C:C,C1332)</f>
        <v>56000</v>
      </c>
      <c r="J1332" s="21">
        <f>SUMIFS(D:D,C:C,C1332)</f>
        <v>56000</v>
      </c>
      <c r="K1332" s="20" t="str">
        <f>IF(H1332=2,"Délais OK &amp; Qté OK",IF(AND(H1332=1,E1332&lt;&gt;""),"Délais OK &amp; Qté NO",IF(AND(H1332=1,E1332="",M1332&gt;=2),"Délais NO &amp; Qté OK",IF(AND(E1332&lt;&gt;"",J1332=D1332),"Livraison sans demande","Délais NO &amp; Qté NO"))))</f>
        <v>Délais OK &amp; Qté OK</v>
      </c>
      <c r="L1332" s="22" t="str">
        <f>IF(AND(K1332="Délais NO &amp; Qté OK",X1332&gt;30,D1332&lt;&gt;""),"Verificar",IF(AND(K1332="Délais NO &amp; Qté OK",X1332&lt;=30,D1332&lt;&gt;""),"Entrée faite "&amp;X1332&amp;" jours "&amp;V1332,IF(AND(X1332&lt;30,K1332="Délais NO &amp; Qté NO",D1332=""),"Demande faite "&amp;X1332&amp;" jours "&amp;W1333,"")))</f>
        <v/>
      </c>
      <c r="M1332" s="22">
        <f t="shared" si="142"/>
        <v>2</v>
      </c>
      <c r="N1332" s="23">
        <v>1</v>
      </c>
      <c r="O1332" s="12" t="str">
        <f>CONCATENATE(C1332,D1332,E1332)</f>
        <v>36050513150891400014000</v>
      </c>
      <c r="P1332" s="42" t="str">
        <f t="shared" si="143"/>
        <v>13150891400014000</v>
      </c>
      <c r="Q1332" s="24" t="str">
        <f>IF(AND(D1332&lt;&gt;0,E1332=0),B1332,"")</f>
        <v/>
      </c>
      <c r="R1332" s="25" t="str">
        <f>IF(AND(D1332=0,E1332&lt;&gt;0),B1332,"")</f>
        <v/>
      </c>
      <c r="S1332" s="26">
        <f t="shared" si="140"/>
        <v>41078</v>
      </c>
      <c r="T1332" s="27">
        <f>SUMIFS(S:S,O:O,O1332,E:E,"")</f>
        <v>0</v>
      </c>
      <c r="U1332" s="27">
        <f>SUMIFS(S:S,O:O,O1332,D:D,"")</f>
        <v>0</v>
      </c>
      <c r="V1332" s="28" t="str">
        <f t="shared" si="144"/>
        <v>Avant</v>
      </c>
      <c r="W1332" s="28" t="str">
        <f t="shared" si="145"/>
        <v>Après</v>
      </c>
      <c r="X1332" s="29">
        <f t="shared" si="146"/>
        <v>0</v>
      </c>
      <c r="Y1332" s="42">
        <f>IFERROR(P1332+D1332*0.03,"")</f>
        <v>1.315089140001442E+16</v>
      </c>
    </row>
    <row r="1333" spans="1:25">
      <c r="A1333" s="13" t="s">
        <v>67</v>
      </c>
      <c r="B1333" s="14" t="s">
        <v>31</v>
      </c>
      <c r="C1333" s="15">
        <v>3605051418940</v>
      </c>
      <c r="D1333" s="16">
        <v>-15000</v>
      </c>
      <c r="E1333" s="17">
        <v>15000</v>
      </c>
      <c r="F1333" s="18"/>
      <c r="G1333" s="19">
        <v>1</v>
      </c>
      <c r="H1333" s="20">
        <f t="shared" si="141"/>
        <v>1</v>
      </c>
      <c r="I1333" s="21">
        <f>SUMIFS(E:E,C:C,C1333)</f>
        <v>150000</v>
      </c>
      <c r="J1333" s="21">
        <f>SUMIFS(D:D,C:C,C1333)</f>
        <v>180000</v>
      </c>
      <c r="K1333" s="20" t="str">
        <f>IF(H1333=2,"Délais OK &amp; Qté OK",IF(AND(H1333=1,E1333&lt;&gt;""),"Délais OK &amp; Qté NO",IF(AND(H1333=1,E1333="",M1333&gt;=2),"Délais NO &amp; Qté OK",IF(AND(E1333&lt;&gt;"",J1333=D1333),"Livraison sans demande","Délais NO &amp; Qté NO"))))</f>
        <v>Délais OK &amp; Qté NO</v>
      </c>
      <c r="L1333" s="22" t="str">
        <f>IF(AND(K1333="Délais NO &amp; Qté OK",X1333&gt;30,D1333&lt;&gt;""),"Verificar",IF(AND(K1333="Délais NO &amp; Qté OK",X1333&lt;=30,D1333&lt;&gt;""),"Entrée faite "&amp;X1333&amp;" jours "&amp;V1333,IF(AND(X1333&lt;30,K1333="Délais NO &amp; Qté NO",D1333=""),"Demande faite "&amp;X1333&amp;" jours "&amp;W1334,"")))</f>
        <v/>
      </c>
      <c r="M1333" s="22">
        <f t="shared" si="142"/>
        <v>1</v>
      </c>
      <c r="N1333" s="23">
        <v>1</v>
      </c>
      <c r="O1333" s="12" t="str">
        <f>CONCATENATE(C1333,D1333,E1333)</f>
        <v>3605051418940-1500015000</v>
      </c>
      <c r="P1333" s="42" t="str">
        <f t="shared" si="143"/>
        <v>1418940-1500015000</v>
      </c>
      <c r="Q1333" s="24" t="str">
        <f>IF(AND(D1333&lt;&gt;0,E1333=0),B1333,"")</f>
        <v/>
      </c>
      <c r="R1333" s="25" t="str">
        <f>IF(AND(D1333=0,E1333&lt;&gt;0),B1333,"")</f>
        <v/>
      </c>
      <c r="S1333" s="26">
        <f t="shared" si="140"/>
        <v>41078</v>
      </c>
      <c r="T1333" s="27">
        <f>SUMIFS(S:S,O:O,O1333,E:E,"")</f>
        <v>0</v>
      </c>
      <c r="U1333" s="27">
        <f>SUMIFS(S:S,O:O,O1333,D:D,"")</f>
        <v>0</v>
      </c>
      <c r="V1333" s="28" t="str">
        <f t="shared" si="144"/>
        <v>Avant</v>
      </c>
      <c r="W1333" s="28" t="str">
        <f t="shared" si="145"/>
        <v>Après</v>
      </c>
      <c r="X1333" s="29">
        <f t="shared" si="146"/>
        <v>0</v>
      </c>
      <c r="Y1333" s="42" t="str">
        <f>IFERROR(P1333+D1333*0.03,"")</f>
        <v/>
      </c>
    </row>
    <row r="1334" spans="1:25">
      <c r="A1334" s="13" t="s">
        <v>67</v>
      </c>
      <c r="B1334" s="14" t="s">
        <v>31</v>
      </c>
      <c r="C1334" s="15">
        <v>3605051435992</v>
      </c>
      <c r="D1334" s="16">
        <v>10000</v>
      </c>
      <c r="E1334" s="17">
        <v>10000</v>
      </c>
      <c r="F1334" s="18">
        <v>1</v>
      </c>
      <c r="G1334" s="19">
        <v>1</v>
      </c>
      <c r="H1334" s="20">
        <f t="shared" si="141"/>
        <v>2</v>
      </c>
      <c r="I1334" s="21">
        <f>SUMIFS(E:E,C:C,C1334)</f>
        <v>10000</v>
      </c>
      <c r="J1334" s="21">
        <f>SUMIFS(D:D,C:C,C1334)</f>
        <v>20000</v>
      </c>
      <c r="K1334" s="20" t="str">
        <f>IF(H1334=2,"Délais OK &amp; Qté OK",IF(AND(H1334=1,E1334&lt;&gt;""),"Délais OK &amp; Qté NO",IF(AND(H1334=1,E1334="",M1334&gt;=2),"Délais NO &amp; Qté OK",IF(AND(E1334&lt;&gt;"",J1334=D1334),"Livraison sans demande","Délais NO &amp; Qté NO"))))</f>
        <v>Délais OK &amp; Qté OK</v>
      </c>
      <c r="L1334" s="22" t="str">
        <f>IF(AND(K1334="Délais NO &amp; Qté OK",X1334&gt;30,D1334&lt;&gt;""),"Verificar",IF(AND(K1334="Délais NO &amp; Qté OK",X1334&lt;=30,D1334&lt;&gt;""),"Entrée faite "&amp;X1334&amp;" jours "&amp;V1334,IF(AND(X1334&lt;30,K1334="Délais NO &amp; Qté NO",D1334=""),"Demande faite "&amp;X1334&amp;" jours "&amp;W1335,"")))</f>
        <v/>
      </c>
      <c r="M1334" s="22">
        <f t="shared" si="142"/>
        <v>1</v>
      </c>
      <c r="N1334" s="23">
        <v>1</v>
      </c>
      <c r="O1334" s="12" t="str">
        <f>CONCATENATE(C1334,D1334,E1334)</f>
        <v>36050514359921000010000</v>
      </c>
      <c r="P1334" s="42" t="str">
        <f t="shared" si="143"/>
        <v>14359921000010000</v>
      </c>
      <c r="Q1334" s="24" t="str">
        <f>IF(AND(D1334&lt;&gt;0,E1334=0),B1334,"")</f>
        <v/>
      </c>
      <c r="R1334" s="25" t="str">
        <f>IF(AND(D1334=0,E1334&lt;&gt;0),B1334,"")</f>
        <v/>
      </c>
      <c r="S1334" s="26">
        <f t="shared" si="140"/>
        <v>41078</v>
      </c>
      <c r="T1334" s="27">
        <f>SUMIFS(S:S,O:O,O1334,E:E,"")</f>
        <v>0</v>
      </c>
      <c r="U1334" s="27">
        <f>SUMIFS(S:S,O:O,O1334,D:D,"")</f>
        <v>0</v>
      </c>
      <c r="V1334" s="28" t="str">
        <f t="shared" si="144"/>
        <v>Avant</v>
      </c>
      <c r="W1334" s="28" t="str">
        <f t="shared" si="145"/>
        <v>Après</v>
      </c>
      <c r="X1334" s="29">
        <f t="shared" si="146"/>
        <v>0</v>
      </c>
      <c r="Y1334" s="42">
        <f>IFERROR(P1334+D1334*0.03,"")</f>
        <v>1.43599210000103E+16</v>
      </c>
    </row>
    <row r="1335" spans="1:25">
      <c r="A1335" s="13" t="s">
        <v>67</v>
      </c>
      <c r="B1335" s="14" t="s">
        <v>31</v>
      </c>
      <c r="C1335" s="15">
        <v>3605051436012</v>
      </c>
      <c r="D1335" s="16">
        <v>20000</v>
      </c>
      <c r="E1335" s="17">
        <v>10000</v>
      </c>
      <c r="F1335" s="18"/>
      <c r="G1335" s="19">
        <v>1</v>
      </c>
      <c r="H1335" s="20">
        <f t="shared" si="141"/>
        <v>1</v>
      </c>
      <c r="I1335" s="21">
        <f>SUMIFS(E:E,C:C,C1335)</f>
        <v>10000</v>
      </c>
      <c r="J1335" s="21">
        <f>SUMIFS(D:D,C:C,C1335)</f>
        <v>20000</v>
      </c>
      <c r="K1335" s="20" t="str">
        <f>IF(H1335=2,"Délais OK &amp; Qté OK",IF(AND(H1335=1,E1335&lt;&gt;""),"Délais OK &amp; Qté NO",IF(AND(H1335=1,E1335="",M1335&gt;=2),"Délais NO &amp; Qté OK",IF(AND(E1335&lt;&gt;"",J1335=D1335),"Livraison sans demande","Délais NO &amp; Qté NO"))))</f>
        <v>Délais OK &amp; Qté NO</v>
      </c>
      <c r="L1335" s="22" t="str">
        <f>IF(AND(K1335="Délais NO &amp; Qté OK",X1335&gt;30,D1335&lt;&gt;""),"Verificar",IF(AND(K1335="Délais NO &amp; Qté OK",X1335&lt;=30,D1335&lt;&gt;""),"Entrée faite "&amp;X1335&amp;" jours "&amp;V1335,IF(AND(X1335&lt;30,K1335="Délais NO &amp; Qté NO",D1335=""),"Demande faite "&amp;X1335&amp;" jours "&amp;W1336,"")))</f>
        <v/>
      </c>
      <c r="M1335" s="22">
        <f t="shared" si="142"/>
        <v>1</v>
      </c>
      <c r="N1335" s="23">
        <v>1</v>
      </c>
      <c r="O1335" s="12" t="str">
        <f>CONCATENATE(C1335,D1335,E1335)</f>
        <v>36050514360122000010000</v>
      </c>
      <c r="P1335" s="42" t="str">
        <f t="shared" si="143"/>
        <v>14360122000010000</v>
      </c>
      <c r="Q1335" s="24" t="str">
        <f>IF(AND(D1335&lt;&gt;0,E1335=0),B1335,"")</f>
        <v/>
      </c>
      <c r="R1335" s="25" t="str">
        <f>IF(AND(D1335=0,E1335&lt;&gt;0),B1335,"")</f>
        <v/>
      </c>
      <c r="S1335" s="26">
        <f t="shared" si="140"/>
        <v>41078</v>
      </c>
      <c r="T1335" s="27">
        <f>SUMIFS(S:S,O:O,O1335,E:E,"")</f>
        <v>0</v>
      </c>
      <c r="U1335" s="27">
        <f>SUMIFS(S:S,O:O,O1335,D:D,"")</f>
        <v>0</v>
      </c>
      <c r="V1335" s="28" t="str">
        <f t="shared" si="144"/>
        <v>Avant</v>
      </c>
      <c r="W1335" s="28" t="str">
        <f t="shared" si="145"/>
        <v>Après</v>
      </c>
      <c r="X1335" s="29">
        <f t="shared" si="146"/>
        <v>0</v>
      </c>
      <c r="Y1335" s="42">
        <f>IFERROR(P1335+D1335*0.03,"")</f>
        <v>1.43601220000106E+16</v>
      </c>
    </row>
    <row r="1336" spans="1:25">
      <c r="A1336" s="13" t="s">
        <v>67</v>
      </c>
      <c r="B1336" s="14" t="s">
        <v>31</v>
      </c>
      <c r="C1336" s="15">
        <v>3605051454139</v>
      </c>
      <c r="D1336" s="16">
        <v>10000</v>
      </c>
      <c r="E1336" s="17">
        <v>10000</v>
      </c>
      <c r="F1336" s="18">
        <v>1</v>
      </c>
      <c r="G1336" s="19">
        <v>1</v>
      </c>
      <c r="H1336" s="20">
        <f t="shared" si="141"/>
        <v>2</v>
      </c>
      <c r="I1336" s="21">
        <f>SUMIFS(E:E,C:C,C1336)</f>
        <v>60000</v>
      </c>
      <c r="J1336" s="21">
        <f>SUMIFS(D:D,C:C,C1336)</f>
        <v>70000</v>
      </c>
      <c r="K1336" s="20" t="str">
        <f>IF(H1336=2,"Délais OK &amp; Qté OK",IF(AND(H1336=1,E1336&lt;&gt;""),"Délais OK &amp; Qté NO",IF(AND(H1336=1,E1336="",M1336&gt;=2),"Délais NO &amp; Qté OK",IF(AND(E1336&lt;&gt;"",J1336=D1336),"Livraison sans demande","Délais NO &amp; Qté NO"))))</f>
        <v>Délais OK &amp; Qté OK</v>
      </c>
      <c r="L1336" s="22" t="str">
        <f>IF(AND(K1336="Délais NO &amp; Qté OK",X1336&gt;30,D1336&lt;&gt;""),"Verificar",IF(AND(K1336="Délais NO &amp; Qté OK",X1336&lt;=30,D1336&lt;&gt;""),"Entrée faite "&amp;X1336&amp;" jours "&amp;V1336,IF(AND(X1336&lt;30,K1336="Délais NO &amp; Qté NO",D1336=""),"Demande faite "&amp;X1336&amp;" jours "&amp;W1337,"")))</f>
        <v/>
      </c>
      <c r="M1336" s="22">
        <f t="shared" si="142"/>
        <v>2</v>
      </c>
      <c r="N1336" s="23">
        <v>1</v>
      </c>
      <c r="O1336" s="12" t="str">
        <f>CONCATENATE(C1336,D1336,E1336)</f>
        <v>36050514541391000010000</v>
      </c>
      <c r="P1336" s="42" t="str">
        <f t="shared" si="143"/>
        <v>14541391000010000</v>
      </c>
      <c r="Q1336" s="24" t="str">
        <f>IF(AND(D1336&lt;&gt;0,E1336=0),B1336,"")</f>
        <v/>
      </c>
      <c r="R1336" s="25" t="str">
        <f>IF(AND(D1336=0,E1336&lt;&gt;0),B1336,"")</f>
        <v/>
      </c>
      <c r="S1336" s="26">
        <f t="shared" si="140"/>
        <v>41078</v>
      </c>
      <c r="T1336" s="27">
        <f>SUMIFS(S:S,O:O,O1336,E:E,"")</f>
        <v>0</v>
      </c>
      <c r="U1336" s="27">
        <f>SUMIFS(S:S,O:O,O1336,D:D,"")</f>
        <v>0</v>
      </c>
      <c r="V1336" s="28" t="str">
        <f t="shared" si="144"/>
        <v>Avant</v>
      </c>
      <c r="W1336" s="28" t="str">
        <f t="shared" si="145"/>
        <v>Après</v>
      </c>
      <c r="X1336" s="29">
        <f t="shared" si="146"/>
        <v>0</v>
      </c>
      <c r="Y1336" s="42">
        <f>IFERROR(P1336+D1336*0.03,"")</f>
        <v>1.45413910000103E+16</v>
      </c>
    </row>
    <row r="1337" spans="1:25">
      <c r="A1337" s="13" t="s">
        <v>67</v>
      </c>
      <c r="B1337" s="14" t="s">
        <v>31</v>
      </c>
      <c r="C1337" s="15">
        <v>3605051454146</v>
      </c>
      <c r="D1337" s="16">
        <v>76250</v>
      </c>
      <c r="E1337" s="17">
        <v>46250</v>
      </c>
      <c r="F1337" s="18"/>
      <c r="G1337" s="19">
        <v>1</v>
      </c>
      <c r="H1337" s="20">
        <f t="shared" si="141"/>
        <v>1</v>
      </c>
      <c r="I1337" s="21">
        <f>SUMIFS(E:E,C:C,C1337)</f>
        <v>46250</v>
      </c>
      <c r="J1337" s="21">
        <f>SUMIFS(D:D,C:C,C1337)</f>
        <v>76250</v>
      </c>
      <c r="K1337" s="20" t="str">
        <f>IF(H1337=2,"Délais OK &amp; Qté OK",IF(AND(H1337=1,E1337&lt;&gt;""),"Délais OK &amp; Qté NO",IF(AND(H1337=1,E1337="",M1337&gt;=2),"Délais NO &amp; Qté OK",IF(AND(E1337&lt;&gt;"",J1337=D1337),"Livraison sans demande","Délais NO &amp; Qté NO"))))</f>
        <v>Délais OK &amp; Qté NO</v>
      </c>
      <c r="L1337" s="22" t="str">
        <f>IF(AND(K1337="Délais NO &amp; Qté OK",X1337&gt;30,D1337&lt;&gt;""),"Verificar",IF(AND(K1337="Délais NO &amp; Qté OK",X1337&lt;=30,D1337&lt;&gt;""),"Entrée faite "&amp;X1337&amp;" jours "&amp;V1337,IF(AND(X1337&lt;30,K1337="Délais NO &amp; Qté NO",D1337=""),"Demande faite "&amp;X1337&amp;" jours "&amp;W1338,"")))</f>
        <v/>
      </c>
      <c r="M1337" s="22">
        <f t="shared" si="142"/>
        <v>1</v>
      </c>
      <c r="N1337" s="23">
        <v>1</v>
      </c>
      <c r="O1337" s="12" t="str">
        <f>CONCATENATE(C1337,D1337,E1337)</f>
        <v>36050514541467625046250</v>
      </c>
      <c r="P1337" s="42" t="str">
        <f t="shared" si="143"/>
        <v>14541467625046250</v>
      </c>
      <c r="Q1337" s="24" t="str">
        <f>IF(AND(D1337&lt;&gt;0,E1337=0),B1337,"")</f>
        <v/>
      </c>
      <c r="R1337" s="25" t="str">
        <f>IF(AND(D1337=0,E1337&lt;&gt;0),B1337,"")</f>
        <v/>
      </c>
      <c r="S1337" s="26">
        <f t="shared" si="140"/>
        <v>41078</v>
      </c>
      <c r="T1337" s="27">
        <f>SUMIFS(S:S,O:O,O1337,E:E,"")</f>
        <v>0</v>
      </c>
      <c r="U1337" s="27">
        <f>SUMIFS(S:S,O:O,O1337,D:D,"")</f>
        <v>0</v>
      </c>
      <c r="V1337" s="28" t="str">
        <f t="shared" si="144"/>
        <v>Avant</v>
      </c>
      <c r="W1337" s="28" t="str">
        <f t="shared" si="145"/>
        <v>Après</v>
      </c>
      <c r="X1337" s="29">
        <f t="shared" si="146"/>
        <v>0</v>
      </c>
      <c r="Y1337" s="42">
        <f>IFERROR(P1337+D1337*0.03,"")</f>
        <v>1.4541467625048488E+16</v>
      </c>
    </row>
    <row r="1338" spans="1:25">
      <c r="A1338" s="13" t="s">
        <v>67</v>
      </c>
      <c r="B1338" s="14" t="s">
        <v>31</v>
      </c>
      <c r="C1338" s="15">
        <v>3605051454153</v>
      </c>
      <c r="D1338" s="16">
        <v>60000</v>
      </c>
      <c r="E1338" s="17">
        <v>30000</v>
      </c>
      <c r="F1338" s="18"/>
      <c r="G1338" s="19">
        <v>1</v>
      </c>
      <c r="H1338" s="20">
        <f t="shared" si="141"/>
        <v>1</v>
      </c>
      <c r="I1338" s="21">
        <f>SUMIFS(E:E,C:C,C1338)</f>
        <v>70000</v>
      </c>
      <c r="J1338" s="21">
        <f>SUMIFS(D:D,C:C,C1338)</f>
        <v>120000</v>
      </c>
      <c r="K1338" s="20" t="str">
        <f>IF(H1338=2,"Délais OK &amp; Qté OK",IF(AND(H1338=1,E1338&lt;&gt;""),"Délais OK &amp; Qté NO",IF(AND(H1338=1,E1338="",M1338&gt;=2),"Délais NO &amp; Qté OK",IF(AND(E1338&lt;&gt;"",J1338=D1338),"Livraison sans demande","Délais NO &amp; Qté NO"))))</f>
        <v>Délais OK &amp; Qté NO</v>
      </c>
      <c r="L1338" s="22" t="str">
        <f>IF(AND(K1338="Délais NO &amp; Qté OK",X1338&gt;30,D1338&lt;&gt;""),"Verificar",IF(AND(K1338="Délais NO &amp; Qté OK",X1338&lt;=30,D1338&lt;&gt;""),"Entrée faite "&amp;X1338&amp;" jours "&amp;V1338,IF(AND(X1338&lt;30,K1338="Délais NO &amp; Qté NO",D1338=""),"Demande faite "&amp;X1338&amp;" jours "&amp;W1339,"")))</f>
        <v/>
      </c>
      <c r="M1338" s="22">
        <f t="shared" si="142"/>
        <v>1</v>
      </c>
      <c r="N1338" s="23">
        <v>1</v>
      </c>
      <c r="O1338" s="12" t="str">
        <f>CONCATENATE(C1338,D1338,E1338)</f>
        <v>36050514541536000030000</v>
      </c>
      <c r="P1338" s="42" t="str">
        <f t="shared" si="143"/>
        <v>14541536000030000</v>
      </c>
      <c r="Q1338" s="24" t="str">
        <f>IF(AND(D1338&lt;&gt;0,E1338=0),B1338,"")</f>
        <v/>
      </c>
      <c r="R1338" s="25" t="str">
        <f>IF(AND(D1338=0,E1338&lt;&gt;0),B1338,"")</f>
        <v/>
      </c>
      <c r="S1338" s="26">
        <f t="shared" si="140"/>
        <v>41078</v>
      </c>
      <c r="T1338" s="27">
        <f>SUMIFS(S:S,O:O,O1338,E:E,"")</f>
        <v>0</v>
      </c>
      <c r="U1338" s="27">
        <f>SUMIFS(S:S,O:O,O1338,D:D,"")</f>
        <v>0</v>
      </c>
      <c r="V1338" s="28" t="str">
        <f t="shared" si="144"/>
        <v>Avant</v>
      </c>
      <c r="W1338" s="28" t="str">
        <f t="shared" si="145"/>
        <v>Après</v>
      </c>
      <c r="X1338" s="29">
        <f t="shared" si="146"/>
        <v>0</v>
      </c>
      <c r="Y1338" s="42">
        <f>IFERROR(P1338+D1338*0.03,"")</f>
        <v>1.45415360000318E+16</v>
      </c>
    </row>
    <row r="1339" spans="1:25">
      <c r="A1339" s="13" t="s">
        <v>67</v>
      </c>
      <c r="B1339" s="14" t="s">
        <v>31</v>
      </c>
      <c r="C1339" s="15">
        <v>3605051454160</v>
      </c>
      <c r="D1339" s="16">
        <v>30000</v>
      </c>
      <c r="E1339" s="17">
        <v>20000</v>
      </c>
      <c r="F1339" s="18"/>
      <c r="G1339" s="19">
        <v>1</v>
      </c>
      <c r="H1339" s="20">
        <f t="shared" si="141"/>
        <v>1</v>
      </c>
      <c r="I1339" s="21">
        <f>SUMIFS(E:E,C:C,C1339)</f>
        <v>60000</v>
      </c>
      <c r="J1339" s="21">
        <f>SUMIFS(D:D,C:C,C1339)</f>
        <v>70000</v>
      </c>
      <c r="K1339" s="20" t="str">
        <f>IF(H1339=2,"Délais OK &amp; Qté OK",IF(AND(H1339=1,E1339&lt;&gt;""),"Délais OK &amp; Qté NO",IF(AND(H1339=1,E1339="",M1339&gt;=2),"Délais NO &amp; Qté OK",IF(AND(E1339&lt;&gt;"",J1339=D1339),"Livraison sans demande","Délais NO &amp; Qté NO"))))</f>
        <v>Délais OK &amp; Qté NO</v>
      </c>
      <c r="L1339" s="22" t="str">
        <f>IF(AND(K1339="Délais NO &amp; Qté OK",X1339&gt;30,D1339&lt;&gt;""),"Verificar",IF(AND(K1339="Délais NO &amp; Qté OK",X1339&lt;=30,D1339&lt;&gt;""),"Entrée faite "&amp;X1339&amp;" jours "&amp;V1339,IF(AND(X1339&lt;30,K1339="Délais NO &amp; Qté NO",D1339=""),"Demande faite "&amp;X1339&amp;" jours "&amp;W1340,"")))</f>
        <v/>
      </c>
      <c r="M1339" s="22">
        <f t="shared" si="142"/>
        <v>2</v>
      </c>
      <c r="N1339" s="23">
        <v>1</v>
      </c>
      <c r="O1339" s="12" t="str">
        <f>CONCATENATE(C1339,D1339,E1339)</f>
        <v>36050514541603000020000</v>
      </c>
      <c r="P1339" s="42" t="str">
        <f t="shared" si="143"/>
        <v>14541603000020000</v>
      </c>
      <c r="Q1339" s="24" t="str">
        <f>IF(AND(D1339&lt;&gt;0,E1339=0),B1339,"")</f>
        <v/>
      </c>
      <c r="R1339" s="25" t="str">
        <f>IF(AND(D1339=0,E1339&lt;&gt;0),B1339,"")</f>
        <v/>
      </c>
      <c r="S1339" s="26">
        <f t="shared" si="140"/>
        <v>41078</v>
      </c>
      <c r="T1339" s="27">
        <f>SUMIFS(S:S,O:O,O1339,E:E,"")</f>
        <v>0</v>
      </c>
      <c r="U1339" s="27">
        <f>SUMIFS(S:S,O:O,O1339,D:D,"")</f>
        <v>0</v>
      </c>
      <c r="V1339" s="28" t="str">
        <f t="shared" si="144"/>
        <v>Avant</v>
      </c>
      <c r="W1339" s="28" t="str">
        <f t="shared" si="145"/>
        <v>Après</v>
      </c>
      <c r="X1339" s="29">
        <f t="shared" si="146"/>
        <v>0</v>
      </c>
      <c r="Y1339" s="42">
        <f>IFERROR(P1339+D1339*0.03,"")</f>
        <v>1.45416030000209E+16</v>
      </c>
    </row>
    <row r="1340" spans="1:25">
      <c r="A1340" s="13" t="s">
        <v>67</v>
      </c>
      <c r="B1340" s="14" t="s">
        <v>31</v>
      </c>
      <c r="C1340" s="15">
        <v>3605051454597</v>
      </c>
      <c r="D1340" s="16">
        <v>90000</v>
      </c>
      <c r="E1340" s="17">
        <v>90000</v>
      </c>
      <c r="F1340" s="18">
        <v>1</v>
      </c>
      <c r="G1340" s="19">
        <v>1</v>
      </c>
      <c r="H1340" s="20">
        <f t="shared" si="141"/>
        <v>2</v>
      </c>
      <c r="I1340" s="21">
        <f>SUMIFS(E:E,C:C,C1340)</f>
        <v>90000</v>
      </c>
      <c r="J1340" s="21">
        <f>SUMIFS(D:D,C:C,C1340)</f>
        <v>90000</v>
      </c>
      <c r="K1340" s="20" t="str">
        <f>IF(H1340=2,"Délais OK &amp; Qté OK",IF(AND(H1340=1,E1340&lt;&gt;""),"Délais OK &amp; Qté NO",IF(AND(H1340=1,E1340="",M1340&gt;=2),"Délais NO &amp; Qté OK",IF(AND(E1340&lt;&gt;"",J1340=D1340),"Livraison sans demande","Délais NO &amp; Qté NO"))))</f>
        <v>Délais OK &amp; Qté OK</v>
      </c>
      <c r="L1340" s="22" t="str">
        <f>IF(AND(K1340="Délais NO &amp; Qté OK",X1340&gt;30,D1340&lt;&gt;""),"Verificar",IF(AND(K1340="Délais NO &amp; Qté OK",X1340&lt;=30,D1340&lt;&gt;""),"Entrée faite "&amp;X1340&amp;" jours "&amp;V1340,IF(AND(X1340&lt;30,K1340="Délais NO &amp; Qté NO",D1340=""),"Demande faite "&amp;X1340&amp;" jours "&amp;W1341,"")))</f>
        <v/>
      </c>
      <c r="M1340" s="22">
        <f t="shared" si="142"/>
        <v>1</v>
      </c>
      <c r="N1340" s="23">
        <v>1</v>
      </c>
      <c r="O1340" s="12" t="str">
        <f>CONCATENATE(C1340,D1340,E1340)</f>
        <v>36050514545979000090000</v>
      </c>
      <c r="P1340" s="42" t="str">
        <f t="shared" si="143"/>
        <v>14545979000090000</v>
      </c>
      <c r="Q1340" s="24" t="str">
        <f>IF(AND(D1340&lt;&gt;0,E1340=0),B1340,"")</f>
        <v/>
      </c>
      <c r="R1340" s="25" t="str">
        <f>IF(AND(D1340=0,E1340&lt;&gt;0),B1340,"")</f>
        <v/>
      </c>
      <c r="S1340" s="26">
        <f t="shared" si="140"/>
        <v>41078</v>
      </c>
      <c r="T1340" s="27">
        <f>SUMIFS(S:S,O:O,O1340,E:E,"")</f>
        <v>0</v>
      </c>
      <c r="U1340" s="27">
        <f>SUMIFS(S:S,O:O,O1340,D:D,"")</f>
        <v>0</v>
      </c>
      <c r="V1340" s="28" t="str">
        <f t="shared" si="144"/>
        <v>Avant</v>
      </c>
      <c r="W1340" s="28" t="str">
        <f t="shared" si="145"/>
        <v>Après</v>
      </c>
      <c r="X1340" s="29">
        <f t="shared" si="146"/>
        <v>0</v>
      </c>
      <c r="Y1340" s="42">
        <f>IFERROR(P1340+D1340*0.03,"")</f>
        <v>1.45459790000927E+16</v>
      </c>
    </row>
    <row r="1341" spans="1:25">
      <c r="A1341" s="13" t="s">
        <v>67</v>
      </c>
      <c r="B1341" s="14" t="s">
        <v>31</v>
      </c>
      <c r="C1341" s="15">
        <v>3605051454603</v>
      </c>
      <c r="D1341" s="16">
        <v>20000</v>
      </c>
      <c r="E1341" s="17"/>
      <c r="F1341" s="18"/>
      <c r="G1341" s="19">
        <v>1</v>
      </c>
      <c r="H1341" s="20">
        <f t="shared" si="141"/>
        <v>1</v>
      </c>
      <c r="I1341" s="21">
        <f>SUMIFS(E:E,C:C,C1341)</f>
        <v>160000</v>
      </c>
      <c r="J1341" s="21">
        <f>SUMIFS(D:D,C:C,C1341)</f>
        <v>180000</v>
      </c>
      <c r="K1341" s="20" t="str">
        <f>IF(H1341=2,"Délais OK &amp; Qté OK",IF(AND(H1341=1,E1341&lt;&gt;""),"Délais OK &amp; Qté NO",IF(AND(H1341=1,E1341="",M1341&gt;=2),"Délais NO &amp; Qté OK",IF(AND(E1341&lt;&gt;"",J1341=D1341),"Livraison sans demande","Délais NO &amp; Qté NO"))))</f>
        <v>Délais NO &amp; Qté NO</v>
      </c>
      <c r="L1341" s="22" t="str">
        <f>IF(AND(K1341="Délais NO &amp; Qté OK",X1341&gt;30,D1341&lt;&gt;""),"Verificar",IF(AND(K1341="Délais NO &amp; Qté OK",X1341&lt;=30,D1341&lt;&gt;""),"Entrée faite "&amp;X1341&amp;" jours "&amp;V1341,IF(AND(X1341&lt;30,K1341="Délais NO &amp; Qté NO",D1341=""),"Demande faite "&amp;X1341&amp;" jours "&amp;W1342,"")))</f>
        <v/>
      </c>
      <c r="M1341" s="22">
        <f t="shared" si="142"/>
        <v>1</v>
      </c>
      <c r="N1341" s="23">
        <v>1</v>
      </c>
      <c r="O1341" s="12" t="str">
        <f>CONCATENATE(C1341,D1341,E1341)</f>
        <v>360505145460320000</v>
      </c>
      <c r="P1341" s="42" t="str">
        <f t="shared" si="143"/>
        <v>145460320000</v>
      </c>
      <c r="Q1341" s="24" t="str">
        <f>IF(AND(D1341&lt;&gt;0,E1341=0),B1341,"")</f>
        <v>18/06/2012</v>
      </c>
      <c r="R1341" s="25" t="str">
        <f>IF(AND(D1341=0,E1341&lt;&gt;0),B1341,"")</f>
        <v/>
      </c>
      <c r="S1341" s="26">
        <f t="shared" si="140"/>
        <v>41078</v>
      </c>
      <c r="T1341" s="27">
        <f>SUMIFS(S:S,O:O,O1341,E:E,"")</f>
        <v>41078</v>
      </c>
      <c r="U1341" s="27">
        <f>SUMIFS(S:S,O:O,O1341,D:D,"")</f>
        <v>0</v>
      </c>
      <c r="V1341" s="28" t="str">
        <f t="shared" si="144"/>
        <v>Avant</v>
      </c>
      <c r="W1341" s="28" t="str">
        <f t="shared" si="145"/>
        <v>Après</v>
      </c>
      <c r="X1341" s="29">
        <f t="shared" si="146"/>
        <v>41078</v>
      </c>
      <c r="Y1341" s="42">
        <f>IFERROR(P1341+D1341*0.03,"")</f>
        <v>145460320600</v>
      </c>
    </row>
    <row r="1342" spans="1:25">
      <c r="A1342" s="13" t="s">
        <v>67</v>
      </c>
      <c r="B1342" s="14" t="s">
        <v>31</v>
      </c>
      <c r="C1342" s="15">
        <v>3605051454610</v>
      </c>
      <c r="D1342" s="16">
        <v>76250</v>
      </c>
      <c r="E1342" s="17">
        <v>46250</v>
      </c>
      <c r="F1342" s="18"/>
      <c r="G1342" s="19">
        <v>1</v>
      </c>
      <c r="H1342" s="20">
        <f t="shared" si="141"/>
        <v>1</v>
      </c>
      <c r="I1342" s="21">
        <f>SUMIFS(E:E,C:C,C1342)</f>
        <v>126250</v>
      </c>
      <c r="J1342" s="21">
        <f>SUMIFS(D:D,C:C,C1342)</f>
        <v>156250</v>
      </c>
      <c r="K1342" s="20" t="str">
        <f>IF(H1342=2,"Délais OK &amp; Qté OK",IF(AND(H1342=1,E1342&lt;&gt;""),"Délais OK &amp; Qté NO",IF(AND(H1342=1,E1342="",M1342&gt;=2),"Délais NO &amp; Qté OK",IF(AND(E1342&lt;&gt;"",J1342=D1342),"Livraison sans demande","Délais NO &amp; Qté NO"))))</f>
        <v>Délais OK &amp; Qté NO</v>
      </c>
      <c r="L1342" s="22" t="str">
        <f>IF(AND(K1342="Délais NO &amp; Qté OK",X1342&gt;30,D1342&lt;&gt;""),"Verificar",IF(AND(K1342="Délais NO &amp; Qté OK",X1342&lt;=30,D1342&lt;&gt;""),"Entrée faite "&amp;X1342&amp;" jours "&amp;V1342,IF(AND(X1342&lt;30,K1342="Délais NO &amp; Qté NO",D1342=""),"Demande faite "&amp;X1342&amp;" jours "&amp;W1343,"")))</f>
        <v/>
      </c>
      <c r="M1342" s="22">
        <f t="shared" si="142"/>
        <v>1</v>
      </c>
      <c r="N1342" s="23">
        <v>1</v>
      </c>
      <c r="O1342" s="12" t="str">
        <f>CONCATENATE(C1342,D1342,E1342)</f>
        <v>36050514546107625046250</v>
      </c>
      <c r="P1342" s="42" t="str">
        <f t="shared" si="143"/>
        <v>14546107625046250</v>
      </c>
      <c r="Q1342" s="24" t="str">
        <f>IF(AND(D1342&lt;&gt;0,E1342=0),B1342,"")</f>
        <v/>
      </c>
      <c r="R1342" s="25" t="str">
        <f>IF(AND(D1342=0,E1342&lt;&gt;0),B1342,"")</f>
        <v/>
      </c>
      <c r="S1342" s="26">
        <f t="shared" si="140"/>
        <v>41078</v>
      </c>
      <c r="T1342" s="27">
        <f>SUMIFS(S:S,O:O,O1342,E:E,"")</f>
        <v>0</v>
      </c>
      <c r="U1342" s="27">
        <f>SUMIFS(S:S,O:O,O1342,D:D,"")</f>
        <v>0</v>
      </c>
      <c r="V1342" s="28" t="str">
        <f t="shared" si="144"/>
        <v>Avant</v>
      </c>
      <c r="W1342" s="28" t="str">
        <f t="shared" si="145"/>
        <v>Après</v>
      </c>
      <c r="X1342" s="29">
        <f t="shared" si="146"/>
        <v>0</v>
      </c>
      <c r="Y1342" s="42">
        <f>IFERROR(P1342+D1342*0.03,"")</f>
        <v>1.4546107625048488E+16</v>
      </c>
    </row>
    <row r="1343" spans="1:25">
      <c r="A1343" s="13" t="s">
        <v>67</v>
      </c>
      <c r="B1343" s="14" t="s">
        <v>31</v>
      </c>
      <c r="C1343" s="15">
        <v>3605051454627</v>
      </c>
      <c r="D1343" s="16">
        <v>40000</v>
      </c>
      <c r="E1343" s="17">
        <v>20000</v>
      </c>
      <c r="F1343" s="18"/>
      <c r="G1343" s="19">
        <v>1</v>
      </c>
      <c r="H1343" s="20">
        <f t="shared" si="141"/>
        <v>1</v>
      </c>
      <c r="I1343" s="21">
        <f>SUMIFS(E:E,C:C,C1343)</f>
        <v>20000</v>
      </c>
      <c r="J1343" s="21">
        <f>SUMIFS(D:D,C:C,C1343)</f>
        <v>40000</v>
      </c>
      <c r="K1343" s="20" t="str">
        <f>IF(H1343=2,"Délais OK &amp; Qté OK",IF(AND(H1343=1,E1343&lt;&gt;""),"Délais OK &amp; Qté NO",IF(AND(H1343=1,E1343="",M1343&gt;=2),"Délais NO &amp; Qté OK",IF(AND(E1343&lt;&gt;"",J1343=D1343),"Livraison sans demande","Délais NO &amp; Qté NO"))))</f>
        <v>Délais OK &amp; Qté NO</v>
      </c>
      <c r="L1343" s="22" t="str">
        <f>IF(AND(K1343="Délais NO &amp; Qté OK",X1343&gt;30,D1343&lt;&gt;""),"Verificar",IF(AND(K1343="Délais NO &amp; Qté OK",X1343&lt;=30,D1343&lt;&gt;""),"Entrée faite "&amp;X1343&amp;" jours "&amp;V1343,IF(AND(X1343&lt;30,K1343="Délais NO &amp; Qté NO",D1343=""),"Demande faite "&amp;X1343&amp;" jours "&amp;W1344,"")))</f>
        <v/>
      </c>
      <c r="M1343" s="22">
        <f t="shared" si="142"/>
        <v>1</v>
      </c>
      <c r="N1343" s="23">
        <v>1</v>
      </c>
      <c r="O1343" s="12" t="str">
        <f>CONCATENATE(C1343,D1343,E1343)</f>
        <v>36050514546274000020000</v>
      </c>
      <c r="P1343" s="42" t="str">
        <f t="shared" si="143"/>
        <v>14546274000020000</v>
      </c>
      <c r="Q1343" s="24" t="str">
        <f>IF(AND(D1343&lt;&gt;0,E1343=0),B1343,"")</f>
        <v/>
      </c>
      <c r="R1343" s="25" t="str">
        <f>IF(AND(D1343=0,E1343&lt;&gt;0),B1343,"")</f>
        <v/>
      </c>
      <c r="S1343" s="26">
        <f t="shared" si="140"/>
        <v>41078</v>
      </c>
      <c r="T1343" s="27">
        <f>SUMIFS(S:S,O:O,O1343,E:E,"")</f>
        <v>0</v>
      </c>
      <c r="U1343" s="27">
        <f>SUMIFS(S:S,O:O,O1343,D:D,"")</f>
        <v>0</v>
      </c>
      <c r="V1343" s="28" t="str">
        <f t="shared" si="144"/>
        <v>Avant</v>
      </c>
      <c r="W1343" s="28" t="str">
        <f t="shared" si="145"/>
        <v>Après</v>
      </c>
      <c r="X1343" s="29">
        <f t="shared" si="146"/>
        <v>0</v>
      </c>
      <c r="Y1343" s="42">
        <f>IFERROR(P1343+D1343*0.03,"")</f>
        <v>1.45462740000212E+16</v>
      </c>
    </row>
    <row r="1344" spans="1:25">
      <c r="A1344" s="13" t="s">
        <v>67</v>
      </c>
      <c r="B1344" s="14" t="s">
        <v>31</v>
      </c>
      <c r="C1344" s="15">
        <v>3605051454634</v>
      </c>
      <c r="D1344" s="16">
        <v>30000</v>
      </c>
      <c r="E1344" s="17">
        <v>20000</v>
      </c>
      <c r="F1344" s="18"/>
      <c r="G1344" s="19">
        <v>1</v>
      </c>
      <c r="H1344" s="20">
        <f t="shared" si="141"/>
        <v>1</v>
      </c>
      <c r="I1344" s="21">
        <f>SUMIFS(E:E,C:C,C1344)</f>
        <v>20000</v>
      </c>
      <c r="J1344" s="21">
        <f>SUMIFS(D:D,C:C,C1344)</f>
        <v>30000</v>
      </c>
      <c r="K1344" s="20" t="str">
        <f>IF(H1344=2,"Délais OK &amp; Qté OK",IF(AND(H1344=1,E1344&lt;&gt;""),"Délais OK &amp; Qté NO",IF(AND(H1344=1,E1344="",M1344&gt;=2),"Délais NO &amp; Qté OK",IF(AND(E1344&lt;&gt;"",J1344=D1344),"Livraison sans demande","Délais NO &amp; Qté NO"))))</f>
        <v>Délais OK &amp; Qté NO</v>
      </c>
      <c r="L1344" s="22" t="str">
        <f>IF(AND(K1344="Délais NO &amp; Qté OK",X1344&gt;30,D1344&lt;&gt;""),"Verificar",IF(AND(K1344="Délais NO &amp; Qté OK",X1344&lt;=30,D1344&lt;&gt;""),"Entrée faite "&amp;X1344&amp;" jours "&amp;V1344,IF(AND(X1344&lt;30,K1344="Délais NO &amp; Qté NO",D1344=""),"Demande faite "&amp;X1344&amp;" jours "&amp;W1345,"")))</f>
        <v/>
      </c>
      <c r="M1344" s="22">
        <f t="shared" si="142"/>
        <v>1</v>
      </c>
      <c r="N1344" s="23">
        <v>1</v>
      </c>
      <c r="O1344" s="12" t="str">
        <f>CONCATENATE(C1344,D1344,E1344)</f>
        <v>36050514546343000020000</v>
      </c>
      <c r="P1344" s="42" t="str">
        <f t="shared" si="143"/>
        <v>14546343000020000</v>
      </c>
      <c r="Q1344" s="24" t="str">
        <f>IF(AND(D1344&lt;&gt;0,E1344=0),B1344,"")</f>
        <v/>
      </c>
      <c r="R1344" s="25" t="str">
        <f>IF(AND(D1344=0,E1344&lt;&gt;0),B1344,"")</f>
        <v/>
      </c>
      <c r="S1344" s="26">
        <f t="shared" si="140"/>
        <v>41078</v>
      </c>
      <c r="T1344" s="27">
        <f>SUMIFS(S:S,O:O,O1344,E:E,"")</f>
        <v>0</v>
      </c>
      <c r="U1344" s="27">
        <f>SUMIFS(S:S,O:O,O1344,D:D,"")</f>
        <v>0</v>
      </c>
      <c r="V1344" s="28" t="str">
        <f t="shared" si="144"/>
        <v>Avant</v>
      </c>
      <c r="W1344" s="28" t="str">
        <f t="shared" si="145"/>
        <v>Après</v>
      </c>
      <c r="X1344" s="29">
        <f t="shared" si="146"/>
        <v>0</v>
      </c>
      <c r="Y1344" s="42">
        <f>IFERROR(P1344+D1344*0.03,"")</f>
        <v>1.45463430000209E+16</v>
      </c>
    </row>
    <row r="1345" spans="1:25">
      <c r="A1345" s="13" t="s">
        <v>67</v>
      </c>
      <c r="B1345" s="14" t="s">
        <v>31</v>
      </c>
      <c r="C1345" s="15">
        <v>3605051455174</v>
      </c>
      <c r="D1345" s="16">
        <v>20000</v>
      </c>
      <c r="E1345" s="17">
        <v>10000</v>
      </c>
      <c r="F1345" s="18"/>
      <c r="G1345" s="19">
        <v>1</v>
      </c>
      <c r="H1345" s="20">
        <f t="shared" si="141"/>
        <v>1</v>
      </c>
      <c r="I1345" s="21">
        <f>SUMIFS(E:E,C:C,C1345)</f>
        <v>10000</v>
      </c>
      <c r="J1345" s="21">
        <f>SUMIFS(D:D,C:C,C1345)</f>
        <v>20000</v>
      </c>
      <c r="K1345" s="20" t="str">
        <f>IF(H1345=2,"Délais OK &amp; Qté OK",IF(AND(H1345=1,E1345&lt;&gt;""),"Délais OK &amp; Qté NO",IF(AND(H1345=1,E1345="",M1345&gt;=2),"Délais NO &amp; Qté OK",IF(AND(E1345&lt;&gt;"",J1345=D1345),"Livraison sans demande","Délais NO &amp; Qté NO"))))</f>
        <v>Délais OK &amp; Qté NO</v>
      </c>
      <c r="L1345" s="22" t="str">
        <f>IF(AND(K1345="Délais NO &amp; Qté OK",X1345&gt;30,D1345&lt;&gt;""),"Verificar",IF(AND(K1345="Délais NO &amp; Qté OK",X1345&lt;=30,D1345&lt;&gt;""),"Entrée faite "&amp;X1345&amp;" jours "&amp;V1345,IF(AND(X1345&lt;30,K1345="Délais NO &amp; Qté NO",D1345=""),"Demande faite "&amp;X1345&amp;" jours "&amp;W1346,"")))</f>
        <v/>
      </c>
      <c r="M1345" s="22">
        <f t="shared" si="142"/>
        <v>1</v>
      </c>
      <c r="N1345" s="23">
        <v>1</v>
      </c>
      <c r="O1345" s="12" t="str">
        <f>CONCATENATE(C1345,D1345,E1345)</f>
        <v>36050514551742000010000</v>
      </c>
      <c r="P1345" s="42" t="str">
        <f t="shared" si="143"/>
        <v>14551742000010000</v>
      </c>
      <c r="Q1345" s="24" t="str">
        <f>IF(AND(D1345&lt;&gt;0,E1345=0),B1345,"")</f>
        <v/>
      </c>
      <c r="R1345" s="25" t="str">
        <f>IF(AND(D1345=0,E1345&lt;&gt;0),B1345,"")</f>
        <v/>
      </c>
      <c r="S1345" s="26">
        <f t="shared" si="140"/>
        <v>41078</v>
      </c>
      <c r="T1345" s="27">
        <f>SUMIFS(S:S,O:O,O1345,E:E,"")</f>
        <v>0</v>
      </c>
      <c r="U1345" s="27">
        <f>SUMIFS(S:S,O:O,O1345,D:D,"")</f>
        <v>0</v>
      </c>
      <c r="V1345" s="28" t="str">
        <f t="shared" si="144"/>
        <v>Avant</v>
      </c>
      <c r="W1345" s="28" t="str">
        <f t="shared" si="145"/>
        <v>Après</v>
      </c>
      <c r="X1345" s="29">
        <f t="shared" si="146"/>
        <v>0</v>
      </c>
      <c r="Y1345" s="42">
        <f>IFERROR(P1345+D1345*0.03,"")</f>
        <v>1.45517420000106E+16</v>
      </c>
    </row>
    <row r="1346" spans="1:25">
      <c r="A1346" s="13" t="s">
        <v>67</v>
      </c>
      <c r="B1346" s="14" t="s">
        <v>31</v>
      </c>
      <c r="C1346" s="15">
        <v>3605051455297</v>
      </c>
      <c r="D1346" s="16">
        <v>10000</v>
      </c>
      <c r="E1346" s="17">
        <v>10000</v>
      </c>
      <c r="F1346" s="18">
        <v>1</v>
      </c>
      <c r="G1346" s="19">
        <v>1</v>
      </c>
      <c r="H1346" s="20">
        <f t="shared" si="141"/>
        <v>2</v>
      </c>
      <c r="I1346" s="21">
        <f>SUMIFS(E:E,C:C,C1346)</f>
        <v>10000</v>
      </c>
      <c r="J1346" s="21">
        <f>SUMIFS(D:D,C:C,C1346)</f>
        <v>10000</v>
      </c>
      <c r="K1346" s="20" t="str">
        <f>IF(H1346=2,"Délais OK &amp; Qté OK",IF(AND(H1346=1,E1346&lt;&gt;""),"Délais OK &amp; Qté NO",IF(AND(H1346=1,E1346="",M1346&gt;=2),"Délais NO &amp; Qté OK",IF(AND(E1346&lt;&gt;"",J1346=D1346),"Livraison sans demande","Délais NO &amp; Qté NO"))))</f>
        <v>Délais OK &amp; Qté OK</v>
      </c>
      <c r="L1346" s="22" t="str">
        <f>IF(AND(K1346="Délais NO &amp; Qté OK",X1346&gt;30,D1346&lt;&gt;""),"Verificar",IF(AND(K1346="Délais NO &amp; Qté OK",X1346&lt;=30,D1346&lt;&gt;""),"Entrée faite "&amp;X1346&amp;" jours "&amp;V1346,IF(AND(X1346&lt;30,K1346="Délais NO &amp; Qté NO",D1346=""),"Demande faite "&amp;X1346&amp;" jours "&amp;W1347,"")))</f>
        <v/>
      </c>
      <c r="M1346" s="22">
        <f t="shared" si="142"/>
        <v>1</v>
      </c>
      <c r="N1346" s="23">
        <v>1</v>
      </c>
      <c r="O1346" s="12" t="str">
        <f>CONCATENATE(C1346,D1346,E1346)</f>
        <v>36050514552971000010000</v>
      </c>
      <c r="P1346" s="42" t="str">
        <f t="shared" si="143"/>
        <v>14552971000010000</v>
      </c>
      <c r="Q1346" s="24" t="str">
        <f>IF(AND(D1346&lt;&gt;0,E1346=0),B1346,"")</f>
        <v/>
      </c>
      <c r="R1346" s="25" t="str">
        <f>IF(AND(D1346=0,E1346&lt;&gt;0),B1346,"")</f>
        <v/>
      </c>
      <c r="S1346" s="26">
        <f t="shared" ref="S1346:S1409" si="147">B1346*1</f>
        <v>41078</v>
      </c>
      <c r="T1346" s="27">
        <f>SUMIFS(S:S,O:O,O1346,E:E,"")</f>
        <v>0</v>
      </c>
      <c r="U1346" s="27">
        <f>SUMIFS(S:S,O:O,O1346,D:D,"")</f>
        <v>0</v>
      </c>
      <c r="V1346" s="28" t="str">
        <f t="shared" si="144"/>
        <v>Avant</v>
      </c>
      <c r="W1346" s="28" t="str">
        <f t="shared" si="145"/>
        <v>Après</v>
      </c>
      <c r="X1346" s="29">
        <f t="shared" si="146"/>
        <v>0</v>
      </c>
      <c r="Y1346" s="42">
        <f>IFERROR(P1346+D1346*0.03,"")</f>
        <v>1.45529710000103E+16</v>
      </c>
    </row>
    <row r="1347" spans="1:25">
      <c r="A1347" s="13" t="s">
        <v>67</v>
      </c>
      <c r="B1347" s="14" t="s">
        <v>31</v>
      </c>
      <c r="C1347" s="15">
        <v>3605051455709</v>
      </c>
      <c r="D1347" s="16"/>
      <c r="E1347" s="17">
        <v>10000</v>
      </c>
      <c r="F1347" s="18"/>
      <c r="G1347" s="19"/>
      <c r="H1347" s="20">
        <f t="shared" ref="H1347:H1410" si="148">SUM(F1347:G1347)</f>
        <v>0</v>
      </c>
      <c r="I1347" s="21">
        <f>SUMIFS(E:E,C:C,C1347)</f>
        <v>10000</v>
      </c>
      <c r="J1347" s="21">
        <f>SUMIFS(D:D,C:C,C1347)</f>
        <v>10000</v>
      </c>
      <c r="K1347" s="20" t="str">
        <f>IF(H1347=2,"Délais OK &amp; Qté OK",IF(AND(H1347=1,E1347&lt;&gt;""),"Délais OK &amp; Qté NO",IF(AND(H1347=1,E1347="",M1347&gt;=2),"Délais NO &amp; Qté OK",IF(AND(E1347&lt;&gt;"",J1347=D1347),"Livraison sans demande","Délais NO &amp; Qté NO"))))</f>
        <v>Délais NO &amp; Qté NO</v>
      </c>
      <c r="L1347" s="22" t="str">
        <f>IF(AND(K1347="Délais NO &amp; Qté OK",X1347&gt;30,D1347&lt;&gt;""),"Verificar",IF(AND(K1347="Délais NO &amp; Qté OK",X1347&lt;=30,D1347&lt;&gt;""),"Entrée faite "&amp;X1347&amp;" jours "&amp;V1347,IF(AND(X1347&lt;30,K1347="Délais NO &amp; Qté NO",D1347=""),"Demande faite "&amp;X1347&amp;" jours "&amp;W1348,"")))</f>
        <v>Demande faite 3 jours Après</v>
      </c>
      <c r="M1347" s="22">
        <f t="shared" ref="M1347:M1410" si="149">SUMIFS(N:N,O:O,O1347)</f>
        <v>2</v>
      </c>
      <c r="N1347" s="23">
        <v>1</v>
      </c>
      <c r="O1347" s="12" t="str">
        <f>CONCATENATE(C1347,D1347,E1347)</f>
        <v>360505145570910000</v>
      </c>
      <c r="P1347" s="42" t="str">
        <f t="shared" ref="P1347:P1410" si="150">RIGHT(O1347,LEN(O1347)-6)</f>
        <v>145570910000</v>
      </c>
      <c r="Q1347" s="24" t="str">
        <f>IF(AND(D1347&lt;&gt;0,E1347=0),B1347,"")</f>
        <v/>
      </c>
      <c r="R1347" s="25" t="str">
        <f>IF(AND(D1347=0,E1347&lt;&gt;0),B1347,"")</f>
        <v>18/06/2012</v>
      </c>
      <c r="S1347" s="26">
        <f t="shared" si="147"/>
        <v>41078</v>
      </c>
      <c r="T1347" s="27">
        <f>SUMIFS(S:S,O:O,O1347,E:E,"")</f>
        <v>41075</v>
      </c>
      <c r="U1347" s="27">
        <f>SUMIFS(S:S,O:O,O1347,D:D,"")</f>
        <v>41078</v>
      </c>
      <c r="V1347" s="28" t="str">
        <f t="shared" ref="V1347:V1410" si="151">IF(T1347&lt;U1347,"Après","Avant")</f>
        <v>Après</v>
      </c>
      <c r="W1347" s="28" t="str">
        <f t="shared" ref="W1347:W1410" si="152">IF(V1347="Après","Avant","Après")</f>
        <v>Avant</v>
      </c>
      <c r="X1347" s="29">
        <f t="shared" ref="X1347:X1410" si="153">ABS(T1347-U1347)</f>
        <v>3</v>
      </c>
      <c r="Y1347" s="42">
        <f>IFERROR(P1347+D1347*0.03,"")</f>
        <v>145570910000</v>
      </c>
    </row>
    <row r="1348" spans="1:25">
      <c r="A1348" s="13" t="s">
        <v>67</v>
      </c>
      <c r="B1348" s="14" t="s">
        <v>31</v>
      </c>
      <c r="C1348" s="15">
        <v>3605051455785</v>
      </c>
      <c r="D1348" s="16">
        <v>10000</v>
      </c>
      <c r="E1348" s="17"/>
      <c r="F1348" s="18"/>
      <c r="G1348" s="19">
        <v>1</v>
      </c>
      <c r="H1348" s="20">
        <f t="shared" si="148"/>
        <v>1</v>
      </c>
      <c r="I1348" s="21">
        <f>SUMIFS(E:E,C:C,C1348)</f>
        <v>10000</v>
      </c>
      <c r="J1348" s="21">
        <f>SUMIFS(D:D,C:C,C1348)</f>
        <v>20000</v>
      </c>
      <c r="K1348" s="20" t="str">
        <f>IF(H1348=2,"Délais OK &amp; Qté OK",IF(AND(H1348=1,E1348&lt;&gt;""),"Délais OK &amp; Qté NO",IF(AND(H1348=1,E1348="",M1348&gt;=2),"Délais NO &amp; Qté OK",IF(AND(E1348&lt;&gt;"",J1348=D1348),"Livraison sans demande","Délais NO &amp; Qté NO"))))</f>
        <v>Délais NO &amp; Qté NO</v>
      </c>
      <c r="L1348" s="22" t="str">
        <f>IF(AND(K1348="Délais NO &amp; Qté OK",X1348&gt;30,D1348&lt;&gt;""),"Verificar",IF(AND(K1348="Délais NO &amp; Qté OK",X1348&lt;=30,D1348&lt;&gt;""),"Entrée faite "&amp;X1348&amp;" jours "&amp;V1348,IF(AND(X1348&lt;30,K1348="Délais NO &amp; Qté NO",D1348=""),"Demande faite "&amp;X1348&amp;" jours "&amp;W1349,"")))</f>
        <v/>
      </c>
      <c r="M1348" s="22">
        <f t="shared" si="149"/>
        <v>1</v>
      </c>
      <c r="N1348" s="23">
        <v>1</v>
      </c>
      <c r="O1348" s="12" t="str">
        <f>CONCATENATE(C1348,D1348,E1348)</f>
        <v>360505145578510000</v>
      </c>
      <c r="P1348" s="42" t="str">
        <f t="shared" si="150"/>
        <v>145578510000</v>
      </c>
      <c r="Q1348" s="24" t="str">
        <f>IF(AND(D1348&lt;&gt;0,E1348=0),B1348,"")</f>
        <v>18/06/2012</v>
      </c>
      <c r="R1348" s="25" t="str">
        <f>IF(AND(D1348=0,E1348&lt;&gt;0),B1348,"")</f>
        <v/>
      </c>
      <c r="S1348" s="26">
        <f t="shared" si="147"/>
        <v>41078</v>
      </c>
      <c r="T1348" s="27">
        <f>SUMIFS(S:S,O:O,O1348,E:E,"")</f>
        <v>41078</v>
      </c>
      <c r="U1348" s="27">
        <f>SUMIFS(S:S,O:O,O1348,D:D,"")</f>
        <v>0</v>
      </c>
      <c r="V1348" s="28" t="str">
        <f t="shared" si="151"/>
        <v>Avant</v>
      </c>
      <c r="W1348" s="28" t="str">
        <f t="shared" si="152"/>
        <v>Après</v>
      </c>
      <c r="X1348" s="29">
        <f t="shared" si="153"/>
        <v>41078</v>
      </c>
      <c r="Y1348" s="42">
        <f>IFERROR(P1348+D1348*0.03,"")</f>
        <v>145578510300</v>
      </c>
    </row>
    <row r="1349" spans="1:25">
      <c r="A1349" s="13" t="s">
        <v>67</v>
      </c>
      <c r="B1349" s="14" t="s">
        <v>31</v>
      </c>
      <c r="C1349" s="15">
        <v>3605051457079</v>
      </c>
      <c r="D1349" s="16">
        <v>-10000</v>
      </c>
      <c r="E1349" s="17">
        <v>7500</v>
      </c>
      <c r="F1349" s="18"/>
      <c r="G1349" s="19">
        <v>1</v>
      </c>
      <c r="H1349" s="20">
        <f t="shared" si="148"/>
        <v>1</v>
      </c>
      <c r="I1349" s="21">
        <f>SUMIFS(E:E,C:C,C1349)</f>
        <v>47500</v>
      </c>
      <c r="J1349" s="21">
        <f>SUMIFS(D:D,C:C,C1349)</f>
        <v>40000</v>
      </c>
      <c r="K1349" s="20" t="str">
        <f>IF(H1349=2,"Délais OK &amp; Qté OK",IF(AND(H1349=1,E1349&lt;&gt;""),"Délais OK &amp; Qté NO",IF(AND(H1349=1,E1349="",M1349&gt;=2),"Délais NO &amp; Qté OK",IF(AND(E1349&lt;&gt;"",J1349=D1349),"Livraison sans demande","Délais NO &amp; Qté NO"))))</f>
        <v>Délais OK &amp; Qté NO</v>
      </c>
      <c r="L1349" s="22" t="str">
        <f>IF(AND(K1349="Délais NO &amp; Qté OK",X1349&gt;30,D1349&lt;&gt;""),"Verificar",IF(AND(K1349="Délais NO &amp; Qté OK",X1349&lt;=30,D1349&lt;&gt;""),"Entrée faite "&amp;X1349&amp;" jours "&amp;V1349,IF(AND(X1349&lt;30,K1349="Délais NO &amp; Qté NO",D1349=""),"Demande faite "&amp;X1349&amp;" jours "&amp;W1350,"")))</f>
        <v/>
      </c>
      <c r="M1349" s="22">
        <f t="shared" si="149"/>
        <v>1</v>
      </c>
      <c r="N1349" s="23">
        <v>1</v>
      </c>
      <c r="O1349" s="12" t="str">
        <f>CONCATENATE(C1349,D1349,E1349)</f>
        <v>3605051457079-100007500</v>
      </c>
      <c r="P1349" s="42" t="str">
        <f t="shared" si="150"/>
        <v>1457079-100007500</v>
      </c>
      <c r="Q1349" s="24" t="str">
        <f>IF(AND(D1349&lt;&gt;0,E1349=0),B1349,"")</f>
        <v/>
      </c>
      <c r="R1349" s="25" t="str">
        <f>IF(AND(D1349=0,E1349&lt;&gt;0),B1349,"")</f>
        <v/>
      </c>
      <c r="S1349" s="26">
        <f t="shared" si="147"/>
        <v>41078</v>
      </c>
      <c r="T1349" s="27">
        <f>SUMIFS(S:S,O:O,O1349,E:E,"")</f>
        <v>0</v>
      </c>
      <c r="U1349" s="27">
        <f>SUMIFS(S:S,O:O,O1349,D:D,"")</f>
        <v>0</v>
      </c>
      <c r="V1349" s="28" t="str">
        <f t="shared" si="151"/>
        <v>Avant</v>
      </c>
      <c r="W1349" s="28" t="str">
        <f t="shared" si="152"/>
        <v>Après</v>
      </c>
      <c r="X1349" s="29">
        <f t="shared" si="153"/>
        <v>0</v>
      </c>
      <c r="Y1349" s="42" t="str">
        <f>IFERROR(P1349+D1349*0.03,"")</f>
        <v/>
      </c>
    </row>
    <row r="1350" spans="1:25">
      <c r="A1350" s="13" t="s">
        <v>67</v>
      </c>
      <c r="B1350" s="14" t="s">
        <v>31</v>
      </c>
      <c r="C1350" s="15">
        <v>3605051524627</v>
      </c>
      <c r="D1350" s="16">
        <v>14000</v>
      </c>
      <c r="E1350" s="17">
        <v>14000</v>
      </c>
      <c r="F1350" s="18">
        <v>1</v>
      </c>
      <c r="G1350" s="19">
        <v>1</v>
      </c>
      <c r="H1350" s="20">
        <f t="shared" si="148"/>
        <v>2</v>
      </c>
      <c r="I1350" s="21">
        <f>SUMIFS(E:E,C:C,C1350)</f>
        <v>28000</v>
      </c>
      <c r="J1350" s="21">
        <f>SUMIFS(D:D,C:C,C1350)</f>
        <v>28000</v>
      </c>
      <c r="K1350" s="20" t="str">
        <f>IF(H1350=2,"Délais OK &amp; Qté OK",IF(AND(H1350=1,E1350&lt;&gt;""),"Délais OK &amp; Qté NO",IF(AND(H1350=1,E1350="",M1350&gt;=2),"Délais NO &amp; Qté OK",IF(AND(E1350&lt;&gt;"",J1350=D1350),"Livraison sans demande","Délais NO &amp; Qté NO"))))</f>
        <v>Délais OK &amp; Qté OK</v>
      </c>
      <c r="L1350" s="22" t="str">
        <f>IF(AND(K1350="Délais NO &amp; Qté OK",X1350&gt;30,D1350&lt;&gt;""),"Verificar",IF(AND(K1350="Délais NO &amp; Qté OK",X1350&lt;=30,D1350&lt;&gt;""),"Entrée faite "&amp;X1350&amp;" jours "&amp;V1350,IF(AND(X1350&lt;30,K1350="Délais NO &amp; Qté NO",D1350=""),"Demande faite "&amp;X1350&amp;" jours "&amp;W1351,"")))</f>
        <v/>
      </c>
      <c r="M1350" s="22">
        <f t="shared" si="149"/>
        <v>2</v>
      </c>
      <c r="N1350" s="23">
        <v>1</v>
      </c>
      <c r="O1350" s="12" t="str">
        <f>CONCATENATE(C1350,D1350,E1350)</f>
        <v>36050515246271400014000</v>
      </c>
      <c r="P1350" s="42" t="str">
        <f t="shared" si="150"/>
        <v>15246271400014000</v>
      </c>
      <c r="Q1350" s="24" t="str">
        <f>IF(AND(D1350&lt;&gt;0,E1350=0),B1350,"")</f>
        <v/>
      </c>
      <c r="R1350" s="25" t="str">
        <f>IF(AND(D1350=0,E1350&lt;&gt;0),B1350,"")</f>
        <v/>
      </c>
      <c r="S1350" s="26">
        <f t="shared" si="147"/>
        <v>41078</v>
      </c>
      <c r="T1350" s="27">
        <f>SUMIFS(S:S,O:O,O1350,E:E,"")</f>
        <v>0</v>
      </c>
      <c r="U1350" s="27">
        <f>SUMIFS(S:S,O:O,O1350,D:D,"")</f>
        <v>0</v>
      </c>
      <c r="V1350" s="28" t="str">
        <f t="shared" si="151"/>
        <v>Avant</v>
      </c>
      <c r="W1350" s="28" t="str">
        <f t="shared" si="152"/>
        <v>Après</v>
      </c>
      <c r="X1350" s="29">
        <f t="shared" si="153"/>
        <v>0</v>
      </c>
      <c r="Y1350" s="42">
        <f>IFERROR(P1350+D1350*0.03,"")</f>
        <v>1.524627140001442E+16</v>
      </c>
    </row>
    <row r="1351" spans="1:25">
      <c r="A1351" s="13" t="s">
        <v>67</v>
      </c>
      <c r="B1351" s="14" t="s">
        <v>31</v>
      </c>
      <c r="C1351" s="15">
        <v>3605051524634</v>
      </c>
      <c r="D1351" s="16">
        <v>14000</v>
      </c>
      <c r="E1351" s="17">
        <v>14000</v>
      </c>
      <c r="F1351" s="18">
        <v>1</v>
      </c>
      <c r="G1351" s="19">
        <v>1</v>
      </c>
      <c r="H1351" s="20">
        <f t="shared" si="148"/>
        <v>2</v>
      </c>
      <c r="I1351" s="21">
        <f>SUMIFS(E:E,C:C,C1351)</f>
        <v>14000</v>
      </c>
      <c r="J1351" s="21">
        <f>SUMIFS(D:D,C:C,C1351)</f>
        <v>14000</v>
      </c>
      <c r="K1351" s="20" t="str">
        <f>IF(H1351=2,"Délais OK &amp; Qté OK",IF(AND(H1351=1,E1351&lt;&gt;""),"Délais OK &amp; Qté NO",IF(AND(H1351=1,E1351="",M1351&gt;=2),"Délais NO &amp; Qté OK",IF(AND(E1351&lt;&gt;"",J1351=D1351),"Livraison sans demande","Délais NO &amp; Qté NO"))))</f>
        <v>Délais OK &amp; Qté OK</v>
      </c>
      <c r="L1351" s="22" t="str">
        <f>IF(AND(K1351="Délais NO &amp; Qté OK",X1351&gt;30,D1351&lt;&gt;""),"Verificar",IF(AND(K1351="Délais NO &amp; Qté OK",X1351&lt;=30,D1351&lt;&gt;""),"Entrée faite "&amp;X1351&amp;" jours "&amp;V1351,IF(AND(X1351&lt;30,K1351="Délais NO &amp; Qté NO",D1351=""),"Demande faite "&amp;X1351&amp;" jours "&amp;W1352,"")))</f>
        <v/>
      </c>
      <c r="M1351" s="22">
        <f t="shared" si="149"/>
        <v>1</v>
      </c>
      <c r="N1351" s="23">
        <v>1</v>
      </c>
      <c r="O1351" s="12" t="str">
        <f>CONCATENATE(C1351,D1351,E1351)</f>
        <v>36050515246341400014000</v>
      </c>
      <c r="P1351" s="42" t="str">
        <f t="shared" si="150"/>
        <v>15246341400014000</v>
      </c>
      <c r="Q1351" s="24" t="str">
        <f>IF(AND(D1351&lt;&gt;0,E1351=0),B1351,"")</f>
        <v/>
      </c>
      <c r="R1351" s="25" t="str">
        <f>IF(AND(D1351=0,E1351&lt;&gt;0),B1351,"")</f>
        <v/>
      </c>
      <c r="S1351" s="26">
        <f t="shared" si="147"/>
        <v>41078</v>
      </c>
      <c r="T1351" s="27">
        <f>SUMIFS(S:S,O:O,O1351,E:E,"")</f>
        <v>0</v>
      </c>
      <c r="U1351" s="27">
        <f>SUMIFS(S:S,O:O,O1351,D:D,"")</f>
        <v>0</v>
      </c>
      <c r="V1351" s="28" t="str">
        <f t="shared" si="151"/>
        <v>Avant</v>
      </c>
      <c r="W1351" s="28" t="str">
        <f t="shared" si="152"/>
        <v>Après</v>
      </c>
      <c r="X1351" s="29">
        <f t="shared" si="153"/>
        <v>0</v>
      </c>
      <c r="Y1351" s="42">
        <f>IFERROR(P1351+D1351*0.03,"")</f>
        <v>1.524634140001442E+16</v>
      </c>
    </row>
    <row r="1352" spans="1:25">
      <c r="A1352" s="13" t="s">
        <v>67</v>
      </c>
      <c r="B1352" s="14" t="s">
        <v>31</v>
      </c>
      <c r="C1352" s="15">
        <v>3605051524733</v>
      </c>
      <c r="D1352" s="16"/>
      <c r="E1352" s="17">
        <v>14000</v>
      </c>
      <c r="F1352" s="18"/>
      <c r="G1352" s="19"/>
      <c r="H1352" s="20">
        <f t="shared" si="148"/>
        <v>0</v>
      </c>
      <c r="I1352" s="21">
        <f>SUMIFS(E:E,C:C,C1352)</f>
        <v>14000</v>
      </c>
      <c r="J1352" s="21">
        <f>SUMIFS(D:D,C:C,C1352)</f>
        <v>14000</v>
      </c>
      <c r="K1352" s="20" t="str">
        <f>IF(H1352=2,"Délais OK &amp; Qté OK",IF(AND(H1352=1,E1352&lt;&gt;""),"Délais OK &amp; Qté NO",IF(AND(H1352=1,E1352="",M1352&gt;=2),"Délais NO &amp; Qté OK",IF(AND(E1352&lt;&gt;"",J1352=D1352),"Livraison sans demande","Délais NO &amp; Qté NO"))))</f>
        <v>Délais NO &amp; Qté NO</v>
      </c>
      <c r="L1352" s="22" t="str">
        <f>IF(AND(K1352="Délais NO &amp; Qté OK",X1352&gt;30,D1352&lt;&gt;""),"Verificar",IF(AND(K1352="Délais NO &amp; Qté OK",X1352&lt;=30,D1352&lt;&gt;""),"Entrée faite "&amp;X1352&amp;" jours "&amp;V1352,IF(AND(X1352&lt;30,K1352="Délais NO &amp; Qté NO",D1352=""),"Demande faite "&amp;X1352&amp;" jours "&amp;W1353,"")))</f>
        <v>Demande faite 3 jours Après</v>
      </c>
      <c r="M1352" s="22">
        <f t="shared" si="149"/>
        <v>2</v>
      </c>
      <c r="N1352" s="23">
        <v>1</v>
      </c>
      <c r="O1352" s="12" t="str">
        <f>CONCATENATE(C1352,D1352,E1352)</f>
        <v>360505152473314000</v>
      </c>
      <c r="P1352" s="42" t="str">
        <f t="shared" si="150"/>
        <v>152473314000</v>
      </c>
      <c r="Q1352" s="24" t="str">
        <f>IF(AND(D1352&lt;&gt;0,E1352=0),B1352,"")</f>
        <v/>
      </c>
      <c r="R1352" s="25" t="str">
        <f>IF(AND(D1352=0,E1352&lt;&gt;0),B1352,"")</f>
        <v>18/06/2012</v>
      </c>
      <c r="S1352" s="26">
        <f t="shared" si="147"/>
        <v>41078</v>
      </c>
      <c r="T1352" s="27">
        <f>SUMIFS(S:S,O:O,O1352,E:E,"")</f>
        <v>41075</v>
      </c>
      <c r="U1352" s="27">
        <f>SUMIFS(S:S,O:O,O1352,D:D,"")</f>
        <v>41078</v>
      </c>
      <c r="V1352" s="28" t="str">
        <f t="shared" si="151"/>
        <v>Après</v>
      </c>
      <c r="W1352" s="28" t="str">
        <f t="shared" si="152"/>
        <v>Avant</v>
      </c>
      <c r="X1352" s="29">
        <f t="shared" si="153"/>
        <v>3</v>
      </c>
      <c r="Y1352" s="42">
        <f>IFERROR(P1352+D1352*0.03,"")</f>
        <v>152473314000</v>
      </c>
    </row>
    <row r="1353" spans="1:25">
      <c r="A1353" s="13" t="s">
        <v>67</v>
      </c>
      <c r="B1353" s="14" t="s">
        <v>31</v>
      </c>
      <c r="C1353" s="15">
        <v>3605051530147</v>
      </c>
      <c r="D1353" s="16">
        <v>28000</v>
      </c>
      <c r="E1353" s="17">
        <v>28000</v>
      </c>
      <c r="F1353" s="18">
        <v>1</v>
      </c>
      <c r="G1353" s="19">
        <v>1</v>
      </c>
      <c r="H1353" s="20">
        <f t="shared" si="148"/>
        <v>2</v>
      </c>
      <c r="I1353" s="21">
        <f>SUMIFS(E:E,C:C,C1353)</f>
        <v>28000</v>
      </c>
      <c r="J1353" s="21">
        <f>SUMIFS(D:D,C:C,C1353)</f>
        <v>28000</v>
      </c>
      <c r="K1353" s="20" t="str">
        <f>IF(H1353=2,"Délais OK &amp; Qté OK",IF(AND(H1353=1,E1353&lt;&gt;""),"Délais OK &amp; Qté NO",IF(AND(H1353=1,E1353="",M1353&gt;=2),"Délais NO &amp; Qté OK",IF(AND(E1353&lt;&gt;"",J1353=D1353),"Livraison sans demande","Délais NO &amp; Qté NO"))))</f>
        <v>Délais OK &amp; Qté OK</v>
      </c>
      <c r="L1353" s="22" t="str">
        <f>IF(AND(K1353="Délais NO &amp; Qté OK",X1353&gt;30,D1353&lt;&gt;""),"Verificar",IF(AND(K1353="Délais NO &amp; Qté OK",X1353&lt;=30,D1353&lt;&gt;""),"Entrée faite "&amp;X1353&amp;" jours "&amp;V1353,IF(AND(X1353&lt;30,K1353="Délais NO &amp; Qté NO",D1353=""),"Demande faite "&amp;X1353&amp;" jours "&amp;W1354,"")))</f>
        <v/>
      </c>
      <c r="M1353" s="22">
        <f t="shared" si="149"/>
        <v>1</v>
      </c>
      <c r="N1353" s="23">
        <v>1</v>
      </c>
      <c r="O1353" s="12" t="str">
        <f>CONCATENATE(C1353,D1353,E1353)</f>
        <v>36050515301472800028000</v>
      </c>
      <c r="P1353" s="42" t="str">
        <f t="shared" si="150"/>
        <v>15301472800028000</v>
      </c>
      <c r="Q1353" s="24" t="str">
        <f>IF(AND(D1353&lt;&gt;0,E1353=0),B1353,"")</f>
        <v/>
      </c>
      <c r="R1353" s="25" t="str">
        <f>IF(AND(D1353=0,E1353&lt;&gt;0),B1353,"")</f>
        <v/>
      </c>
      <c r="S1353" s="26">
        <f t="shared" si="147"/>
        <v>41078</v>
      </c>
      <c r="T1353" s="27">
        <f>SUMIFS(S:S,O:O,O1353,E:E,"")</f>
        <v>0</v>
      </c>
      <c r="U1353" s="27">
        <f>SUMIFS(S:S,O:O,O1353,D:D,"")</f>
        <v>0</v>
      </c>
      <c r="V1353" s="28" t="str">
        <f t="shared" si="151"/>
        <v>Avant</v>
      </c>
      <c r="W1353" s="28" t="str">
        <f t="shared" si="152"/>
        <v>Après</v>
      </c>
      <c r="X1353" s="29">
        <f t="shared" si="153"/>
        <v>0</v>
      </c>
      <c r="Y1353" s="42">
        <f>IFERROR(P1353+D1353*0.03,"")</f>
        <v>1.530147280002884E+16</v>
      </c>
    </row>
    <row r="1354" spans="1:25">
      <c r="A1354" s="13" t="s">
        <v>67</v>
      </c>
      <c r="B1354" s="14" t="s">
        <v>31</v>
      </c>
      <c r="C1354" s="15">
        <v>3605051955278</v>
      </c>
      <c r="D1354" s="16">
        <v>20000</v>
      </c>
      <c r="E1354" s="17">
        <v>20000</v>
      </c>
      <c r="F1354" s="18">
        <v>1</v>
      </c>
      <c r="G1354" s="19">
        <v>1</v>
      </c>
      <c r="H1354" s="20">
        <f t="shared" si="148"/>
        <v>2</v>
      </c>
      <c r="I1354" s="21">
        <f>SUMIFS(E:E,C:C,C1354)</f>
        <v>20000</v>
      </c>
      <c r="J1354" s="21">
        <f>SUMIFS(D:D,C:C,C1354)</f>
        <v>20000</v>
      </c>
      <c r="K1354" s="20" t="str">
        <f>IF(H1354=2,"Délais OK &amp; Qté OK",IF(AND(H1354=1,E1354&lt;&gt;""),"Délais OK &amp; Qté NO",IF(AND(H1354=1,E1354="",M1354&gt;=2),"Délais NO &amp; Qté OK",IF(AND(E1354&lt;&gt;"",J1354=D1354),"Livraison sans demande","Délais NO &amp; Qté NO"))))</f>
        <v>Délais OK &amp; Qté OK</v>
      </c>
      <c r="L1354" s="22" t="str">
        <f>IF(AND(K1354="Délais NO &amp; Qté OK",X1354&gt;30,D1354&lt;&gt;""),"Verificar",IF(AND(K1354="Délais NO &amp; Qté OK",X1354&lt;=30,D1354&lt;&gt;""),"Entrée faite "&amp;X1354&amp;" jours "&amp;V1354,IF(AND(X1354&lt;30,K1354="Délais NO &amp; Qté NO",D1354=""),"Demande faite "&amp;X1354&amp;" jours "&amp;W1355,"")))</f>
        <v/>
      </c>
      <c r="M1354" s="22">
        <f t="shared" si="149"/>
        <v>1</v>
      </c>
      <c r="N1354" s="23">
        <v>1</v>
      </c>
      <c r="O1354" s="12" t="str">
        <f>CONCATENATE(C1354,D1354,E1354)</f>
        <v>36050519552782000020000</v>
      </c>
      <c r="P1354" s="42" t="str">
        <f t="shared" si="150"/>
        <v>19552782000020000</v>
      </c>
      <c r="Q1354" s="24" t="str">
        <f>IF(AND(D1354&lt;&gt;0,E1354=0),B1354,"")</f>
        <v/>
      </c>
      <c r="R1354" s="25" t="str">
        <f>IF(AND(D1354=0,E1354&lt;&gt;0),B1354,"")</f>
        <v/>
      </c>
      <c r="S1354" s="26">
        <f t="shared" si="147"/>
        <v>41078</v>
      </c>
      <c r="T1354" s="27">
        <f>SUMIFS(S:S,O:O,O1354,E:E,"")</f>
        <v>0</v>
      </c>
      <c r="U1354" s="27">
        <f>SUMIFS(S:S,O:O,O1354,D:D,"")</f>
        <v>0</v>
      </c>
      <c r="V1354" s="28" t="str">
        <f t="shared" si="151"/>
        <v>Avant</v>
      </c>
      <c r="W1354" s="28" t="str">
        <f t="shared" si="152"/>
        <v>Après</v>
      </c>
      <c r="X1354" s="29">
        <f t="shared" si="153"/>
        <v>0</v>
      </c>
      <c r="Y1354" s="42">
        <f>IFERROR(P1354+D1354*0.03,"")</f>
        <v>1.95527820000206E+16</v>
      </c>
    </row>
    <row r="1355" spans="1:25">
      <c r="A1355" s="13" t="s">
        <v>67</v>
      </c>
      <c r="B1355" s="14" t="s">
        <v>31</v>
      </c>
      <c r="C1355" s="15">
        <v>3605051955285</v>
      </c>
      <c r="D1355" s="16">
        <v>20000</v>
      </c>
      <c r="E1355" s="17">
        <v>20000</v>
      </c>
      <c r="F1355" s="18">
        <v>1</v>
      </c>
      <c r="G1355" s="19">
        <v>1</v>
      </c>
      <c r="H1355" s="20">
        <f t="shared" si="148"/>
        <v>2</v>
      </c>
      <c r="I1355" s="21">
        <f>SUMIFS(E:E,C:C,C1355)</f>
        <v>20000</v>
      </c>
      <c r="J1355" s="21">
        <f>SUMIFS(D:D,C:C,C1355)</f>
        <v>20000</v>
      </c>
      <c r="K1355" s="20" t="str">
        <f>IF(H1355=2,"Délais OK &amp; Qté OK",IF(AND(H1355=1,E1355&lt;&gt;""),"Délais OK &amp; Qté NO",IF(AND(H1355=1,E1355="",M1355&gt;=2),"Délais NO &amp; Qté OK",IF(AND(E1355&lt;&gt;"",J1355=D1355),"Livraison sans demande","Délais NO &amp; Qté NO"))))</f>
        <v>Délais OK &amp; Qté OK</v>
      </c>
      <c r="L1355" s="22" t="str">
        <f>IF(AND(K1355="Délais NO &amp; Qté OK",X1355&gt;30,D1355&lt;&gt;""),"Verificar",IF(AND(K1355="Délais NO &amp; Qté OK",X1355&lt;=30,D1355&lt;&gt;""),"Entrée faite "&amp;X1355&amp;" jours "&amp;V1355,IF(AND(X1355&lt;30,K1355="Délais NO &amp; Qté NO",D1355=""),"Demande faite "&amp;X1355&amp;" jours "&amp;W1356,"")))</f>
        <v/>
      </c>
      <c r="M1355" s="22">
        <f t="shared" si="149"/>
        <v>1</v>
      </c>
      <c r="N1355" s="23">
        <v>1</v>
      </c>
      <c r="O1355" s="12" t="str">
        <f>CONCATENATE(C1355,D1355,E1355)</f>
        <v>36050519552852000020000</v>
      </c>
      <c r="P1355" s="42" t="str">
        <f t="shared" si="150"/>
        <v>19552852000020000</v>
      </c>
      <c r="Q1355" s="24" t="str">
        <f>IF(AND(D1355&lt;&gt;0,E1355=0),B1355,"")</f>
        <v/>
      </c>
      <c r="R1355" s="25" t="str">
        <f>IF(AND(D1355=0,E1355&lt;&gt;0),B1355,"")</f>
        <v/>
      </c>
      <c r="S1355" s="26">
        <f t="shared" si="147"/>
        <v>41078</v>
      </c>
      <c r="T1355" s="27">
        <f>SUMIFS(S:S,O:O,O1355,E:E,"")</f>
        <v>0</v>
      </c>
      <c r="U1355" s="27">
        <f>SUMIFS(S:S,O:O,O1355,D:D,"")</f>
        <v>0</v>
      </c>
      <c r="V1355" s="28" t="str">
        <f t="shared" si="151"/>
        <v>Avant</v>
      </c>
      <c r="W1355" s="28" t="str">
        <f t="shared" si="152"/>
        <v>Après</v>
      </c>
      <c r="X1355" s="29">
        <f t="shared" si="153"/>
        <v>0</v>
      </c>
      <c r="Y1355" s="42">
        <f>IFERROR(P1355+D1355*0.03,"")</f>
        <v>1.95528520000206E+16</v>
      </c>
    </row>
    <row r="1356" spans="1:25">
      <c r="A1356" s="13" t="s">
        <v>67</v>
      </c>
      <c r="B1356" s="14" t="s">
        <v>31</v>
      </c>
      <c r="C1356" s="15">
        <v>3605051962481</v>
      </c>
      <c r="D1356" s="16">
        <v>-10000</v>
      </c>
      <c r="E1356" s="17">
        <v>10000</v>
      </c>
      <c r="F1356" s="18"/>
      <c r="G1356" s="19">
        <v>1</v>
      </c>
      <c r="H1356" s="20">
        <f t="shared" si="148"/>
        <v>1</v>
      </c>
      <c r="I1356" s="21">
        <f>SUMIFS(E:E,C:C,C1356)</f>
        <v>60000</v>
      </c>
      <c r="J1356" s="21">
        <f>SUMIFS(D:D,C:C,C1356)</f>
        <v>60000</v>
      </c>
      <c r="K1356" s="20" t="str">
        <f>IF(H1356=2,"Délais OK &amp; Qté OK",IF(AND(H1356=1,E1356&lt;&gt;""),"Délais OK &amp; Qté NO",IF(AND(H1356=1,E1356="",M1356&gt;=2),"Délais NO &amp; Qté OK",IF(AND(E1356&lt;&gt;"",J1356=D1356),"Livraison sans demande","Délais NO &amp; Qté NO"))))</f>
        <v>Délais OK &amp; Qté NO</v>
      </c>
      <c r="L1356" s="22" t="str">
        <f>IF(AND(K1356="Délais NO &amp; Qté OK",X1356&gt;30,D1356&lt;&gt;""),"Verificar",IF(AND(K1356="Délais NO &amp; Qté OK",X1356&lt;=30,D1356&lt;&gt;""),"Entrée faite "&amp;X1356&amp;" jours "&amp;V1356,IF(AND(X1356&lt;30,K1356="Délais NO &amp; Qté NO",D1356=""),"Demande faite "&amp;X1356&amp;" jours "&amp;W1357,"")))</f>
        <v/>
      </c>
      <c r="M1356" s="22">
        <f t="shared" si="149"/>
        <v>1</v>
      </c>
      <c r="N1356" s="23">
        <v>1</v>
      </c>
      <c r="O1356" s="12" t="str">
        <f>CONCATENATE(C1356,D1356,E1356)</f>
        <v>3605051962481-1000010000</v>
      </c>
      <c r="P1356" s="42" t="str">
        <f t="shared" si="150"/>
        <v>1962481-1000010000</v>
      </c>
      <c r="Q1356" s="24" t="str">
        <f>IF(AND(D1356&lt;&gt;0,E1356=0),B1356,"")</f>
        <v/>
      </c>
      <c r="R1356" s="25" t="str">
        <f>IF(AND(D1356=0,E1356&lt;&gt;0),B1356,"")</f>
        <v/>
      </c>
      <c r="S1356" s="26">
        <f t="shared" si="147"/>
        <v>41078</v>
      </c>
      <c r="T1356" s="27">
        <f>SUMIFS(S:S,O:O,O1356,E:E,"")</f>
        <v>0</v>
      </c>
      <c r="U1356" s="27">
        <f>SUMIFS(S:S,O:O,O1356,D:D,"")</f>
        <v>0</v>
      </c>
      <c r="V1356" s="28" t="str">
        <f t="shared" si="151"/>
        <v>Avant</v>
      </c>
      <c r="W1356" s="28" t="str">
        <f t="shared" si="152"/>
        <v>Après</v>
      </c>
      <c r="X1356" s="29">
        <f t="shared" si="153"/>
        <v>0</v>
      </c>
      <c r="Y1356" s="42" t="str">
        <f>IFERROR(P1356+D1356*0.03,"")</f>
        <v/>
      </c>
    </row>
    <row r="1357" spans="1:25">
      <c r="A1357" s="13" t="s">
        <v>67</v>
      </c>
      <c r="B1357" s="14" t="s">
        <v>31</v>
      </c>
      <c r="C1357" s="15">
        <v>3605051962610</v>
      </c>
      <c r="D1357" s="16"/>
      <c r="E1357" s="17">
        <v>10000</v>
      </c>
      <c r="F1357" s="18"/>
      <c r="G1357" s="19"/>
      <c r="H1357" s="20">
        <f t="shared" si="148"/>
        <v>0</v>
      </c>
      <c r="I1357" s="21">
        <f>SUMIFS(E:E,C:C,C1357)</f>
        <v>30000</v>
      </c>
      <c r="J1357" s="21">
        <f>SUMIFS(D:D,C:C,C1357)</f>
        <v>30000</v>
      </c>
      <c r="K1357" s="20" t="str">
        <f>IF(H1357=2,"Délais OK &amp; Qté OK",IF(AND(H1357=1,E1357&lt;&gt;""),"Délais OK &amp; Qté NO",IF(AND(H1357=1,E1357="",M1357&gt;=2),"Délais NO &amp; Qté OK",IF(AND(E1357&lt;&gt;"",J1357=D1357),"Livraison sans demande","Délais NO &amp; Qté NO"))))</f>
        <v>Délais NO &amp; Qté NO</v>
      </c>
      <c r="L1357" s="22" t="str">
        <f>IF(AND(K1357="Délais NO &amp; Qté OK",X1357&gt;30,D1357&lt;&gt;""),"Verificar",IF(AND(K1357="Délais NO &amp; Qté OK",X1357&lt;=30,D1357&lt;&gt;""),"Entrée faite "&amp;X1357&amp;" jours "&amp;V1357,IF(AND(X1357&lt;30,K1357="Délais NO &amp; Qté NO",D1357=""),"Demande faite "&amp;X1357&amp;" jours "&amp;W1358,"")))</f>
        <v>Demande faite 5 jours Après</v>
      </c>
      <c r="M1357" s="22">
        <f t="shared" si="149"/>
        <v>2</v>
      </c>
      <c r="N1357" s="23">
        <v>1</v>
      </c>
      <c r="O1357" s="12" t="str">
        <f>CONCATENATE(C1357,D1357,E1357)</f>
        <v>360505196261010000</v>
      </c>
      <c r="P1357" s="42" t="str">
        <f t="shared" si="150"/>
        <v>196261010000</v>
      </c>
      <c r="Q1357" s="24" t="str">
        <f>IF(AND(D1357&lt;&gt;0,E1357=0),B1357,"")</f>
        <v/>
      </c>
      <c r="R1357" s="25" t="str">
        <f>IF(AND(D1357=0,E1357&lt;&gt;0),B1357,"")</f>
        <v>18/06/2012</v>
      </c>
      <c r="S1357" s="26">
        <f t="shared" si="147"/>
        <v>41078</v>
      </c>
      <c r="T1357" s="27">
        <f>SUMIFS(S:S,O:O,O1357,E:E,"")</f>
        <v>41073</v>
      </c>
      <c r="U1357" s="27">
        <f>SUMIFS(S:S,O:O,O1357,D:D,"")</f>
        <v>41078</v>
      </c>
      <c r="V1357" s="28" t="str">
        <f t="shared" si="151"/>
        <v>Après</v>
      </c>
      <c r="W1357" s="28" t="str">
        <f t="shared" si="152"/>
        <v>Avant</v>
      </c>
      <c r="X1357" s="29">
        <f t="shared" si="153"/>
        <v>5</v>
      </c>
      <c r="Y1357" s="42">
        <f>IFERROR(P1357+D1357*0.03,"")</f>
        <v>196261010000</v>
      </c>
    </row>
    <row r="1358" spans="1:25">
      <c r="A1358" s="13" t="s">
        <v>67</v>
      </c>
      <c r="B1358" s="14" t="s">
        <v>31</v>
      </c>
      <c r="C1358" s="15">
        <v>3605051962849</v>
      </c>
      <c r="D1358" s="16">
        <v>10000</v>
      </c>
      <c r="E1358" s="17"/>
      <c r="F1358" s="18"/>
      <c r="G1358" s="19">
        <v>1</v>
      </c>
      <c r="H1358" s="20">
        <f t="shared" si="148"/>
        <v>1</v>
      </c>
      <c r="I1358" s="21">
        <f>SUMIFS(E:E,C:C,C1358)</f>
        <v>20000</v>
      </c>
      <c r="J1358" s="21">
        <f>SUMIFS(D:D,C:C,C1358)</f>
        <v>40000</v>
      </c>
      <c r="K1358" s="20" t="str">
        <f>IF(H1358=2,"Délais OK &amp; Qté OK",IF(AND(H1358=1,E1358&lt;&gt;""),"Délais OK &amp; Qté NO",IF(AND(H1358=1,E1358="",M1358&gt;=2),"Délais NO &amp; Qté OK",IF(AND(E1358&lt;&gt;"",J1358=D1358),"Livraison sans demande","Délais NO &amp; Qté NO"))))</f>
        <v>Délais NO &amp; Qté OK</v>
      </c>
      <c r="L1358" s="22" t="str">
        <f>IF(AND(K1358="Délais NO &amp; Qté OK",X1358&gt;30,D1358&lt;&gt;""),"Verificar",IF(AND(K1358="Délais NO &amp; Qté OK",X1358&lt;=30,D1358&lt;&gt;""),"Entrée faite "&amp;X1358&amp;" jours "&amp;V1358,IF(AND(X1358&lt;30,K1358="Délais NO &amp; Qté NO",D1358=""),"Demande faite "&amp;X1358&amp;" jours "&amp;W1359,"")))</f>
        <v>Verificar</v>
      </c>
      <c r="M1358" s="22">
        <f t="shared" si="149"/>
        <v>2</v>
      </c>
      <c r="N1358" s="23">
        <v>1</v>
      </c>
      <c r="O1358" s="12" t="str">
        <f>CONCATENATE(C1358,D1358,E1358)</f>
        <v>360505196284910000</v>
      </c>
      <c r="P1358" s="42" t="str">
        <f t="shared" si="150"/>
        <v>196284910000</v>
      </c>
      <c r="Q1358" s="24" t="str">
        <f>IF(AND(D1358&lt;&gt;0,E1358=0),B1358,"")</f>
        <v>18/06/2012</v>
      </c>
      <c r="R1358" s="25" t="str">
        <f>IF(AND(D1358=0,E1358&lt;&gt;0),B1358,"")</f>
        <v/>
      </c>
      <c r="S1358" s="26">
        <f t="shared" si="147"/>
        <v>41078</v>
      </c>
      <c r="T1358" s="27">
        <f>SUMIFS(S:S,O:O,O1358,E:E,"")</f>
        <v>82139</v>
      </c>
      <c r="U1358" s="27">
        <f>SUMIFS(S:S,O:O,O1358,D:D,"")</f>
        <v>0</v>
      </c>
      <c r="V1358" s="28" t="str">
        <f t="shared" si="151"/>
        <v>Avant</v>
      </c>
      <c r="W1358" s="28" t="str">
        <f t="shared" si="152"/>
        <v>Après</v>
      </c>
      <c r="X1358" s="29">
        <f t="shared" si="153"/>
        <v>82139</v>
      </c>
      <c r="Y1358" s="42">
        <f>IFERROR(P1358+D1358*0.03,"")</f>
        <v>196284910300</v>
      </c>
    </row>
    <row r="1359" spans="1:25">
      <c r="A1359" s="13" t="s">
        <v>67</v>
      </c>
      <c r="B1359" s="14" t="s">
        <v>31</v>
      </c>
      <c r="C1359" s="15">
        <v>3605052038390</v>
      </c>
      <c r="D1359" s="16"/>
      <c r="E1359" s="17">
        <v>10000</v>
      </c>
      <c r="F1359" s="18"/>
      <c r="G1359" s="19"/>
      <c r="H1359" s="20">
        <f t="shared" si="148"/>
        <v>0</v>
      </c>
      <c r="I1359" s="21">
        <f>SUMIFS(E:E,C:C,C1359)</f>
        <v>10000</v>
      </c>
      <c r="J1359" s="21">
        <f>SUMIFS(D:D,C:C,C1359)</f>
        <v>10000</v>
      </c>
      <c r="K1359" s="20" t="str">
        <f>IF(H1359=2,"Délais OK &amp; Qté OK",IF(AND(H1359=1,E1359&lt;&gt;""),"Délais OK &amp; Qté NO",IF(AND(H1359=1,E1359="",M1359&gt;=2),"Délais NO &amp; Qté OK",IF(AND(E1359&lt;&gt;"",J1359=D1359),"Livraison sans demande","Délais NO &amp; Qté NO"))))</f>
        <v>Délais NO &amp; Qté NO</v>
      </c>
      <c r="L1359" s="22" t="str">
        <f>IF(AND(K1359="Délais NO &amp; Qté OK",X1359&gt;30,D1359&lt;&gt;""),"Verificar",IF(AND(K1359="Délais NO &amp; Qté OK",X1359&lt;=30,D1359&lt;&gt;""),"Entrée faite "&amp;X1359&amp;" jours "&amp;V1359,IF(AND(X1359&lt;30,K1359="Délais NO &amp; Qté NO",D1359=""),"Demande faite "&amp;X1359&amp;" jours "&amp;W1360,"")))</f>
        <v>Demande faite 5 jours Avant</v>
      </c>
      <c r="M1359" s="22">
        <f t="shared" si="149"/>
        <v>2</v>
      </c>
      <c r="N1359" s="23">
        <v>1</v>
      </c>
      <c r="O1359" s="12" t="str">
        <f>CONCATENATE(C1359,D1359,E1359)</f>
        <v>360505203839010000</v>
      </c>
      <c r="P1359" s="42" t="str">
        <f t="shared" si="150"/>
        <v>203839010000</v>
      </c>
      <c r="Q1359" s="24" t="str">
        <f>IF(AND(D1359&lt;&gt;0,E1359=0),B1359,"")</f>
        <v/>
      </c>
      <c r="R1359" s="25" t="str">
        <f>IF(AND(D1359=0,E1359&lt;&gt;0),B1359,"")</f>
        <v>18/06/2012</v>
      </c>
      <c r="S1359" s="26">
        <f t="shared" si="147"/>
        <v>41078</v>
      </c>
      <c r="T1359" s="27">
        <f>SUMIFS(S:S,O:O,O1359,E:E,"")</f>
        <v>41073</v>
      </c>
      <c r="U1359" s="27">
        <f>SUMIFS(S:S,O:O,O1359,D:D,"")</f>
        <v>41078</v>
      </c>
      <c r="V1359" s="28" t="str">
        <f t="shared" si="151"/>
        <v>Après</v>
      </c>
      <c r="W1359" s="28" t="str">
        <f t="shared" si="152"/>
        <v>Avant</v>
      </c>
      <c r="X1359" s="29">
        <f t="shared" si="153"/>
        <v>5</v>
      </c>
      <c r="Y1359" s="42">
        <f>IFERROR(P1359+D1359*0.03,"")</f>
        <v>203839010000</v>
      </c>
    </row>
    <row r="1360" spans="1:25">
      <c r="A1360" s="13" t="s">
        <v>67</v>
      </c>
      <c r="B1360" s="14" t="s">
        <v>31</v>
      </c>
      <c r="C1360" s="15">
        <v>3605052038406</v>
      </c>
      <c r="D1360" s="16"/>
      <c r="E1360" s="17">
        <v>20000</v>
      </c>
      <c r="F1360" s="18"/>
      <c r="G1360" s="19"/>
      <c r="H1360" s="20">
        <f t="shared" si="148"/>
        <v>0</v>
      </c>
      <c r="I1360" s="21">
        <f>SUMIFS(E:E,C:C,C1360)</f>
        <v>20000</v>
      </c>
      <c r="J1360" s="21">
        <f>SUMIFS(D:D,C:C,C1360)</f>
        <v>20000</v>
      </c>
      <c r="K1360" s="20" t="str">
        <f>IF(H1360=2,"Délais OK &amp; Qté OK",IF(AND(H1360=1,E1360&lt;&gt;""),"Délais OK &amp; Qté NO",IF(AND(H1360=1,E1360="",M1360&gt;=2),"Délais NO &amp; Qté OK",IF(AND(E1360&lt;&gt;"",J1360=D1360),"Livraison sans demande","Délais NO &amp; Qté NO"))))</f>
        <v>Délais NO &amp; Qté NO</v>
      </c>
      <c r="L1360" s="22" t="str">
        <f>IF(AND(K1360="Délais NO &amp; Qté OK",X1360&gt;30,D1360&lt;&gt;""),"Verificar",IF(AND(K1360="Délais NO &amp; Qté OK",X1360&lt;=30,D1360&lt;&gt;""),"Entrée faite "&amp;X1360&amp;" jours "&amp;V1360,IF(AND(X1360&lt;30,K1360="Délais NO &amp; Qté NO",D1360=""),"Demande faite "&amp;X1360&amp;" jours "&amp;W1361,"")))</f>
        <v>Demande faite 5 jours Avant</v>
      </c>
      <c r="M1360" s="22">
        <f t="shared" si="149"/>
        <v>2</v>
      </c>
      <c r="N1360" s="23">
        <v>1</v>
      </c>
      <c r="O1360" s="12" t="str">
        <f>CONCATENATE(C1360,D1360,E1360)</f>
        <v>360505203840620000</v>
      </c>
      <c r="P1360" s="42" t="str">
        <f t="shared" si="150"/>
        <v>203840620000</v>
      </c>
      <c r="Q1360" s="24" t="str">
        <f>IF(AND(D1360&lt;&gt;0,E1360=0),B1360,"")</f>
        <v/>
      </c>
      <c r="R1360" s="25" t="str">
        <f>IF(AND(D1360=0,E1360&lt;&gt;0),B1360,"")</f>
        <v>18/06/2012</v>
      </c>
      <c r="S1360" s="26">
        <f t="shared" si="147"/>
        <v>41078</v>
      </c>
      <c r="T1360" s="27">
        <f>SUMIFS(S:S,O:O,O1360,E:E,"")</f>
        <v>41073</v>
      </c>
      <c r="U1360" s="27">
        <f>SUMIFS(S:S,O:O,O1360,D:D,"")</f>
        <v>41078</v>
      </c>
      <c r="V1360" s="28" t="str">
        <f t="shared" si="151"/>
        <v>Après</v>
      </c>
      <c r="W1360" s="28" t="str">
        <f t="shared" si="152"/>
        <v>Avant</v>
      </c>
      <c r="X1360" s="29">
        <f t="shared" si="153"/>
        <v>5</v>
      </c>
      <c r="Y1360" s="42">
        <f>IFERROR(P1360+D1360*0.03,"")</f>
        <v>203840620000</v>
      </c>
    </row>
    <row r="1361" spans="1:25">
      <c r="A1361" s="13" t="s">
        <v>67</v>
      </c>
      <c r="B1361" s="14" t="s">
        <v>31</v>
      </c>
      <c r="C1361" s="15">
        <v>3605052097823</v>
      </c>
      <c r="D1361" s="16"/>
      <c r="E1361" s="17">
        <v>10000</v>
      </c>
      <c r="F1361" s="18"/>
      <c r="G1361" s="19"/>
      <c r="H1361" s="20">
        <f t="shared" si="148"/>
        <v>0</v>
      </c>
      <c r="I1361" s="21">
        <f>SUMIFS(E:E,C:C,C1361)</f>
        <v>40000</v>
      </c>
      <c r="J1361" s="21">
        <f>SUMIFS(D:D,C:C,C1361)</f>
        <v>40000</v>
      </c>
      <c r="K1361" s="20" t="str">
        <f>IF(H1361=2,"Délais OK &amp; Qté OK",IF(AND(H1361=1,E1361&lt;&gt;""),"Délais OK &amp; Qté NO",IF(AND(H1361=1,E1361="",M1361&gt;=2),"Délais NO &amp; Qté OK",IF(AND(E1361&lt;&gt;"",J1361=D1361),"Livraison sans demande","Délais NO &amp; Qté NO"))))</f>
        <v>Délais NO &amp; Qté NO</v>
      </c>
      <c r="L1361" s="22" t="str">
        <f>IF(AND(K1361="Délais NO &amp; Qté OK",X1361&gt;30,D1361&lt;&gt;""),"Verificar",IF(AND(K1361="Délais NO &amp; Qté OK",X1361&lt;=30,D1361&lt;&gt;""),"Entrée faite "&amp;X1361&amp;" jours "&amp;V1361,IF(AND(X1361&lt;30,K1361="Délais NO &amp; Qté NO",D1361=""),"Demande faite "&amp;X1361&amp;" jours "&amp;W1362,"")))</f>
        <v>Demande faite 3 jours Après</v>
      </c>
      <c r="M1361" s="22">
        <f t="shared" si="149"/>
        <v>2</v>
      </c>
      <c r="N1361" s="23">
        <v>1</v>
      </c>
      <c r="O1361" s="12" t="str">
        <f>CONCATENATE(C1361,D1361,E1361)</f>
        <v>360505209782310000</v>
      </c>
      <c r="P1361" s="42" t="str">
        <f t="shared" si="150"/>
        <v>209782310000</v>
      </c>
      <c r="Q1361" s="24" t="str">
        <f>IF(AND(D1361&lt;&gt;0,E1361=0),B1361,"")</f>
        <v/>
      </c>
      <c r="R1361" s="25" t="str">
        <f>IF(AND(D1361=0,E1361&lt;&gt;0),B1361,"")</f>
        <v>18/06/2012</v>
      </c>
      <c r="S1361" s="26">
        <f t="shared" si="147"/>
        <v>41078</v>
      </c>
      <c r="T1361" s="27">
        <f>SUMIFS(S:S,O:O,O1361,E:E,"")</f>
        <v>41075</v>
      </c>
      <c r="U1361" s="27">
        <f>SUMIFS(S:S,O:O,O1361,D:D,"")</f>
        <v>41078</v>
      </c>
      <c r="V1361" s="28" t="str">
        <f t="shared" si="151"/>
        <v>Après</v>
      </c>
      <c r="W1361" s="28" t="str">
        <f t="shared" si="152"/>
        <v>Avant</v>
      </c>
      <c r="X1361" s="29">
        <f t="shared" si="153"/>
        <v>3</v>
      </c>
      <c r="Y1361" s="42">
        <f>IFERROR(P1361+D1361*0.03,"")</f>
        <v>209782310000</v>
      </c>
    </row>
    <row r="1362" spans="1:25">
      <c r="A1362" s="13" t="s">
        <v>67</v>
      </c>
      <c r="B1362" s="14" t="s">
        <v>31</v>
      </c>
      <c r="C1362" s="15">
        <v>3605052100301</v>
      </c>
      <c r="D1362" s="16">
        <v>20000</v>
      </c>
      <c r="E1362" s="17">
        <v>10000</v>
      </c>
      <c r="F1362" s="18"/>
      <c r="G1362" s="19">
        <v>1</v>
      </c>
      <c r="H1362" s="20">
        <f t="shared" si="148"/>
        <v>1</v>
      </c>
      <c r="I1362" s="21">
        <f>SUMIFS(E:E,C:C,C1362)</f>
        <v>10000</v>
      </c>
      <c r="J1362" s="21">
        <f>SUMIFS(D:D,C:C,C1362)</f>
        <v>20000</v>
      </c>
      <c r="K1362" s="20" t="str">
        <f>IF(H1362=2,"Délais OK &amp; Qté OK",IF(AND(H1362=1,E1362&lt;&gt;""),"Délais OK &amp; Qté NO",IF(AND(H1362=1,E1362="",M1362&gt;=2),"Délais NO &amp; Qté OK",IF(AND(E1362&lt;&gt;"",J1362=D1362),"Livraison sans demande","Délais NO &amp; Qté NO"))))</f>
        <v>Délais OK &amp; Qté NO</v>
      </c>
      <c r="L1362" s="22" t="str">
        <f>IF(AND(K1362="Délais NO &amp; Qté OK",X1362&gt;30,D1362&lt;&gt;""),"Verificar",IF(AND(K1362="Délais NO &amp; Qté OK",X1362&lt;=30,D1362&lt;&gt;""),"Entrée faite "&amp;X1362&amp;" jours "&amp;V1362,IF(AND(X1362&lt;30,K1362="Délais NO &amp; Qté NO",D1362=""),"Demande faite "&amp;X1362&amp;" jours "&amp;W1363,"")))</f>
        <v/>
      </c>
      <c r="M1362" s="22">
        <f t="shared" si="149"/>
        <v>1</v>
      </c>
      <c r="N1362" s="23">
        <v>1</v>
      </c>
      <c r="O1362" s="12" t="str">
        <f>CONCATENATE(C1362,D1362,E1362)</f>
        <v>36050521003012000010000</v>
      </c>
      <c r="P1362" s="42" t="str">
        <f t="shared" si="150"/>
        <v>21003012000010000</v>
      </c>
      <c r="Q1362" s="24" t="str">
        <f>IF(AND(D1362&lt;&gt;0,E1362=0),B1362,"")</f>
        <v/>
      </c>
      <c r="R1362" s="25" t="str">
        <f>IF(AND(D1362=0,E1362&lt;&gt;0),B1362,"")</f>
        <v/>
      </c>
      <c r="S1362" s="26">
        <f t="shared" si="147"/>
        <v>41078</v>
      </c>
      <c r="T1362" s="27">
        <f>SUMIFS(S:S,O:O,O1362,E:E,"")</f>
        <v>0</v>
      </c>
      <c r="U1362" s="27">
        <f>SUMIFS(S:S,O:O,O1362,D:D,"")</f>
        <v>0</v>
      </c>
      <c r="V1362" s="28" t="str">
        <f t="shared" si="151"/>
        <v>Avant</v>
      </c>
      <c r="W1362" s="28" t="str">
        <f t="shared" si="152"/>
        <v>Après</v>
      </c>
      <c r="X1362" s="29">
        <f t="shared" si="153"/>
        <v>0</v>
      </c>
      <c r="Y1362" s="42">
        <f>IFERROR(P1362+D1362*0.03,"")</f>
        <v>2.10030120000106E+16</v>
      </c>
    </row>
    <row r="1363" spans="1:25">
      <c r="A1363" s="13" t="s">
        <v>67</v>
      </c>
      <c r="B1363" s="14" t="s">
        <v>31</v>
      </c>
      <c r="C1363" s="15">
        <v>3605052104507</v>
      </c>
      <c r="D1363" s="16">
        <v>30000</v>
      </c>
      <c r="E1363" s="17"/>
      <c r="F1363" s="18"/>
      <c r="G1363" s="19">
        <v>1</v>
      </c>
      <c r="H1363" s="20">
        <f t="shared" si="148"/>
        <v>1</v>
      </c>
      <c r="I1363" s="21">
        <f>SUMIFS(E:E,C:C,C1363)</f>
        <v>0</v>
      </c>
      <c r="J1363" s="21">
        <f>SUMIFS(D:D,C:C,C1363)</f>
        <v>30000</v>
      </c>
      <c r="K1363" s="20" t="str">
        <f>IF(H1363=2,"Délais OK &amp; Qté OK",IF(AND(H1363=1,E1363&lt;&gt;""),"Délais OK &amp; Qté NO",IF(AND(H1363=1,E1363="",M1363&gt;=2),"Délais NO &amp; Qté OK",IF(AND(E1363&lt;&gt;"",J1363=D1363),"Livraison sans demande","Délais NO &amp; Qté NO"))))</f>
        <v>Délais NO &amp; Qté NO</v>
      </c>
      <c r="L1363" s="22" t="str">
        <f>IF(AND(K1363="Délais NO &amp; Qté OK",X1363&gt;30,D1363&lt;&gt;""),"Verificar",IF(AND(K1363="Délais NO &amp; Qté OK",X1363&lt;=30,D1363&lt;&gt;""),"Entrée faite "&amp;X1363&amp;" jours "&amp;V1363,IF(AND(X1363&lt;30,K1363="Délais NO &amp; Qté NO",D1363=""),"Demande faite "&amp;X1363&amp;" jours "&amp;W1364,"")))</f>
        <v/>
      </c>
      <c r="M1363" s="22">
        <f t="shared" si="149"/>
        <v>1</v>
      </c>
      <c r="N1363" s="23">
        <v>1</v>
      </c>
      <c r="O1363" s="12" t="str">
        <f>CONCATENATE(C1363,D1363,E1363)</f>
        <v>360505210450730000</v>
      </c>
      <c r="P1363" s="42" t="str">
        <f t="shared" si="150"/>
        <v>210450730000</v>
      </c>
      <c r="Q1363" s="24" t="str">
        <f>IF(AND(D1363&lt;&gt;0,E1363=0),B1363,"")</f>
        <v>18/06/2012</v>
      </c>
      <c r="R1363" s="25" t="str">
        <f>IF(AND(D1363=0,E1363&lt;&gt;0),B1363,"")</f>
        <v/>
      </c>
      <c r="S1363" s="26">
        <f t="shared" si="147"/>
        <v>41078</v>
      </c>
      <c r="T1363" s="27">
        <f>SUMIFS(S:S,O:O,O1363,E:E,"")</f>
        <v>41078</v>
      </c>
      <c r="U1363" s="27">
        <f>SUMIFS(S:S,O:O,O1363,D:D,"")</f>
        <v>0</v>
      </c>
      <c r="V1363" s="28" t="str">
        <f t="shared" si="151"/>
        <v>Avant</v>
      </c>
      <c r="W1363" s="28" t="str">
        <f t="shared" si="152"/>
        <v>Après</v>
      </c>
      <c r="X1363" s="29">
        <f t="shared" si="153"/>
        <v>41078</v>
      </c>
      <c r="Y1363" s="42">
        <f>IFERROR(P1363+D1363*0.03,"")</f>
        <v>210450730900</v>
      </c>
    </row>
    <row r="1364" spans="1:25">
      <c r="A1364" s="13" t="s">
        <v>67</v>
      </c>
      <c r="B1364" s="14" t="s">
        <v>31</v>
      </c>
      <c r="C1364" s="15">
        <v>3605052115060</v>
      </c>
      <c r="D1364" s="16">
        <v>10000</v>
      </c>
      <c r="E1364" s="17">
        <v>10000</v>
      </c>
      <c r="F1364" s="18">
        <v>1</v>
      </c>
      <c r="G1364" s="19">
        <v>1</v>
      </c>
      <c r="H1364" s="20">
        <f t="shared" si="148"/>
        <v>2</v>
      </c>
      <c r="I1364" s="21">
        <f>SUMIFS(E:E,C:C,C1364)</f>
        <v>10000</v>
      </c>
      <c r="J1364" s="21">
        <f>SUMIFS(D:D,C:C,C1364)</f>
        <v>10000</v>
      </c>
      <c r="K1364" s="20" t="str">
        <f>IF(H1364=2,"Délais OK &amp; Qté OK",IF(AND(H1364=1,E1364&lt;&gt;""),"Délais OK &amp; Qté NO",IF(AND(H1364=1,E1364="",M1364&gt;=2),"Délais NO &amp; Qté OK",IF(AND(E1364&lt;&gt;"",J1364=D1364),"Livraison sans demande","Délais NO &amp; Qté NO"))))</f>
        <v>Délais OK &amp; Qté OK</v>
      </c>
      <c r="L1364" s="22" t="str">
        <f>IF(AND(K1364="Délais NO &amp; Qté OK",X1364&gt;30,D1364&lt;&gt;""),"Verificar",IF(AND(K1364="Délais NO &amp; Qté OK",X1364&lt;=30,D1364&lt;&gt;""),"Entrée faite "&amp;X1364&amp;" jours "&amp;V1364,IF(AND(X1364&lt;30,K1364="Délais NO &amp; Qté NO",D1364=""),"Demande faite "&amp;X1364&amp;" jours "&amp;W1365,"")))</f>
        <v/>
      </c>
      <c r="M1364" s="22">
        <f t="shared" si="149"/>
        <v>1</v>
      </c>
      <c r="N1364" s="23">
        <v>1</v>
      </c>
      <c r="O1364" s="12" t="str">
        <f>CONCATENATE(C1364,D1364,E1364)</f>
        <v>36050521150601000010000</v>
      </c>
      <c r="P1364" s="42" t="str">
        <f t="shared" si="150"/>
        <v>21150601000010000</v>
      </c>
      <c r="Q1364" s="24" t="str">
        <f>IF(AND(D1364&lt;&gt;0,E1364=0),B1364,"")</f>
        <v/>
      </c>
      <c r="R1364" s="25" t="str">
        <f>IF(AND(D1364=0,E1364&lt;&gt;0),B1364,"")</f>
        <v/>
      </c>
      <c r="S1364" s="26">
        <f t="shared" si="147"/>
        <v>41078</v>
      </c>
      <c r="T1364" s="27">
        <f>SUMIFS(S:S,O:O,O1364,E:E,"")</f>
        <v>0</v>
      </c>
      <c r="U1364" s="27">
        <f>SUMIFS(S:S,O:O,O1364,D:D,"")</f>
        <v>0</v>
      </c>
      <c r="V1364" s="28" t="str">
        <f t="shared" si="151"/>
        <v>Avant</v>
      </c>
      <c r="W1364" s="28" t="str">
        <f t="shared" si="152"/>
        <v>Après</v>
      </c>
      <c r="X1364" s="29">
        <f t="shared" si="153"/>
        <v>0</v>
      </c>
      <c r="Y1364" s="42">
        <f>IFERROR(P1364+D1364*0.03,"")</f>
        <v>2.11506010000103E+16</v>
      </c>
    </row>
    <row r="1365" spans="1:25">
      <c r="A1365" s="13" t="s">
        <v>67</v>
      </c>
      <c r="B1365" s="14" t="s">
        <v>31</v>
      </c>
      <c r="C1365" s="15">
        <v>3605052115572</v>
      </c>
      <c r="D1365" s="16">
        <v>10000</v>
      </c>
      <c r="E1365" s="17"/>
      <c r="F1365" s="18"/>
      <c r="G1365" s="19">
        <v>1</v>
      </c>
      <c r="H1365" s="20">
        <f t="shared" si="148"/>
        <v>1</v>
      </c>
      <c r="I1365" s="21">
        <f>SUMIFS(E:E,C:C,C1365)</f>
        <v>10000</v>
      </c>
      <c r="J1365" s="21">
        <f>SUMIFS(D:D,C:C,C1365)</f>
        <v>10000</v>
      </c>
      <c r="K1365" s="20" t="str">
        <f>IF(H1365=2,"Délais OK &amp; Qté OK",IF(AND(H1365=1,E1365&lt;&gt;""),"Délais OK &amp; Qté NO",IF(AND(H1365=1,E1365="",M1365&gt;=2),"Délais NO &amp; Qté OK",IF(AND(E1365&lt;&gt;"",J1365=D1365),"Livraison sans demande","Délais NO &amp; Qté NO"))))</f>
        <v>Délais NO &amp; Qté OK</v>
      </c>
      <c r="L1365" s="22" t="str">
        <f>IF(AND(K1365="Délais NO &amp; Qté OK",X1365&gt;30,D1365&lt;&gt;""),"Verificar",IF(AND(K1365="Délais NO &amp; Qté OK",X1365&lt;=30,D1365&lt;&gt;""),"Entrée faite "&amp;X1365&amp;" jours "&amp;V1365,IF(AND(X1365&lt;30,K1365="Délais NO &amp; Qté NO",D1365=""),"Demande faite "&amp;X1365&amp;" jours "&amp;W1366,"")))</f>
        <v>Entrée faite 2 jours Après</v>
      </c>
      <c r="M1365" s="22">
        <f t="shared" si="149"/>
        <v>2</v>
      </c>
      <c r="N1365" s="23">
        <v>1</v>
      </c>
      <c r="O1365" s="12" t="str">
        <f>CONCATENATE(C1365,D1365,E1365)</f>
        <v>360505211557210000</v>
      </c>
      <c r="P1365" s="42" t="str">
        <f t="shared" si="150"/>
        <v>211557210000</v>
      </c>
      <c r="Q1365" s="24" t="str">
        <f>IF(AND(D1365&lt;&gt;0,E1365=0),B1365,"")</f>
        <v>18/06/2012</v>
      </c>
      <c r="R1365" s="25" t="str">
        <f>IF(AND(D1365=0,E1365&lt;&gt;0),B1365,"")</f>
        <v/>
      </c>
      <c r="S1365" s="26">
        <f t="shared" si="147"/>
        <v>41078</v>
      </c>
      <c r="T1365" s="27">
        <f>SUMIFS(S:S,O:O,O1365,E:E,"")</f>
        <v>41078</v>
      </c>
      <c r="U1365" s="27">
        <f>SUMIFS(S:S,O:O,O1365,D:D,"")</f>
        <v>41080</v>
      </c>
      <c r="V1365" s="28" t="str">
        <f t="shared" si="151"/>
        <v>Après</v>
      </c>
      <c r="W1365" s="28" t="str">
        <f t="shared" si="152"/>
        <v>Avant</v>
      </c>
      <c r="X1365" s="29">
        <f t="shared" si="153"/>
        <v>2</v>
      </c>
      <c r="Y1365" s="42">
        <f>IFERROR(P1365+D1365*0.03,"")</f>
        <v>211557210300</v>
      </c>
    </row>
    <row r="1366" spans="1:25">
      <c r="A1366" s="13" t="s">
        <v>67</v>
      </c>
      <c r="B1366" s="14" t="s">
        <v>31</v>
      </c>
      <c r="C1366" s="15">
        <v>3605052125649</v>
      </c>
      <c r="D1366" s="16">
        <v>10000</v>
      </c>
      <c r="E1366" s="17">
        <v>10000</v>
      </c>
      <c r="F1366" s="18">
        <v>1</v>
      </c>
      <c r="G1366" s="19">
        <v>1</v>
      </c>
      <c r="H1366" s="20">
        <f t="shared" si="148"/>
        <v>2</v>
      </c>
      <c r="I1366" s="21">
        <f>SUMIFS(E:E,C:C,C1366)</f>
        <v>10000</v>
      </c>
      <c r="J1366" s="21">
        <f>SUMIFS(D:D,C:C,C1366)</f>
        <v>10000</v>
      </c>
      <c r="K1366" s="20" t="str">
        <f>IF(H1366=2,"Délais OK &amp; Qté OK",IF(AND(H1366=1,E1366&lt;&gt;""),"Délais OK &amp; Qté NO",IF(AND(H1366=1,E1366="",M1366&gt;=2),"Délais NO &amp; Qté OK",IF(AND(E1366&lt;&gt;"",J1366=D1366),"Livraison sans demande","Délais NO &amp; Qté NO"))))</f>
        <v>Délais OK &amp; Qté OK</v>
      </c>
      <c r="L1366" s="22" t="str">
        <f>IF(AND(K1366="Délais NO &amp; Qté OK",X1366&gt;30,D1366&lt;&gt;""),"Verificar",IF(AND(K1366="Délais NO &amp; Qté OK",X1366&lt;=30,D1366&lt;&gt;""),"Entrée faite "&amp;X1366&amp;" jours "&amp;V1366,IF(AND(X1366&lt;30,K1366="Délais NO &amp; Qté NO",D1366=""),"Demande faite "&amp;X1366&amp;" jours "&amp;W1367,"")))</f>
        <v/>
      </c>
      <c r="M1366" s="22">
        <f t="shared" si="149"/>
        <v>1</v>
      </c>
      <c r="N1366" s="23">
        <v>1</v>
      </c>
      <c r="O1366" s="12" t="str">
        <f>CONCATENATE(C1366,D1366,E1366)</f>
        <v>36050521256491000010000</v>
      </c>
      <c r="P1366" s="42" t="str">
        <f t="shared" si="150"/>
        <v>21256491000010000</v>
      </c>
      <c r="Q1366" s="24" t="str">
        <f>IF(AND(D1366&lt;&gt;0,E1366=0),B1366,"")</f>
        <v/>
      </c>
      <c r="R1366" s="25" t="str">
        <f>IF(AND(D1366=0,E1366&lt;&gt;0),B1366,"")</f>
        <v/>
      </c>
      <c r="S1366" s="26">
        <f t="shared" si="147"/>
        <v>41078</v>
      </c>
      <c r="T1366" s="27">
        <f>SUMIFS(S:S,O:O,O1366,E:E,"")</f>
        <v>0</v>
      </c>
      <c r="U1366" s="27">
        <f>SUMIFS(S:S,O:O,O1366,D:D,"")</f>
        <v>0</v>
      </c>
      <c r="V1366" s="28" t="str">
        <f t="shared" si="151"/>
        <v>Avant</v>
      </c>
      <c r="W1366" s="28" t="str">
        <f t="shared" si="152"/>
        <v>Après</v>
      </c>
      <c r="X1366" s="29">
        <f t="shared" si="153"/>
        <v>0</v>
      </c>
      <c r="Y1366" s="42">
        <f>IFERROR(P1366+D1366*0.03,"")</f>
        <v>2.12564910000103E+16</v>
      </c>
    </row>
    <row r="1367" spans="1:25">
      <c r="A1367" s="13" t="s">
        <v>67</v>
      </c>
      <c r="B1367" s="14" t="s">
        <v>31</v>
      </c>
      <c r="C1367" s="15">
        <v>3605052125656</v>
      </c>
      <c r="D1367" s="16">
        <v>10000</v>
      </c>
      <c r="E1367" s="17">
        <v>10000</v>
      </c>
      <c r="F1367" s="18">
        <v>1</v>
      </c>
      <c r="G1367" s="19">
        <v>1</v>
      </c>
      <c r="H1367" s="20">
        <f t="shared" si="148"/>
        <v>2</v>
      </c>
      <c r="I1367" s="21">
        <f>SUMIFS(E:E,C:C,C1367)</f>
        <v>10000</v>
      </c>
      <c r="J1367" s="21">
        <f>SUMIFS(D:D,C:C,C1367)</f>
        <v>10000</v>
      </c>
      <c r="K1367" s="20" t="str">
        <f>IF(H1367=2,"Délais OK &amp; Qté OK",IF(AND(H1367=1,E1367&lt;&gt;""),"Délais OK &amp; Qté NO",IF(AND(H1367=1,E1367="",M1367&gt;=2),"Délais NO &amp; Qté OK",IF(AND(E1367&lt;&gt;"",J1367=D1367),"Livraison sans demande","Délais NO &amp; Qté NO"))))</f>
        <v>Délais OK &amp; Qté OK</v>
      </c>
      <c r="L1367" s="22" t="str">
        <f>IF(AND(K1367="Délais NO &amp; Qté OK",X1367&gt;30,D1367&lt;&gt;""),"Verificar",IF(AND(K1367="Délais NO &amp; Qté OK",X1367&lt;=30,D1367&lt;&gt;""),"Entrée faite "&amp;X1367&amp;" jours "&amp;V1367,IF(AND(X1367&lt;30,K1367="Délais NO &amp; Qté NO",D1367=""),"Demande faite "&amp;X1367&amp;" jours "&amp;W1368,"")))</f>
        <v/>
      </c>
      <c r="M1367" s="22">
        <f t="shared" si="149"/>
        <v>1</v>
      </c>
      <c r="N1367" s="23">
        <v>1</v>
      </c>
      <c r="O1367" s="12" t="str">
        <f>CONCATENATE(C1367,D1367,E1367)</f>
        <v>36050521256561000010000</v>
      </c>
      <c r="P1367" s="42" t="str">
        <f t="shared" si="150"/>
        <v>21256561000010000</v>
      </c>
      <c r="Q1367" s="24" t="str">
        <f>IF(AND(D1367&lt;&gt;0,E1367=0),B1367,"")</f>
        <v/>
      </c>
      <c r="R1367" s="25" t="str">
        <f>IF(AND(D1367=0,E1367&lt;&gt;0),B1367,"")</f>
        <v/>
      </c>
      <c r="S1367" s="26">
        <f t="shared" si="147"/>
        <v>41078</v>
      </c>
      <c r="T1367" s="27">
        <f>SUMIFS(S:S,O:O,O1367,E:E,"")</f>
        <v>0</v>
      </c>
      <c r="U1367" s="27">
        <f>SUMIFS(S:S,O:O,O1367,D:D,"")</f>
        <v>0</v>
      </c>
      <c r="V1367" s="28" t="str">
        <f t="shared" si="151"/>
        <v>Avant</v>
      </c>
      <c r="W1367" s="28" t="str">
        <f t="shared" si="152"/>
        <v>Après</v>
      </c>
      <c r="X1367" s="29">
        <f t="shared" si="153"/>
        <v>0</v>
      </c>
      <c r="Y1367" s="42">
        <f>IFERROR(P1367+D1367*0.03,"")</f>
        <v>2.12565610000103E+16</v>
      </c>
    </row>
    <row r="1368" spans="1:25">
      <c r="A1368" s="13" t="s">
        <v>67</v>
      </c>
      <c r="B1368" s="14" t="s">
        <v>31</v>
      </c>
      <c r="C1368" s="15">
        <v>3605052125755</v>
      </c>
      <c r="D1368" s="16">
        <v>10000</v>
      </c>
      <c r="E1368" s="17">
        <v>10000</v>
      </c>
      <c r="F1368" s="18">
        <v>1</v>
      </c>
      <c r="G1368" s="19">
        <v>1</v>
      </c>
      <c r="H1368" s="20">
        <f t="shared" si="148"/>
        <v>2</v>
      </c>
      <c r="I1368" s="21">
        <f>SUMIFS(E:E,C:C,C1368)</f>
        <v>10000</v>
      </c>
      <c r="J1368" s="21">
        <f>SUMIFS(D:D,C:C,C1368)</f>
        <v>10000</v>
      </c>
      <c r="K1368" s="20" t="str">
        <f>IF(H1368=2,"Délais OK &amp; Qté OK",IF(AND(H1368=1,E1368&lt;&gt;""),"Délais OK &amp; Qté NO",IF(AND(H1368=1,E1368="",M1368&gt;=2),"Délais NO &amp; Qté OK",IF(AND(E1368&lt;&gt;"",J1368=D1368),"Livraison sans demande","Délais NO &amp; Qté NO"))))</f>
        <v>Délais OK &amp; Qté OK</v>
      </c>
      <c r="L1368" s="22" t="str">
        <f>IF(AND(K1368="Délais NO &amp; Qté OK",X1368&gt;30,D1368&lt;&gt;""),"Verificar",IF(AND(K1368="Délais NO &amp; Qté OK",X1368&lt;=30,D1368&lt;&gt;""),"Entrée faite "&amp;X1368&amp;" jours "&amp;V1368,IF(AND(X1368&lt;30,K1368="Délais NO &amp; Qté NO",D1368=""),"Demande faite "&amp;X1368&amp;" jours "&amp;W1369,"")))</f>
        <v/>
      </c>
      <c r="M1368" s="22">
        <f t="shared" si="149"/>
        <v>1</v>
      </c>
      <c r="N1368" s="23">
        <v>1</v>
      </c>
      <c r="O1368" s="12" t="str">
        <f>CONCATENATE(C1368,D1368,E1368)</f>
        <v>36050521257551000010000</v>
      </c>
      <c r="P1368" s="42" t="str">
        <f t="shared" si="150"/>
        <v>21257551000010000</v>
      </c>
      <c r="Q1368" s="24" t="str">
        <f>IF(AND(D1368&lt;&gt;0,E1368=0),B1368,"")</f>
        <v/>
      </c>
      <c r="R1368" s="25" t="str">
        <f>IF(AND(D1368=0,E1368&lt;&gt;0),B1368,"")</f>
        <v/>
      </c>
      <c r="S1368" s="26">
        <f t="shared" si="147"/>
        <v>41078</v>
      </c>
      <c r="T1368" s="27">
        <f>SUMIFS(S:S,O:O,O1368,E:E,"")</f>
        <v>0</v>
      </c>
      <c r="U1368" s="27">
        <f>SUMIFS(S:S,O:O,O1368,D:D,"")</f>
        <v>0</v>
      </c>
      <c r="V1368" s="28" t="str">
        <f t="shared" si="151"/>
        <v>Avant</v>
      </c>
      <c r="W1368" s="28" t="str">
        <f t="shared" si="152"/>
        <v>Après</v>
      </c>
      <c r="X1368" s="29">
        <f t="shared" si="153"/>
        <v>0</v>
      </c>
      <c r="Y1368" s="42">
        <f>IFERROR(P1368+D1368*0.03,"")</f>
        <v>2.12575510000103E+16</v>
      </c>
    </row>
    <row r="1369" spans="1:25">
      <c r="A1369" s="13" t="s">
        <v>67</v>
      </c>
      <c r="B1369" s="14" t="s">
        <v>31</v>
      </c>
      <c r="C1369" s="15">
        <v>3605052125793</v>
      </c>
      <c r="D1369" s="16">
        <v>10000</v>
      </c>
      <c r="E1369" s="17">
        <v>10000</v>
      </c>
      <c r="F1369" s="18">
        <v>1</v>
      </c>
      <c r="G1369" s="19">
        <v>1</v>
      </c>
      <c r="H1369" s="20">
        <f t="shared" si="148"/>
        <v>2</v>
      </c>
      <c r="I1369" s="21">
        <f>SUMIFS(E:E,C:C,C1369)</f>
        <v>10000</v>
      </c>
      <c r="J1369" s="21">
        <f>SUMIFS(D:D,C:C,C1369)</f>
        <v>20000</v>
      </c>
      <c r="K1369" s="20" t="str">
        <f>IF(H1369=2,"Délais OK &amp; Qté OK",IF(AND(H1369=1,E1369&lt;&gt;""),"Délais OK &amp; Qté NO",IF(AND(H1369=1,E1369="",M1369&gt;=2),"Délais NO &amp; Qté OK",IF(AND(E1369&lt;&gt;"",J1369=D1369),"Livraison sans demande","Délais NO &amp; Qté NO"))))</f>
        <v>Délais OK &amp; Qté OK</v>
      </c>
      <c r="L1369" s="22" t="str">
        <f>IF(AND(K1369="Délais NO &amp; Qté OK",X1369&gt;30,D1369&lt;&gt;""),"Verificar",IF(AND(K1369="Délais NO &amp; Qté OK",X1369&lt;=30,D1369&lt;&gt;""),"Entrée faite "&amp;X1369&amp;" jours "&amp;V1369,IF(AND(X1369&lt;30,K1369="Délais NO &amp; Qté NO",D1369=""),"Demande faite "&amp;X1369&amp;" jours "&amp;W1370,"")))</f>
        <v/>
      </c>
      <c r="M1369" s="22">
        <f t="shared" si="149"/>
        <v>1</v>
      </c>
      <c r="N1369" s="23">
        <v>1</v>
      </c>
      <c r="O1369" s="12" t="str">
        <f>CONCATENATE(C1369,D1369,E1369)</f>
        <v>36050521257931000010000</v>
      </c>
      <c r="P1369" s="42" t="str">
        <f t="shared" si="150"/>
        <v>21257931000010000</v>
      </c>
      <c r="Q1369" s="24" t="str">
        <f>IF(AND(D1369&lt;&gt;0,E1369=0),B1369,"")</f>
        <v/>
      </c>
      <c r="R1369" s="25" t="str">
        <f>IF(AND(D1369=0,E1369&lt;&gt;0),B1369,"")</f>
        <v/>
      </c>
      <c r="S1369" s="26">
        <f t="shared" si="147"/>
        <v>41078</v>
      </c>
      <c r="T1369" s="27">
        <f>SUMIFS(S:S,O:O,O1369,E:E,"")</f>
        <v>0</v>
      </c>
      <c r="U1369" s="27">
        <f>SUMIFS(S:S,O:O,O1369,D:D,"")</f>
        <v>0</v>
      </c>
      <c r="V1369" s="28" t="str">
        <f t="shared" si="151"/>
        <v>Avant</v>
      </c>
      <c r="W1369" s="28" t="str">
        <f t="shared" si="152"/>
        <v>Après</v>
      </c>
      <c r="X1369" s="29">
        <f t="shared" si="153"/>
        <v>0</v>
      </c>
      <c r="Y1369" s="42">
        <f>IFERROR(P1369+D1369*0.03,"")</f>
        <v>2.12579310000103E+16</v>
      </c>
    </row>
    <row r="1370" spans="1:25">
      <c r="A1370" s="13" t="s">
        <v>67</v>
      </c>
      <c r="B1370" s="14" t="s">
        <v>31</v>
      </c>
      <c r="C1370" s="15">
        <v>3605052144602</v>
      </c>
      <c r="D1370" s="16">
        <v>10000</v>
      </c>
      <c r="E1370" s="17">
        <v>10000</v>
      </c>
      <c r="F1370" s="18">
        <v>1</v>
      </c>
      <c r="G1370" s="19">
        <v>1</v>
      </c>
      <c r="H1370" s="20">
        <f t="shared" si="148"/>
        <v>2</v>
      </c>
      <c r="I1370" s="21">
        <f>SUMIFS(E:E,C:C,C1370)</f>
        <v>10000</v>
      </c>
      <c r="J1370" s="21">
        <f>SUMIFS(D:D,C:C,C1370)</f>
        <v>10000</v>
      </c>
      <c r="K1370" s="20" t="str">
        <f>IF(H1370=2,"Délais OK &amp; Qté OK",IF(AND(H1370=1,E1370&lt;&gt;""),"Délais OK &amp; Qté NO",IF(AND(H1370=1,E1370="",M1370&gt;=2),"Délais NO &amp; Qté OK",IF(AND(E1370&lt;&gt;"",J1370=D1370),"Livraison sans demande","Délais NO &amp; Qté NO"))))</f>
        <v>Délais OK &amp; Qté OK</v>
      </c>
      <c r="L1370" s="22" t="str">
        <f>IF(AND(K1370="Délais NO &amp; Qté OK",X1370&gt;30,D1370&lt;&gt;""),"Verificar",IF(AND(K1370="Délais NO &amp; Qté OK",X1370&lt;=30,D1370&lt;&gt;""),"Entrée faite "&amp;X1370&amp;" jours "&amp;V1370,IF(AND(X1370&lt;30,K1370="Délais NO &amp; Qté NO",D1370=""),"Demande faite "&amp;X1370&amp;" jours "&amp;W1371,"")))</f>
        <v/>
      </c>
      <c r="M1370" s="22">
        <f t="shared" si="149"/>
        <v>1</v>
      </c>
      <c r="N1370" s="23">
        <v>1</v>
      </c>
      <c r="O1370" s="12" t="str">
        <f>CONCATENATE(C1370,D1370,E1370)</f>
        <v>36050521446021000010000</v>
      </c>
      <c r="P1370" s="42" t="str">
        <f t="shared" si="150"/>
        <v>21446021000010000</v>
      </c>
      <c r="Q1370" s="24" t="str">
        <f>IF(AND(D1370&lt;&gt;0,E1370=0),B1370,"")</f>
        <v/>
      </c>
      <c r="R1370" s="25" t="str">
        <f>IF(AND(D1370=0,E1370&lt;&gt;0),B1370,"")</f>
        <v/>
      </c>
      <c r="S1370" s="26">
        <f t="shared" si="147"/>
        <v>41078</v>
      </c>
      <c r="T1370" s="27">
        <f>SUMIFS(S:S,O:O,O1370,E:E,"")</f>
        <v>0</v>
      </c>
      <c r="U1370" s="27">
        <f>SUMIFS(S:S,O:O,O1370,D:D,"")</f>
        <v>0</v>
      </c>
      <c r="V1370" s="28" t="str">
        <f t="shared" si="151"/>
        <v>Avant</v>
      </c>
      <c r="W1370" s="28" t="str">
        <f t="shared" si="152"/>
        <v>Après</v>
      </c>
      <c r="X1370" s="29">
        <f t="shared" si="153"/>
        <v>0</v>
      </c>
      <c r="Y1370" s="42">
        <f>IFERROR(P1370+D1370*0.03,"")</f>
        <v>2.14460210000103E+16</v>
      </c>
    </row>
    <row r="1371" spans="1:25">
      <c r="A1371" s="13" t="s">
        <v>67</v>
      </c>
      <c r="B1371" s="14" t="s">
        <v>31</v>
      </c>
      <c r="C1371" s="15">
        <v>3605052218730</v>
      </c>
      <c r="D1371" s="16">
        <v>7905</v>
      </c>
      <c r="E1371" s="17"/>
      <c r="F1371" s="18"/>
      <c r="G1371" s="19">
        <v>1</v>
      </c>
      <c r="H1371" s="20">
        <f t="shared" si="148"/>
        <v>1</v>
      </c>
      <c r="I1371" s="21">
        <f>SUMIFS(E:E,C:C,C1371)</f>
        <v>0</v>
      </c>
      <c r="J1371" s="21">
        <f>SUMIFS(D:D,C:C,C1371)</f>
        <v>7905</v>
      </c>
      <c r="K1371" s="20" t="str">
        <f>IF(H1371=2,"Délais OK &amp; Qté OK",IF(AND(H1371=1,E1371&lt;&gt;""),"Délais OK &amp; Qté NO",IF(AND(H1371=1,E1371="",M1371&gt;=2),"Délais NO &amp; Qté OK",IF(AND(E1371&lt;&gt;"",J1371=D1371),"Livraison sans demande","Délais NO &amp; Qté NO"))))</f>
        <v>Délais NO &amp; Qté NO</v>
      </c>
      <c r="L1371" s="22" t="str">
        <f>IF(AND(K1371="Délais NO &amp; Qté OK",X1371&gt;30,D1371&lt;&gt;""),"Verificar",IF(AND(K1371="Délais NO &amp; Qté OK",X1371&lt;=30,D1371&lt;&gt;""),"Entrée faite "&amp;X1371&amp;" jours "&amp;V1371,IF(AND(X1371&lt;30,K1371="Délais NO &amp; Qté NO",D1371=""),"Demande faite "&amp;X1371&amp;" jours "&amp;W1372,"")))</f>
        <v/>
      </c>
      <c r="M1371" s="22">
        <f t="shared" si="149"/>
        <v>1</v>
      </c>
      <c r="N1371" s="23">
        <v>1</v>
      </c>
      <c r="O1371" s="12" t="str">
        <f>CONCATENATE(C1371,D1371,E1371)</f>
        <v>36050522187307905</v>
      </c>
      <c r="P1371" s="42" t="str">
        <f t="shared" si="150"/>
        <v>22187307905</v>
      </c>
      <c r="Q1371" s="24" t="str">
        <f>IF(AND(D1371&lt;&gt;0,E1371=0),B1371,"")</f>
        <v>18/06/2012</v>
      </c>
      <c r="R1371" s="25" t="str">
        <f>IF(AND(D1371=0,E1371&lt;&gt;0),B1371,"")</f>
        <v/>
      </c>
      <c r="S1371" s="26">
        <f t="shared" si="147"/>
        <v>41078</v>
      </c>
      <c r="T1371" s="27">
        <f>SUMIFS(S:S,O:O,O1371,E:E,"")</f>
        <v>41078</v>
      </c>
      <c r="U1371" s="27">
        <f>SUMIFS(S:S,O:O,O1371,D:D,"")</f>
        <v>0</v>
      </c>
      <c r="V1371" s="28" t="str">
        <f t="shared" si="151"/>
        <v>Avant</v>
      </c>
      <c r="W1371" s="28" t="str">
        <f t="shared" si="152"/>
        <v>Après</v>
      </c>
      <c r="X1371" s="29">
        <f t="shared" si="153"/>
        <v>41078</v>
      </c>
      <c r="Y1371" s="42">
        <f>IFERROR(P1371+D1371*0.03,"")</f>
        <v>22187308142.150002</v>
      </c>
    </row>
    <row r="1372" spans="1:25">
      <c r="A1372" s="13" t="s">
        <v>67</v>
      </c>
      <c r="B1372" s="14" t="s">
        <v>31</v>
      </c>
      <c r="C1372" s="15">
        <v>3605052242995</v>
      </c>
      <c r="D1372" s="16">
        <v>90000</v>
      </c>
      <c r="E1372" s="17">
        <v>90000</v>
      </c>
      <c r="F1372" s="18">
        <v>1</v>
      </c>
      <c r="G1372" s="19">
        <v>1</v>
      </c>
      <c r="H1372" s="20">
        <f t="shared" si="148"/>
        <v>2</v>
      </c>
      <c r="I1372" s="21">
        <f>SUMIFS(E:E,C:C,C1372)</f>
        <v>90000</v>
      </c>
      <c r="J1372" s="21">
        <f>SUMIFS(D:D,C:C,C1372)</f>
        <v>90000</v>
      </c>
      <c r="K1372" s="20" t="str">
        <f>IF(H1372=2,"Délais OK &amp; Qté OK",IF(AND(H1372=1,E1372&lt;&gt;""),"Délais OK &amp; Qté NO",IF(AND(H1372=1,E1372="",M1372&gt;=2),"Délais NO &amp; Qté OK",IF(AND(E1372&lt;&gt;"",J1372=D1372),"Livraison sans demande","Délais NO &amp; Qté NO"))))</f>
        <v>Délais OK &amp; Qté OK</v>
      </c>
      <c r="L1372" s="22" t="str">
        <f>IF(AND(K1372="Délais NO &amp; Qté OK",X1372&gt;30,D1372&lt;&gt;""),"Verificar",IF(AND(K1372="Délais NO &amp; Qté OK",X1372&lt;=30,D1372&lt;&gt;""),"Entrée faite "&amp;X1372&amp;" jours "&amp;V1372,IF(AND(X1372&lt;30,K1372="Délais NO &amp; Qté NO",D1372=""),"Demande faite "&amp;X1372&amp;" jours "&amp;W1373,"")))</f>
        <v/>
      </c>
      <c r="M1372" s="22">
        <f t="shared" si="149"/>
        <v>1</v>
      </c>
      <c r="N1372" s="23">
        <v>1</v>
      </c>
      <c r="O1372" s="12" t="str">
        <f>CONCATENATE(C1372,D1372,E1372)</f>
        <v>36050522429959000090000</v>
      </c>
      <c r="P1372" s="42" t="str">
        <f t="shared" si="150"/>
        <v>22429959000090000</v>
      </c>
      <c r="Q1372" s="24" t="str">
        <f>IF(AND(D1372&lt;&gt;0,E1372=0),B1372,"")</f>
        <v/>
      </c>
      <c r="R1372" s="25" t="str">
        <f>IF(AND(D1372=0,E1372&lt;&gt;0),B1372,"")</f>
        <v/>
      </c>
      <c r="S1372" s="26">
        <f t="shared" si="147"/>
        <v>41078</v>
      </c>
      <c r="T1372" s="27">
        <f>SUMIFS(S:S,O:O,O1372,E:E,"")</f>
        <v>0</v>
      </c>
      <c r="U1372" s="27">
        <f>SUMIFS(S:S,O:O,O1372,D:D,"")</f>
        <v>0</v>
      </c>
      <c r="V1372" s="28" t="str">
        <f t="shared" si="151"/>
        <v>Avant</v>
      </c>
      <c r="W1372" s="28" t="str">
        <f t="shared" si="152"/>
        <v>Après</v>
      </c>
      <c r="X1372" s="29">
        <f t="shared" si="153"/>
        <v>0</v>
      </c>
      <c r="Y1372" s="42">
        <f>IFERROR(P1372+D1372*0.03,"")</f>
        <v>2.24299590000927E+16</v>
      </c>
    </row>
    <row r="1373" spans="1:25">
      <c r="A1373" s="13" t="s">
        <v>67</v>
      </c>
      <c r="B1373" s="14" t="s">
        <v>31</v>
      </c>
      <c r="C1373" s="15">
        <v>3605052245361</v>
      </c>
      <c r="D1373" s="16">
        <v>10000</v>
      </c>
      <c r="E1373" s="17">
        <v>10000</v>
      </c>
      <c r="F1373" s="18">
        <v>1</v>
      </c>
      <c r="G1373" s="19">
        <v>1</v>
      </c>
      <c r="H1373" s="20">
        <f t="shared" si="148"/>
        <v>2</v>
      </c>
      <c r="I1373" s="21">
        <f>SUMIFS(E:E,C:C,C1373)</f>
        <v>10000</v>
      </c>
      <c r="J1373" s="21">
        <f>SUMIFS(D:D,C:C,C1373)</f>
        <v>10000</v>
      </c>
      <c r="K1373" s="20" t="str">
        <f>IF(H1373=2,"Délais OK &amp; Qté OK",IF(AND(H1373=1,E1373&lt;&gt;""),"Délais OK &amp; Qté NO",IF(AND(H1373=1,E1373="",M1373&gt;=2),"Délais NO &amp; Qté OK",IF(AND(E1373&lt;&gt;"",J1373=D1373),"Livraison sans demande","Délais NO &amp; Qté NO"))))</f>
        <v>Délais OK &amp; Qté OK</v>
      </c>
      <c r="L1373" s="22" t="str">
        <f>IF(AND(K1373="Délais NO &amp; Qté OK",X1373&gt;30,D1373&lt;&gt;""),"Verificar",IF(AND(K1373="Délais NO &amp; Qté OK",X1373&lt;=30,D1373&lt;&gt;""),"Entrée faite "&amp;X1373&amp;" jours "&amp;V1373,IF(AND(X1373&lt;30,K1373="Délais NO &amp; Qté NO",D1373=""),"Demande faite "&amp;X1373&amp;" jours "&amp;W1374,"")))</f>
        <v/>
      </c>
      <c r="M1373" s="22">
        <f t="shared" si="149"/>
        <v>1</v>
      </c>
      <c r="N1373" s="23">
        <v>1</v>
      </c>
      <c r="O1373" s="12" t="str">
        <f>CONCATENATE(C1373,D1373,E1373)</f>
        <v>36050522453611000010000</v>
      </c>
      <c r="P1373" s="42" t="str">
        <f t="shared" si="150"/>
        <v>22453611000010000</v>
      </c>
      <c r="Q1373" s="24" t="str">
        <f>IF(AND(D1373&lt;&gt;0,E1373=0),B1373,"")</f>
        <v/>
      </c>
      <c r="R1373" s="25" t="str">
        <f>IF(AND(D1373=0,E1373&lt;&gt;0),B1373,"")</f>
        <v/>
      </c>
      <c r="S1373" s="26">
        <f t="shared" si="147"/>
        <v>41078</v>
      </c>
      <c r="T1373" s="27">
        <f>SUMIFS(S:S,O:O,O1373,E:E,"")</f>
        <v>0</v>
      </c>
      <c r="U1373" s="27">
        <f>SUMIFS(S:S,O:O,O1373,D:D,"")</f>
        <v>0</v>
      </c>
      <c r="V1373" s="28" t="str">
        <f t="shared" si="151"/>
        <v>Avant</v>
      </c>
      <c r="W1373" s="28" t="str">
        <f t="shared" si="152"/>
        <v>Après</v>
      </c>
      <c r="X1373" s="29">
        <f t="shared" si="153"/>
        <v>0</v>
      </c>
      <c r="Y1373" s="42">
        <f>IFERROR(P1373+D1373*0.03,"")</f>
        <v>2.24536110000103E+16</v>
      </c>
    </row>
    <row r="1374" spans="1:25">
      <c r="A1374" s="13" t="s">
        <v>67</v>
      </c>
      <c r="B1374" s="14" t="s">
        <v>31</v>
      </c>
      <c r="C1374" s="15">
        <v>3605052267981</v>
      </c>
      <c r="D1374" s="16">
        <v>19200</v>
      </c>
      <c r="E1374" s="17"/>
      <c r="F1374" s="18"/>
      <c r="G1374" s="19">
        <v>1</v>
      </c>
      <c r="H1374" s="20">
        <f t="shared" si="148"/>
        <v>1</v>
      </c>
      <c r="I1374" s="21">
        <f>SUMIFS(E:E,C:C,C1374)</f>
        <v>787200</v>
      </c>
      <c r="J1374" s="21">
        <f>SUMIFS(D:D,C:C,C1374)</f>
        <v>796800</v>
      </c>
      <c r="K1374" s="20" t="str">
        <f>IF(H1374=2,"Délais OK &amp; Qté OK",IF(AND(H1374=1,E1374&lt;&gt;""),"Délais OK &amp; Qté NO",IF(AND(H1374=1,E1374="",M1374&gt;=2),"Délais NO &amp; Qté OK",IF(AND(E1374&lt;&gt;"",J1374=D1374),"Livraison sans demande","Délais NO &amp; Qté NO"))))</f>
        <v>Délais NO &amp; Qté NO</v>
      </c>
      <c r="L1374" s="22" t="str">
        <f>IF(AND(K1374="Délais NO &amp; Qté OK",X1374&gt;30,D1374&lt;&gt;""),"Verificar",IF(AND(K1374="Délais NO &amp; Qté OK",X1374&lt;=30,D1374&lt;&gt;""),"Entrée faite "&amp;X1374&amp;" jours "&amp;V1374,IF(AND(X1374&lt;30,K1374="Délais NO &amp; Qté NO",D1374=""),"Demande faite "&amp;X1374&amp;" jours "&amp;W1375,"")))</f>
        <v/>
      </c>
      <c r="M1374" s="22">
        <f t="shared" si="149"/>
        <v>1</v>
      </c>
      <c r="N1374" s="23">
        <v>1</v>
      </c>
      <c r="O1374" s="12" t="str">
        <f>CONCATENATE(C1374,D1374,E1374)</f>
        <v>360505226798119200</v>
      </c>
      <c r="P1374" s="42" t="str">
        <f t="shared" si="150"/>
        <v>226798119200</v>
      </c>
      <c r="Q1374" s="24" t="str">
        <f>IF(AND(D1374&lt;&gt;0,E1374=0),B1374,"")</f>
        <v>18/06/2012</v>
      </c>
      <c r="R1374" s="25" t="str">
        <f>IF(AND(D1374=0,E1374&lt;&gt;0),B1374,"")</f>
        <v/>
      </c>
      <c r="S1374" s="26">
        <f t="shared" si="147"/>
        <v>41078</v>
      </c>
      <c r="T1374" s="27">
        <f>SUMIFS(S:S,O:O,O1374,E:E,"")</f>
        <v>41078</v>
      </c>
      <c r="U1374" s="27">
        <f>SUMIFS(S:S,O:O,O1374,D:D,"")</f>
        <v>0</v>
      </c>
      <c r="V1374" s="28" t="str">
        <f t="shared" si="151"/>
        <v>Avant</v>
      </c>
      <c r="W1374" s="28" t="str">
        <f t="shared" si="152"/>
        <v>Après</v>
      </c>
      <c r="X1374" s="29">
        <f t="shared" si="153"/>
        <v>41078</v>
      </c>
      <c r="Y1374" s="42">
        <f>IFERROR(P1374+D1374*0.03,"")</f>
        <v>226798119776</v>
      </c>
    </row>
    <row r="1375" spans="1:25">
      <c r="A1375" s="13" t="s">
        <v>67</v>
      </c>
      <c r="B1375" s="14" t="s">
        <v>31</v>
      </c>
      <c r="C1375" s="15">
        <v>3605052268001</v>
      </c>
      <c r="D1375" s="16">
        <v>9600</v>
      </c>
      <c r="E1375" s="17"/>
      <c r="F1375" s="18"/>
      <c r="G1375" s="19">
        <v>1</v>
      </c>
      <c r="H1375" s="20">
        <f t="shared" si="148"/>
        <v>1</v>
      </c>
      <c r="I1375" s="21">
        <f>SUMIFS(E:E,C:C,C1375)</f>
        <v>163425</v>
      </c>
      <c r="J1375" s="21">
        <f>SUMIFS(D:D,C:C,C1375)</f>
        <v>192225</v>
      </c>
      <c r="K1375" s="20" t="str">
        <f>IF(H1375=2,"Délais OK &amp; Qté OK",IF(AND(H1375=1,E1375&lt;&gt;""),"Délais OK &amp; Qté NO",IF(AND(H1375=1,E1375="",M1375&gt;=2),"Délais NO &amp; Qté OK",IF(AND(E1375&lt;&gt;"",J1375=D1375),"Livraison sans demande","Délais NO &amp; Qté NO"))))</f>
        <v>Délais NO &amp; Qté OK</v>
      </c>
      <c r="L1375" s="22" t="str">
        <f>IF(AND(K1375="Délais NO &amp; Qté OK",X1375&gt;30,D1375&lt;&gt;""),"Verificar",IF(AND(K1375="Délais NO &amp; Qté OK",X1375&lt;=30,D1375&lt;&gt;""),"Entrée faite "&amp;X1375&amp;" jours "&amp;V1375,IF(AND(X1375&lt;30,K1375="Délais NO &amp; Qté NO",D1375=""),"Demande faite "&amp;X1375&amp;" jours "&amp;W1376,"")))</f>
        <v>Verificar</v>
      </c>
      <c r="M1375" s="22">
        <f t="shared" si="149"/>
        <v>2</v>
      </c>
      <c r="N1375" s="23">
        <v>1</v>
      </c>
      <c r="O1375" s="12" t="str">
        <f>CONCATENATE(C1375,D1375,E1375)</f>
        <v>36050522680019600</v>
      </c>
      <c r="P1375" s="42" t="str">
        <f t="shared" si="150"/>
        <v>22680019600</v>
      </c>
      <c r="Q1375" s="24" t="str">
        <f>IF(AND(D1375&lt;&gt;0,E1375=0),B1375,"")</f>
        <v>18/06/2012</v>
      </c>
      <c r="R1375" s="25" t="str">
        <f>IF(AND(D1375=0,E1375&lt;&gt;0),B1375,"")</f>
        <v/>
      </c>
      <c r="S1375" s="26">
        <f t="shared" si="147"/>
        <v>41078</v>
      </c>
      <c r="T1375" s="27">
        <f>SUMIFS(S:S,O:O,O1375,E:E,"")</f>
        <v>82143</v>
      </c>
      <c r="U1375" s="27">
        <f>SUMIFS(S:S,O:O,O1375,D:D,"")</f>
        <v>0</v>
      </c>
      <c r="V1375" s="28" t="str">
        <f t="shared" si="151"/>
        <v>Avant</v>
      </c>
      <c r="W1375" s="28" t="str">
        <f t="shared" si="152"/>
        <v>Après</v>
      </c>
      <c r="X1375" s="29">
        <f t="shared" si="153"/>
        <v>82143</v>
      </c>
      <c r="Y1375" s="42">
        <f>IFERROR(P1375+D1375*0.03,"")</f>
        <v>22680019888</v>
      </c>
    </row>
    <row r="1376" spans="1:25">
      <c r="A1376" s="13" t="s">
        <v>67</v>
      </c>
      <c r="B1376" s="14" t="s">
        <v>31</v>
      </c>
      <c r="C1376" s="15">
        <v>3605052302934</v>
      </c>
      <c r="D1376" s="16">
        <v>9600</v>
      </c>
      <c r="E1376" s="17"/>
      <c r="F1376" s="18"/>
      <c r="G1376" s="19">
        <v>1</v>
      </c>
      <c r="H1376" s="20">
        <f t="shared" si="148"/>
        <v>1</v>
      </c>
      <c r="I1376" s="21">
        <f>SUMIFS(E:E,C:C,C1376)</f>
        <v>9600</v>
      </c>
      <c r="J1376" s="21">
        <f>SUMIFS(D:D,C:C,C1376)</f>
        <v>19200</v>
      </c>
      <c r="K1376" s="20" t="str">
        <f>IF(H1376=2,"Délais OK &amp; Qté OK",IF(AND(H1376=1,E1376&lt;&gt;""),"Délais OK &amp; Qté NO",IF(AND(H1376=1,E1376="",M1376&gt;=2),"Délais NO &amp; Qté OK",IF(AND(E1376&lt;&gt;"",J1376=D1376),"Livraison sans demande","Délais NO &amp; Qté NO"))))</f>
        <v>Délais NO &amp; Qté NO</v>
      </c>
      <c r="L1376" s="22" t="str">
        <f>IF(AND(K1376="Délais NO &amp; Qté OK",X1376&gt;30,D1376&lt;&gt;""),"Verificar",IF(AND(K1376="Délais NO &amp; Qté OK",X1376&lt;=30,D1376&lt;&gt;""),"Entrée faite "&amp;X1376&amp;" jours "&amp;V1376,IF(AND(X1376&lt;30,K1376="Délais NO &amp; Qté NO",D1376=""),"Demande faite "&amp;X1376&amp;" jours "&amp;W1377,"")))</f>
        <v/>
      </c>
      <c r="M1376" s="22">
        <f t="shared" si="149"/>
        <v>1</v>
      </c>
      <c r="N1376" s="23">
        <v>1</v>
      </c>
      <c r="O1376" s="12" t="str">
        <f>CONCATENATE(C1376,D1376,E1376)</f>
        <v>36050523029349600</v>
      </c>
      <c r="P1376" s="42" t="str">
        <f t="shared" si="150"/>
        <v>23029349600</v>
      </c>
      <c r="Q1376" s="24" t="str">
        <f>IF(AND(D1376&lt;&gt;0,E1376=0),B1376,"")</f>
        <v>18/06/2012</v>
      </c>
      <c r="R1376" s="25" t="str">
        <f>IF(AND(D1376=0,E1376&lt;&gt;0),B1376,"")</f>
        <v/>
      </c>
      <c r="S1376" s="26">
        <f t="shared" si="147"/>
        <v>41078</v>
      </c>
      <c r="T1376" s="27">
        <f>SUMIFS(S:S,O:O,O1376,E:E,"")</f>
        <v>41078</v>
      </c>
      <c r="U1376" s="27">
        <f>SUMIFS(S:S,O:O,O1376,D:D,"")</f>
        <v>0</v>
      </c>
      <c r="V1376" s="28" t="str">
        <f t="shared" si="151"/>
        <v>Avant</v>
      </c>
      <c r="W1376" s="28" t="str">
        <f t="shared" si="152"/>
        <v>Après</v>
      </c>
      <c r="X1376" s="29">
        <f t="shared" si="153"/>
        <v>41078</v>
      </c>
      <c r="Y1376" s="42">
        <f>IFERROR(P1376+D1376*0.03,"")</f>
        <v>23029349888</v>
      </c>
    </row>
    <row r="1377" spans="1:25">
      <c r="A1377" s="13" t="s">
        <v>67</v>
      </c>
      <c r="B1377" s="14" t="s">
        <v>31</v>
      </c>
      <c r="C1377" s="15">
        <v>3605052303092</v>
      </c>
      <c r="D1377" s="16">
        <v>24000</v>
      </c>
      <c r="E1377" s="17">
        <v>12000</v>
      </c>
      <c r="F1377" s="18"/>
      <c r="G1377" s="19">
        <v>1</v>
      </c>
      <c r="H1377" s="20">
        <f t="shared" si="148"/>
        <v>1</v>
      </c>
      <c r="I1377" s="21">
        <f>SUMIFS(E:E,C:C,C1377)</f>
        <v>12000</v>
      </c>
      <c r="J1377" s="21">
        <f>SUMIFS(D:D,C:C,C1377)</f>
        <v>24000</v>
      </c>
      <c r="K1377" s="20" t="str">
        <f>IF(H1377=2,"Délais OK &amp; Qté OK",IF(AND(H1377=1,E1377&lt;&gt;""),"Délais OK &amp; Qté NO",IF(AND(H1377=1,E1377="",M1377&gt;=2),"Délais NO &amp; Qté OK",IF(AND(E1377&lt;&gt;"",J1377=D1377),"Livraison sans demande","Délais NO &amp; Qté NO"))))</f>
        <v>Délais OK &amp; Qté NO</v>
      </c>
      <c r="L1377" s="22" t="str">
        <f>IF(AND(K1377="Délais NO &amp; Qté OK",X1377&gt;30,D1377&lt;&gt;""),"Verificar",IF(AND(K1377="Délais NO &amp; Qté OK",X1377&lt;=30,D1377&lt;&gt;""),"Entrée faite "&amp;X1377&amp;" jours "&amp;V1377,IF(AND(X1377&lt;30,K1377="Délais NO &amp; Qté NO",D1377=""),"Demande faite "&amp;X1377&amp;" jours "&amp;W1378,"")))</f>
        <v/>
      </c>
      <c r="M1377" s="22">
        <f t="shared" si="149"/>
        <v>1</v>
      </c>
      <c r="N1377" s="23">
        <v>1</v>
      </c>
      <c r="O1377" s="12" t="str">
        <f>CONCATENATE(C1377,D1377,E1377)</f>
        <v>36050523030922400012000</v>
      </c>
      <c r="P1377" s="42" t="str">
        <f t="shared" si="150"/>
        <v>23030922400012000</v>
      </c>
      <c r="Q1377" s="24" t="str">
        <f>IF(AND(D1377&lt;&gt;0,E1377=0),B1377,"")</f>
        <v/>
      </c>
      <c r="R1377" s="25" t="str">
        <f>IF(AND(D1377=0,E1377&lt;&gt;0),B1377,"")</f>
        <v/>
      </c>
      <c r="S1377" s="26">
        <f t="shared" si="147"/>
        <v>41078</v>
      </c>
      <c r="T1377" s="27">
        <f>SUMIFS(S:S,O:O,O1377,E:E,"")</f>
        <v>0</v>
      </c>
      <c r="U1377" s="27">
        <f>SUMIFS(S:S,O:O,O1377,D:D,"")</f>
        <v>0</v>
      </c>
      <c r="V1377" s="28" t="str">
        <f t="shared" si="151"/>
        <v>Avant</v>
      </c>
      <c r="W1377" s="28" t="str">
        <f t="shared" si="152"/>
        <v>Après</v>
      </c>
      <c r="X1377" s="29">
        <f t="shared" si="153"/>
        <v>0</v>
      </c>
      <c r="Y1377" s="42">
        <f>IFERROR(P1377+D1377*0.03,"")</f>
        <v>2.303092240001272E+16</v>
      </c>
    </row>
    <row r="1378" spans="1:25">
      <c r="A1378" s="13" t="s">
        <v>67</v>
      </c>
      <c r="B1378" s="14" t="s">
        <v>31</v>
      </c>
      <c r="C1378" s="15">
        <v>3605052303108</v>
      </c>
      <c r="D1378" s="16">
        <v>4800</v>
      </c>
      <c r="E1378" s="17"/>
      <c r="F1378" s="18"/>
      <c r="G1378" s="19">
        <v>1</v>
      </c>
      <c r="H1378" s="20">
        <f t="shared" si="148"/>
        <v>1</v>
      </c>
      <c r="I1378" s="21">
        <f>SUMIFS(E:E,C:C,C1378)</f>
        <v>24000</v>
      </c>
      <c r="J1378" s="21">
        <f>SUMIFS(D:D,C:C,C1378)</f>
        <v>48000</v>
      </c>
      <c r="K1378" s="20" t="str">
        <f>IF(H1378=2,"Délais OK &amp; Qté OK",IF(AND(H1378=1,E1378&lt;&gt;""),"Délais OK &amp; Qté NO",IF(AND(H1378=1,E1378="",M1378&gt;=2),"Délais NO &amp; Qté OK",IF(AND(E1378&lt;&gt;"",J1378=D1378),"Livraison sans demande","Délais NO &amp; Qté NO"))))</f>
        <v>Délais NO &amp; Qté NO</v>
      </c>
      <c r="L1378" s="22" t="str">
        <f>IF(AND(K1378="Délais NO &amp; Qté OK",X1378&gt;30,D1378&lt;&gt;""),"Verificar",IF(AND(K1378="Délais NO &amp; Qté OK",X1378&lt;=30,D1378&lt;&gt;""),"Entrée faite "&amp;X1378&amp;" jours "&amp;V1378,IF(AND(X1378&lt;30,K1378="Délais NO &amp; Qté NO",D1378=""),"Demande faite "&amp;X1378&amp;" jours "&amp;W1379,"")))</f>
        <v/>
      </c>
      <c r="M1378" s="22">
        <f t="shared" si="149"/>
        <v>1</v>
      </c>
      <c r="N1378" s="23">
        <v>1</v>
      </c>
      <c r="O1378" s="12" t="str">
        <f>CONCATENATE(C1378,D1378,E1378)</f>
        <v>36050523031084800</v>
      </c>
      <c r="P1378" s="42" t="str">
        <f t="shared" si="150"/>
        <v>23031084800</v>
      </c>
      <c r="Q1378" s="24" t="str">
        <f>IF(AND(D1378&lt;&gt;0,E1378=0),B1378,"")</f>
        <v>18/06/2012</v>
      </c>
      <c r="R1378" s="25" t="str">
        <f>IF(AND(D1378=0,E1378&lt;&gt;0),B1378,"")</f>
        <v/>
      </c>
      <c r="S1378" s="26">
        <f t="shared" si="147"/>
        <v>41078</v>
      </c>
      <c r="T1378" s="27">
        <f>SUMIFS(S:S,O:O,O1378,E:E,"")</f>
        <v>41078</v>
      </c>
      <c r="U1378" s="27">
        <f>SUMIFS(S:S,O:O,O1378,D:D,"")</f>
        <v>0</v>
      </c>
      <c r="V1378" s="28" t="str">
        <f t="shared" si="151"/>
        <v>Avant</v>
      </c>
      <c r="W1378" s="28" t="str">
        <f t="shared" si="152"/>
        <v>Après</v>
      </c>
      <c r="X1378" s="29">
        <f t="shared" si="153"/>
        <v>41078</v>
      </c>
      <c r="Y1378" s="42">
        <f>IFERROR(P1378+D1378*0.03,"")</f>
        <v>23031084944</v>
      </c>
    </row>
    <row r="1379" spans="1:25">
      <c r="A1379" s="13" t="s">
        <v>67</v>
      </c>
      <c r="B1379" s="14" t="s">
        <v>31</v>
      </c>
      <c r="C1379" s="15">
        <v>3605052308042</v>
      </c>
      <c r="D1379" s="16">
        <v>10000</v>
      </c>
      <c r="E1379" s="17">
        <v>10000</v>
      </c>
      <c r="F1379" s="18">
        <v>1</v>
      </c>
      <c r="G1379" s="19">
        <v>1</v>
      </c>
      <c r="H1379" s="20">
        <f t="shared" si="148"/>
        <v>2</v>
      </c>
      <c r="I1379" s="21">
        <f>SUMIFS(E:E,C:C,C1379)</f>
        <v>10000</v>
      </c>
      <c r="J1379" s="21">
        <f>SUMIFS(D:D,C:C,C1379)</f>
        <v>20000</v>
      </c>
      <c r="K1379" s="20" t="str">
        <f>IF(H1379=2,"Délais OK &amp; Qté OK",IF(AND(H1379=1,E1379&lt;&gt;""),"Délais OK &amp; Qté NO",IF(AND(H1379=1,E1379="",M1379&gt;=2),"Délais NO &amp; Qté OK",IF(AND(E1379&lt;&gt;"",J1379=D1379),"Livraison sans demande","Délais NO &amp; Qté NO"))))</f>
        <v>Délais OK &amp; Qté OK</v>
      </c>
      <c r="L1379" s="22" t="str">
        <f>IF(AND(K1379="Délais NO &amp; Qté OK",X1379&gt;30,D1379&lt;&gt;""),"Verificar",IF(AND(K1379="Délais NO &amp; Qté OK",X1379&lt;=30,D1379&lt;&gt;""),"Entrée faite "&amp;X1379&amp;" jours "&amp;V1379,IF(AND(X1379&lt;30,K1379="Délais NO &amp; Qté NO",D1379=""),"Demande faite "&amp;X1379&amp;" jours "&amp;W1380,"")))</f>
        <v/>
      </c>
      <c r="M1379" s="22">
        <f t="shared" si="149"/>
        <v>1</v>
      </c>
      <c r="N1379" s="23">
        <v>1</v>
      </c>
      <c r="O1379" s="12" t="str">
        <f>CONCATENATE(C1379,D1379,E1379)</f>
        <v>36050523080421000010000</v>
      </c>
      <c r="P1379" s="42" t="str">
        <f t="shared" si="150"/>
        <v>23080421000010000</v>
      </c>
      <c r="Q1379" s="24" t="str">
        <f>IF(AND(D1379&lt;&gt;0,E1379=0),B1379,"")</f>
        <v/>
      </c>
      <c r="R1379" s="25" t="str">
        <f>IF(AND(D1379=0,E1379&lt;&gt;0),B1379,"")</f>
        <v/>
      </c>
      <c r="S1379" s="26">
        <f t="shared" si="147"/>
        <v>41078</v>
      </c>
      <c r="T1379" s="27">
        <f>SUMIFS(S:S,O:O,O1379,E:E,"")</f>
        <v>0</v>
      </c>
      <c r="U1379" s="27">
        <f>SUMIFS(S:S,O:O,O1379,D:D,"")</f>
        <v>0</v>
      </c>
      <c r="V1379" s="28" t="str">
        <f t="shared" si="151"/>
        <v>Avant</v>
      </c>
      <c r="W1379" s="28" t="str">
        <f t="shared" si="152"/>
        <v>Après</v>
      </c>
      <c r="X1379" s="29">
        <f t="shared" si="153"/>
        <v>0</v>
      </c>
      <c r="Y1379" s="42">
        <f>IFERROR(P1379+D1379*0.03,"")</f>
        <v>2.30804210000103E+16</v>
      </c>
    </row>
    <row r="1380" spans="1:25">
      <c r="A1380" s="13" t="s">
        <v>67</v>
      </c>
      <c r="B1380" s="14" t="s">
        <v>31</v>
      </c>
      <c r="C1380" s="15">
        <v>3605052318102</v>
      </c>
      <c r="D1380" s="16">
        <v>28800</v>
      </c>
      <c r="E1380" s="17"/>
      <c r="F1380" s="18"/>
      <c r="G1380" s="19">
        <v>1</v>
      </c>
      <c r="H1380" s="20">
        <f t="shared" si="148"/>
        <v>1</v>
      </c>
      <c r="I1380" s="21">
        <f>SUMIFS(E:E,C:C,C1380)</f>
        <v>125800</v>
      </c>
      <c r="J1380" s="21">
        <f>SUMIFS(D:D,C:C,C1380)</f>
        <v>201600</v>
      </c>
      <c r="K1380" s="20" t="str">
        <f>IF(H1380=2,"Délais OK &amp; Qté OK",IF(AND(H1380=1,E1380&lt;&gt;""),"Délais OK &amp; Qté NO",IF(AND(H1380=1,E1380="",M1380&gt;=2),"Délais NO &amp; Qté OK",IF(AND(E1380&lt;&gt;"",J1380=D1380),"Livraison sans demande","Délais NO &amp; Qté NO"))))</f>
        <v>Délais NO &amp; Qté NO</v>
      </c>
      <c r="L1380" s="22" t="str">
        <f>IF(AND(K1380="Délais NO &amp; Qté OK",X1380&gt;30,D1380&lt;&gt;""),"Verificar",IF(AND(K1380="Délais NO &amp; Qté OK",X1380&lt;=30,D1380&lt;&gt;""),"Entrée faite "&amp;X1380&amp;" jours "&amp;V1380,IF(AND(X1380&lt;30,K1380="Délais NO &amp; Qté NO",D1380=""),"Demande faite "&amp;X1380&amp;" jours "&amp;W1381,"")))</f>
        <v/>
      </c>
      <c r="M1380" s="22">
        <f t="shared" si="149"/>
        <v>1</v>
      </c>
      <c r="N1380" s="23">
        <v>1</v>
      </c>
      <c r="O1380" s="12" t="str">
        <f>CONCATENATE(C1380,D1380,E1380)</f>
        <v>360505231810228800</v>
      </c>
      <c r="P1380" s="42" t="str">
        <f t="shared" si="150"/>
        <v>231810228800</v>
      </c>
      <c r="Q1380" s="24" t="str">
        <f>IF(AND(D1380&lt;&gt;0,E1380=0),B1380,"")</f>
        <v>18/06/2012</v>
      </c>
      <c r="R1380" s="25" t="str">
        <f>IF(AND(D1380=0,E1380&lt;&gt;0),B1380,"")</f>
        <v/>
      </c>
      <c r="S1380" s="26">
        <f t="shared" si="147"/>
        <v>41078</v>
      </c>
      <c r="T1380" s="27">
        <f>SUMIFS(S:S,O:O,O1380,E:E,"")</f>
        <v>41078</v>
      </c>
      <c r="U1380" s="27">
        <f>SUMIFS(S:S,O:O,O1380,D:D,"")</f>
        <v>0</v>
      </c>
      <c r="V1380" s="28" t="str">
        <f t="shared" si="151"/>
        <v>Avant</v>
      </c>
      <c r="W1380" s="28" t="str">
        <f t="shared" si="152"/>
        <v>Après</v>
      </c>
      <c r="X1380" s="29">
        <f t="shared" si="153"/>
        <v>41078</v>
      </c>
      <c r="Y1380" s="42">
        <f>IFERROR(P1380+D1380*0.03,"")</f>
        <v>231810229664</v>
      </c>
    </row>
    <row r="1381" spans="1:25">
      <c r="A1381" s="13" t="s">
        <v>67</v>
      </c>
      <c r="B1381" s="14" t="s">
        <v>31</v>
      </c>
      <c r="C1381" s="15">
        <v>3605052318119</v>
      </c>
      <c r="D1381" s="16">
        <v>25600</v>
      </c>
      <c r="E1381" s="17"/>
      <c r="F1381" s="18"/>
      <c r="G1381" s="19">
        <v>1</v>
      </c>
      <c r="H1381" s="20">
        <f t="shared" si="148"/>
        <v>1</v>
      </c>
      <c r="I1381" s="21">
        <f>SUMIFS(E:E,C:C,C1381)</f>
        <v>67200</v>
      </c>
      <c r="J1381" s="21">
        <f>SUMIFS(D:D,C:C,C1381)</f>
        <v>147200</v>
      </c>
      <c r="K1381" s="20" t="str">
        <f>IF(H1381=2,"Délais OK &amp; Qté OK",IF(AND(H1381=1,E1381&lt;&gt;""),"Délais OK &amp; Qté NO",IF(AND(H1381=1,E1381="",M1381&gt;=2),"Délais NO &amp; Qté OK",IF(AND(E1381&lt;&gt;"",J1381=D1381),"Livraison sans demande","Délais NO &amp; Qté NO"))))</f>
        <v>Délais NO &amp; Qté NO</v>
      </c>
      <c r="L1381" s="22" t="str">
        <f>IF(AND(K1381="Délais NO &amp; Qté OK",X1381&gt;30,D1381&lt;&gt;""),"Verificar",IF(AND(K1381="Délais NO &amp; Qté OK",X1381&lt;=30,D1381&lt;&gt;""),"Entrée faite "&amp;X1381&amp;" jours "&amp;V1381,IF(AND(X1381&lt;30,K1381="Délais NO &amp; Qté NO",D1381=""),"Demande faite "&amp;X1381&amp;" jours "&amp;W1382,"")))</f>
        <v/>
      </c>
      <c r="M1381" s="22">
        <f t="shared" si="149"/>
        <v>1</v>
      </c>
      <c r="N1381" s="23">
        <v>1</v>
      </c>
      <c r="O1381" s="12" t="str">
        <f>CONCATENATE(C1381,D1381,E1381)</f>
        <v>360505231811925600</v>
      </c>
      <c r="P1381" s="42" t="str">
        <f t="shared" si="150"/>
        <v>231811925600</v>
      </c>
      <c r="Q1381" s="24" t="str">
        <f>IF(AND(D1381&lt;&gt;0,E1381=0),B1381,"")</f>
        <v>18/06/2012</v>
      </c>
      <c r="R1381" s="25" t="str">
        <f>IF(AND(D1381=0,E1381&lt;&gt;0),B1381,"")</f>
        <v/>
      </c>
      <c r="S1381" s="26">
        <f t="shared" si="147"/>
        <v>41078</v>
      </c>
      <c r="T1381" s="27">
        <f>SUMIFS(S:S,O:O,O1381,E:E,"")</f>
        <v>41078</v>
      </c>
      <c r="U1381" s="27">
        <f>SUMIFS(S:S,O:O,O1381,D:D,"")</f>
        <v>0</v>
      </c>
      <c r="V1381" s="28" t="str">
        <f t="shared" si="151"/>
        <v>Avant</v>
      </c>
      <c r="W1381" s="28" t="str">
        <f t="shared" si="152"/>
        <v>Après</v>
      </c>
      <c r="X1381" s="29">
        <f t="shared" si="153"/>
        <v>41078</v>
      </c>
      <c r="Y1381" s="42">
        <f>IFERROR(P1381+D1381*0.03,"")</f>
        <v>231811926368</v>
      </c>
    </row>
    <row r="1382" spans="1:25">
      <c r="A1382" s="13" t="s">
        <v>67</v>
      </c>
      <c r="B1382" s="14" t="s">
        <v>31</v>
      </c>
      <c r="C1382" s="15">
        <v>3605052318126</v>
      </c>
      <c r="D1382" s="16">
        <v>36800</v>
      </c>
      <c r="E1382" s="17">
        <v>800</v>
      </c>
      <c r="F1382" s="18"/>
      <c r="G1382" s="19">
        <v>1</v>
      </c>
      <c r="H1382" s="20">
        <f t="shared" si="148"/>
        <v>1</v>
      </c>
      <c r="I1382" s="21">
        <f>SUMIFS(E:E,C:C,C1382)</f>
        <v>48800</v>
      </c>
      <c r="J1382" s="21">
        <f>SUMIFS(D:D,C:C,C1382)</f>
        <v>123200</v>
      </c>
      <c r="K1382" s="20" t="str">
        <f>IF(H1382=2,"Délais OK &amp; Qté OK",IF(AND(H1382=1,E1382&lt;&gt;""),"Délais OK &amp; Qté NO",IF(AND(H1382=1,E1382="",M1382&gt;=2),"Délais NO &amp; Qté OK",IF(AND(E1382&lt;&gt;"",J1382=D1382),"Livraison sans demande","Délais NO &amp; Qté NO"))))</f>
        <v>Délais OK &amp; Qté NO</v>
      </c>
      <c r="L1382" s="22" t="str">
        <f>IF(AND(K1382="Délais NO &amp; Qté OK",X1382&gt;30,D1382&lt;&gt;""),"Verificar",IF(AND(K1382="Délais NO &amp; Qté OK",X1382&lt;=30,D1382&lt;&gt;""),"Entrée faite "&amp;X1382&amp;" jours "&amp;V1382,IF(AND(X1382&lt;30,K1382="Délais NO &amp; Qté NO",D1382=""),"Demande faite "&amp;X1382&amp;" jours "&amp;W1383,"")))</f>
        <v/>
      </c>
      <c r="M1382" s="22">
        <f t="shared" si="149"/>
        <v>1</v>
      </c>
      <c r="N1382" s="23">
        <v>1</v>
      </c>
      <c r="O1382" s="12" t="str">
        <f>CONCATENATE(C1382,D1382,E1382)</f>
        <v>360505231812636800800</v>
      </c>
      <c r="P1382" s="42" t="str">
        <f t="shared" si="150"/>
        <v>231812636800800</v>
      </c>
      <c r="Q1382" s="24" t="str">
        <f>IF(AND(D1382&lt;&gt;0,E1382=0),B1382,"")</f>
        <v/>
      </c>
      <c r="R1382" s="25" t="str">
        <f>IF(AND(D1382=0,E1382&lt;&gt;0),B1382,"")</f>
        <v/>
      </c>
      <c r="S1382" s="26">
        <f t="shared" si="147"/>
        <v>41078</v>
      </c>
      <c r="T1382" s="27">
        <f>SUMIFS(S:S,O:O,O1382,E:E,"")</f>
        <v>0</v>
      </c>
      <c r="U1382" s="27">
        <f>SUMIFS(S:S,O:O,O1382,D:D,"")</f>
        <v>0</v>
      </c>
      <c r="V1382" s="28" t="str">
        <f t="shared" si="151"/>
        <v>Avant</v>
      </c>
      <c r="W1382" s="28" t="str">
        <f t="shared" si="152"/>
        <v>Après</v>
      </c>
      <c r="X1382" s="29">
        <f t="shared" si="153"/>
        <v>0</v>
      </c>
      <c r="Y1382" s="42">
        <f>IFERROR(P1382+D1382*0.03,"")</f>
        <v>231812636801904</v>
      </c>
    </row>
    <row r="1383" spans="1:25">
      <c r="A1383" s="13" t="s">
        <v>67</v>
      </c>
      <c r="B1383" s="14" t="s">
        <v>31</v>
      </c>
      <c r="C1383" s="15">
        <v>3605052339121</v>
      </c>
      <c r="D1383" s="16">
        <v>19200</v>
      </c>
      <c r="E1383" s="17"/>
      <c r="F1383" s="18"/>
      <c r="G1383" s="19">
        <v>1</v>
      </c>
      <c r="H1383" s="20">
        <f t="shared" si="148"/>
        <v>1</v>
      </c>
      <c r="I1383" s="21">
        <f>SUMIFS(E:E,C:C,C1383)</f>
        <v>78250</v>
      </c>
      <c r="J1383" s="21">
        <f>SUMIFS(D:D,C:C,C1383)</f>
        <v>87850</v>
      </c>
      <c r="K1383" s="20" t="str">
        <f>IF(H1383=2,"Délais OK &amp; Qté OK",IF(AND(H1383=1,E1383&lt;&gt;""),"Délais OK &amp; Qté NO",IF(AND(H1383=1,E1383="",M1383&gt;=2),"Délais NO &amp; Qté OK",IF(AND(E1383&lt;&gt;"",J1383=D1383),"Livraison sans demande","Délais NO &amp; Qté NO"))))</f>
        <v>Délais NO &amp; Qté NO</v>
      </c>
      <c r="L1383" s="22" t="str">
        <f>IF(AND(K1383="Délais NO &amp; Qté OK",X1383&gt;30,D1383&lt;&gt;""),"Verificar",IF(AND(K1383="Délais NO &amp; Qté OK",X1383&lt;=30,D1383&lt;&gt;""),"Entrée faite "&amp;X1383&amp;" jours "&amp;V1383,IF(AND(X1383&lt;30,K1383="Délais NO &amp; Qté NO",D1383=""),"Demande faite "&amp;X1383&amp;" jours "&amp;W1384,"")))</f>
        <v/>
      </c>
      <c r="M1383" s="22">
        <f t="shared" si="149"/>
        <v>1</v>
      </c>
      <c r="N1383" s="23">
        <v>1</v>
      </c>
      <c r="O1383" s="12" t="str">
        <f>CONCATENATE(C1383,D1383,E1383)</f>
        <v>360505233912119200</v>
      </c>
      <c r="P1383" s="42" t="str">
        <f t="shared" si="150"/>
        <v>233912119200</v>
      </c>
      <c r="Q1383" s="24" t="str">
        <f>IF(AND(D1383&lt;&gt;0,E1383=0),B1383,"")</f>
        <v>18/06/2012</v>
      </c>
      <c r="R1383" s="25" t="str">
        <f>IF(AND(D1383=0,E1383&lt;&gt;0),B1383,"")</f>
        <v/>
      </c>
      <c r="S1383" s="26">
        <f t="shared" si="147"/>
        <v>41078</v>
      </c>
      <c r="T1383" s="27">
        <f>SUMIFS(S:S,O:O,O1383,E:E,"")</f>
        <v>41078</v>
      </c>
      <c r="U1383" s="27">
        <f>SUMIFS(S:S,O:O,O1383,D:D,"")</f>
        <v>0</v>
      </c>
      <c r="V1383" s="28" t="str">
        <f t="shared" si="151"/>
        <v>Avant</v>
      </c>
      <c r="W1383" s="28" t="str">
        <f t="shared" si="152"/>
        <v>Après</v>
      </c>
      <c r="X1383" s="29">
        <f t="shared" si="153"/>
        <v>41078</v>
      </c>
      <c r="Y1383" s="42">
        <f>IFERROR(P1383+D1383*0.03,"")</f>
        <v>233912119776</v>
      </c>
    </row>
    <row r="1384" spans="1:25">
      <c r="A1384" s="13" t="s">
        <v>67</v>
      </c>
      <c r="B1384" s="14" t="s">
        <v>31</v>
      </c>
      <c r="C1384" s="15">
        <v>3605052339138</v>
      </c>
      <c r="D1384" s="16">
        <v>9600</v>
      </c>
      <c r="E1384" s="17"/>
      <c r="F1384" s="18"/>
      <c r="G1384" s="19">
        <v>1</v>
      </c>
      <c r="H1384" s="20">
        <f t="shared" si="148"/>
        <v>1</v>
      </c>
      <c r="I1384" s="21">
        <f>SUMIFS(E:E,C:C,C1384)</f>
        <v>19200</v>
      </c>
      <c r="J1384" s="21">
        <f>SUMIFS(D:D,C:C,C1384)</f>
        <v>28800</v>
      </c>
      <c r="K1384" s="20" t="str">
        <f>IF(H1384=2,"Délais OK &amp; Qté OK",IF(AND(H1384=1,E1384&lt;&gt;""),"Délais OK &amp; Qté NO",IF(AND(H1384=1,E1384="",M1384&gt;=2),"Délais NO &amp; Qté OK",IF(AND(E1384&lt;&gt;"",J1384=D1384),"Livraison sans demande","Délais NO &amp; Qté NO"))))</f>
        <v>Délais NO &amp; Qté NO</v>
      </c>
      <c r="L1384" s="22" t="str">
        <f>IF(AND(K1384="Délais NO &amp; Qté OK",X1384&gt;30,D1384&lt;&gt;""),"Verificar",IF(AND(K1384="Délais NO &amp; Qté OK",X1384&lt;=30,D1384&lt;&gt;""),"Entrée faite "&amp;X1384&amp;" jours "&amp;V1384,IF(AND(X1384&lt;30,K1384="Délais NO &amp; Qté NO",D1384=""),"Demande faite "&amp;X1384&amp;" jours "&amp;W1385,"")))</f>
        <v/>
      </c>
      <c r="M1384" s="22">
        <f t="shared" si="149"/>
        <v>1</v>
      </c>
      <c r="N1384" s="23">
        <v>1</v>
      </c>
      <c r="O1384" s="12" t="str">
        <f>CONCATENATE(C1384,D1384,E1384)</f>
        <v>36050523391389600</v>
      </c>
      <c r="P1384" s="42" t="str">
        <f t="shared" si="150"/>
        <v>23391389600</v>
      </c>
      <c r="Q1384" s="24" t="str">
        <f>IF(AND(D1384&lt;&gt;0,E1384=0),B1384,"")</f>
        <v>18/06/2012</v>
      </c>
      <c r="R1384" s="25" t="str">
        <f>IF(AND(D1384=0,E1384&lt;&gt;0),B1384,"")</f>
        <v/>
      </c>
      <c r="S1384" s="26">
        <f t="shared" si="147"/>
        <v>41078</v>
      </c>
      <c r="T1384" s="27">
        <f>SUMIFS(S:S,O:O,O1384,E:E,"")</f>
        <v>41078</v>
      </c>
      <c r="U1384" s="27">
        <f>SUMIFS(S:S,O:O,O1384,D:D,"")</f>
        <v>0</v>
      </c>
      <c r="V1384" s="28" t="str">
        <f t="shared" si="151"/>
        <v>Avant</v>
      </c>
      <c r="W1384" s="28" t="str">
        <f t="shared" si="152"/>
        <v>Après</v>
      </c>
      <c r="X1384" s="29">
        <f t="shared" si="153"/>
        <v>41078</v>
      </c>
      <c r="Y1384" s="42">
        <f>IFERROR(P1384+D1384*0.03,"")</f>
        <v>23391389888</v>
      </c>
    </row>
    <row r="1385" spans="1:25">
      <c r="A1385" s="13" t="s">
        <v>67</v>
      </c>
      <c r="B1385" s="14" t="s">
        <v>31</v>
      </c>
      <c r="C1385" s="15">
        <v>3605052346341</v>
      </c>
      <c r="D1385" s="16">
        <v>10000</v>
      </c>
      <c r="E1385" s="17">
        <v>10000</v>
      </c>
      <c r="F1385" s="18">
        <v>1</v>
      </c>
      <c r="G1385" s="19">
        <v>1</v>
      </c>
      <c r="H1385" s="20">
        <f t="shared" si="148"/>
        <v>2</v>
      </c>
      <c r="I1385" s="21">
        <f>SUMIFS(E:E,C:C,C1385)</f>
        <v>10000</v>
      </c>
      <c r="J1385" s="21">
        <f>SUMIFS(D:D,C:C,C1385)</f>
        <v>10000</v>
      </c>
      <c r="K1385" s="20" t="str">
        <f>IF(H1385=2,"Délais OK &amp; Qté OK",IF(AND(H1385=1,E1385&lt;&gt;""),"Délais OK &amp; Qté NO",IF(AND(H1385=1,E1385="",M1385&gt;=2),"Délais NO &amp; Qté OK",IF(AND(E1385&lt;&gt;"",J1385=D1385),"Livraison sans demande","Délais NO &amp; Qté NO"))))</f>
        <v>Délais OK &amp; Qté OK</v>
      </c>
      <c r="L1385" s="22" t="str">
        <f>IF(AND(K1385="Délais NO &amp; Qté OK",X1385&gt;30,D1385&lt;&gt;""),"Verificar",IF(AND(K1385="Délais NO &amp; Qté OK",X1385&lt;=30,D1385&lt;&gt;""),"Entrée faite "&amp;X1385&amp;" jours "&amp;V1385,IF(AND(X1385&lt;30,K1385="Délais NO &amp; Qté NO",D1385=""),"Demande faite "&amp;X1385&amp;" jours "&amp;W1386,"")))</f>
        <v/>
      </c>
      <c r="M1385" s="22">
        <f t="shared" si="149"/>
        <v>1</v>
      </c>
      <c r="N1385" s="23">
        <v>1</v>
      </c>
      <c r="O1385" s="12" t="str">
        <f>CONCATENATE(C1385,D1385,E1385)</f>
        <v>36050523463411000010000</v>
      </c>
      <c r="P1385" s="42" t="str">
        <f t="shared" si="150"/>
        <v>23463411000010000</v>
      </c>
      <c r="Q1385" s="24" t="str">
        <f>IF(AND(D1385&lt;&gt;0,E1385=0),B1385,"")</f>
        <v/>
      </c>
      <c r="R1385" s="25" t="str">
        <f>IF(AND(D1385=0,E1385&lt;&gt;0),B1385,"")</f>
        <v/>
      </c>
      <c r="S1385" s="26">
        <f t="shared" si="147"/>
        <v>41078</v>
      </c>
      <c r="T1385" s="27">
        <f>SUMIFS(S:S,O:O,O1385,E:E,"")</f>
        <v>0</v>
      </c>
      <c r="U1385" s="27">
        <f>SUMIFS(S:S,O:O,O1385,D:D,"")</f>
        <v>0</v>
      </c>
      <c r="V1385" s="28" t="str">
        <f t="shared" si="151"/>
        <v>Avant</v>
      </c>
      <c r="W1385" s="28" t="str">
        <f t="shared" si="152"/>
        <v>Après</v>
      </c>
      <c r="X1385" s="29">
        <f t="shared" si="153"/>
        <v>0</v>
      </c>
      <c r="Y1385" s="42">
        <f>IFERROR(P1385+D1385*0.03,"")</f>
        <v>2.34634110000103E+16</v>
      </c>
    </row>
    <row r="1386" spans="1:25">
      <c r="A1386" s="13" t="s">
        <v>67</v>
      </c>
      <c r="B1386" s="14" t="s">
        <v>31</v>
      </c>
      <c r="C1386" s="15">
        <v>3605052360361</v>
      </c>
      <c r="D1386" s="16">
        <v>10000</v>
      </c>
      <c r="E1386" s="17">
        <v>10000</v>
      </c>
      <c r="F1386" s="18">
        <v>1</v>
      </c>
      <c r="G1386" s="19">
        <v>1</v>
      </c>
      <c r="H1386" s="20">
        <f t="shared" si="148"/>
        <v>2</v>
      </c>
      <c r="I1386" s="21">
        <f>SUMIFS(E:E,C:C,C1386)</f>
        <v>10000</v>
      </c>
      <c r="J1386" s="21">
        <f>SUMIFS(D:D,C:C,C1386)</f>
        <v>10000</v>
      </c>
      <c r="K1386" s="20" t="str">
        <f>IF(H1386=2,"Délais OK &amp; Qté OK",IF(AND(H1386=1,E1386&lt;&gt;""),"Délais OK &amp; Qté NO",IF(AND(H1386=1,E1386="",M1386&gt;=2),"Délais NO &amp; Qté OK",IF(AND(E1386&lt;&gt;"",J1386=D1386),"Livraison sans demande","Délais NO &amp; Qté NO"))))</f>
        <v>Délais OK &amp; Qté OK</v>
      </c>
      <c r="L1386" s="22" t="str">
        <f>IF(AND(K1386="Délais NO &amp; Qté OK",X1386&gt;30,D1386&lt;&gt;""),"Verificar",IF(AND(K1386="Délais NO &amp; Qté OK",X1386&lt;=30,D1386&lt;&gt;""),"Entrée faite "&amp;X1386&amp;" jours "&amp;V1386,IF(AND(X1386&lt;30,K1386="Délais NO &amp; Qté NO",D1386=""),"Demande faite "&amp;X1386&amp;" jours "&amp;W1387,"")))</f>
        <v/>
      </c>
      <c r="M1386" s="22">
        <f t="shared" si="149"/>
        <v>1</v>
      </c>
      <c r="N1386" s="23">
        <v>1</v>
      </c>
      <c r="O1386" s="12" t="str">
        <f>CONCATENATE(C1386,D1386,E1386)</f>
        <v>36050523603611000010000</v>
      </c>
      <c r="P1386" s="42" t="str">
        <f t="shared" si="150"/>
        <v>23603611000010000</v>
      </c>
      <c r="Q1386" s="24" t="str">
        <f>IF(AND(D1386&lt;&gt;0,E1386=0),B1386,"")</f>
        <v/>
      </c>
      <c r="R1386" s="25" t="str">
        <f>IF(AND(D1386=0,E1386&lt;&gt;0),B1386,"")</f>
        <v/>
      </c>
      <c r="S1386" s="26">
        <f t="shared" si="147"/>
        <v>41078</v>
      </c>
      <c r="T1386" s="27">
        <f>SUMIFS(S:S,O:O,O1386,E:E,"")</f>
        <v>0</v>
      </c>
      <c r="U1386" s="27">
        <f>SUMIFS(S:S,O:O,O1386,D:D,"")</f>
        <v>0</v>
      </c>
      <c r="V1386" s="28" t="str">
        <f t="shared" si="151"/>
        <v>Avant</v>
      </c>
      <c r="W1386" s="28" t="str">
        <f t="shared" si="152"/>
        <v>Après</v>
      </c>
      <c r="X1386" s="29">
        <f t="shared" si="153"/>
        <v>0</v>
      </c>
      <c r="Y1386" s="42">
        <f>IFERROR(P1386+D1386*0.03,"")</f>
        <v>2.36036110000103E+16</v>
      </c>
    </row>
    <row r="1387" spans="1:25">
      <c r="A1387" s="13" t="s">
        <v>67</v>
      </c>
      <c r="B1387" s="14" t="s">
        <v>31</v>
      </c>
      <c r="C1387" s="15">
        <v>3605052360378</v>
      </c>
      <c r="D1387" s="16">
        <v>10000</v>
      </c>
      <c r="E1387" s="17">
        <v>10000</v>
      </c>
      <c r="F1387" s="18">
        <v>1</v>
      </c>
      <c r="G1387" s="19">
        <v>1</v>
      </c>
      <c r="H1387" s="20">
        <f t="shared" si="148"/>
        <v>2</v>
      </c>
      <c r="I1387" s="21">
        <f>SUMIFS(E:E,C:C,C1387)</f>
        <v>20000</v>
      </c>
      <c r="J1387" s="21">
        <f>SUMIFS(D:D,C:C,C1387)</f>
        <v>20000</v>
      </c>
      <c r="K1387" s="20" t="str">
        <f>IF(H1387=2,"Délais OK &amp; Qté OK",IF(AND(H1387=1,E1387&lt;&gt;""),"Délais OK &amp; Qté NO",IF(AND(H1387=1,E1387="",M1387&gt;=2),"Délais NO &amp; Qté OK",IF(AND(E1387&lt;&gt;"",J1387=D1387),"Livraison sans demande","Délais NO &amp; Qté NO"))))</f>
        <v>Délais OK &amp; Qté OK</v>
      </c>
      <c r="L1387" s="22" t="str">
        <f>IF(AND(K1387="Délais NO &amp; Qté OK",X1387&gt;30,D1387&lt;&gt;""),"Verificar",IF(AND(K1387="Délais NO &amp; Qté OK",X1387&lt;=30,D1387&lt;&gt;""),"Entrée faite "&amp;X1387&amp;" jours "&amp;V1387,IF(AND(X1387&lt;30,K1387="Délais NO &amp; Qté NO",D1387=""),"Demande faite "&amp;X1387&amp;" jours "&amp;W1388,"")))</f>
        <v/>
      </c>
      <c r="M1387" s="22">
        <f t="shared" si="149"/>
        <v>2</v>
      </c>
      <c r="N1387" s="23">
        <v>1</v>
      </c>
      <c r="O1387" s="12" t="str">
        <f>CONCATENATE(C1387,D1387,E1387)</f>
        <v>36050523603781000010000</v>
      </c>
      <c r="P1387" s="42" t="str">
        <f t="shared" si="150"/>
        <v>23603781000010000</v>
      </c>
      <c r="Q1387" s="24" t="str">
        <f>IF(AND(D1387&lt;&gt;0,E1387=0),B1387,"")</f>
        <v/>
      </c>
      <c r="R1387" s="25" t="str">
        <f>IF(AND(D1387=0,E1387&lt;&gt;0),B1387,"")</f>
        <v/>
      </c>
      <c r="S1387" s="26">
        <f t="shared" si="147"/>
        <v>41078</v>
      </c>
      <c r="T1387" s="27">
        <f>SUMIFS(S:S,O:O,O1387,E:E,"")</f>
        <v>0</v>
      </c>
      <c r="U1387" s="27">
        <f>SUMIFS(S:S,O:O,O1387,D:D,"")</f>
        <v>0</v>
      </c>
      <c r="V1387" s="28" t="str">
        <f t="shared" si="151"/>
        <v>Avant</v>
      </c>
      <c r="W1387" s="28" t="str">
        <f t="shared" si="152"/>
        <v>Après</v>
      </c>
      <c r="X1387" s="29">
        <f t="shared" si="153"/>
        <v>0</v>
      </c>
      <c r="Y1387" s="42">
        <f>IFERROR(P1387+D1387*0.03,"")</f>
        <v>2.36037810000103E+16</v>
      </c>
    </row>
    <row r="1388" spans="1:25">
      <c r="A1388" s="13" t="s">
        <v>67</v>
      </c>
      <c r="B1388" s="14" t="s">
        <v>31</v>
      </c>
      <c r="C1388" s="15">
        <v>3605052362242</v>
      </c>
      <c r="D1388" s="16">
        <v>10000</v>
      </c>
      <c r="E1388" s="17"/>
      <c r="F1388" s="18"/>
      <c r="G1388" s="19">
        <v>1</v>
      </c>
      <c r="H1388" s="20">
        <f t="shared" si="148"/>
        <v>1</v>
      </c>
      <c r="I1388" s="21">
        <f>SUMIFS(E:E,C:C,C1388)</f>
        <v>0</v>
      </c>
      <c r="J1388" s="21">
        <f>SUMIFS(D:D,C:C,C1388)</f>
        <v>10000</v>
      </c>
      <c r="K1388" s="20" t="str">
        <f>IF(H1388=2,"Délais OK &amp; Qté OK",IF(AND(H1388=1,E1388&lt;&gt;""),"Délais OK &amp; Qté NO",IF(AND(H1388=1,E1388="",M1388&gt;=2),"Délais NO &amp; Qté OK",IF(AND(E1388&lt;&gt;"",J1388=D1388),"Livraison sans demande","Délais NO &amp; Qté NO"))))</f>
        <v>Délais NO &amp; Qté NO</v>
      </c>
      <c r="L1388" s="22" t="str">
        <f>IF(AND(K1388="Délais NO &amp; Qté OK",X1388&gt;30,D1388&lt;&gt;""),"Verificar",IF(AND(K1388="Délais NO &amp; Qté OK",X1388&lt;=30,D1388&lt;&gt;""),"Entrée faite "&amp;X1388&amp;" jours "&amp;V1388,IF(AND(X1388&lt;30,K1388="Délais NO &amp; Qté NO",D1388=""),"Demande faite "&amp;X1388&amp;" jours "&amp;W1389,"")))</f>
        <v/>
      </c>
      <c r="M1388" s="22">
        <f t="shared" si="149"/>
        <v>1</v>
      </c>
      <c r="N1388" s="23">
        <v>1</v>
      </c>
      <c r="O1388" s="12" t="str">
        <f>CONCATENATE(C1388,D1388,E1388)</f>
        <v>360505236224210000</v>
      </c>
      <c r="P1388" s="42" t="str">
        <f t="shared" si="150"/>
        <v>236224210000</v>
      </c>
      <c r="Q1388" s="24" t="str">
        <f>IF(AND(D1388&lt;&gt;0,E1388=0),B1388,"")</f>
        <v>18/06/2012</v>
      </c>
      <c r="R1388" s="25" t="str">
        <f>IF(AND(D1388=0,E1388&lt;&gt;0),B1388,"")</f>
        <v/>
      </c>
      <c r="S1388" s="26">
        <f t="shared" si="147"/>
        <v>41078</v>
      </c>
      <c r="T1388" s="27">
        <f>SUMIFS(S:S,O:O,O1388,E:E,"")</f>
        <v>41078</v>
      </c>
      <c r="U1388" s="27">
        <f>SUMIFS(S:S,O:O,O1388,D:D,"")</f>
        <v>0</v>
      </c>
      <c r="V1388" s="28" t="str">
        <f t="shared" si="151"/>
        <v>Avant</v>
      </c>
      <c r="W1388" s="28" t="str">
        <f t="shared" si="152"/>
        <v>Après</v>
      </c>
      <c r="X1388" s="29">
        <f t="shared" si="153"/>
        <v>41078</v>
      </c>
      <c r="Y1388" s="42">
        <f>IFERROR(P1388+D1388*0.03,"")</f>
        <v>236224210300</v>
      </c>
    </row>
    <row r="1389" spans="1:25">
      <c r="A1389" s="13" t="s">
        <v>67</v>
      </c>
      <c r="B1389" s="14" t="s">
        <v>31</v>
      </c>
      <c r="C1389" s="15">
        <v>3605052370476</v>
      </c>
      <c r="D1389" s="16">
        <v>10000</v>
      </c>
      <c r="E1389" s="17">
        <v>10000</v>
      </c>
      <c r="F1389" s="18">
        <v>1</v>
      </c>
      <c r="G1389" s="19">
        <v>1</v>
      </c>
      <c r="H1389" s="20">
        <f t="shared" si="148"/>
        <v>2</v>
      </c>
      <c r="I1389" s="21">
        <f>SUMIFS(E:E,C:C,C1389)</f>
        <v>10000</v>
      </c>
      <c r="J1389" s="21">
        <f>SUMIFS(D:D,C:C,C1389)</f>
        <v>10000</v>
      </c>
      <c r="K1389" s="20" t="str">
        <f>IF(H1389=2,"Délais OK &amp; Qté OK",IF(AND(H1389=1,E1389&lt;&gt;""),"Délais OK &amp; Qté NO",IF(AND(H1389=1,E1389="",M1389&gt;=2),"Délais NO &amp; Qté OK",IF(AND(E1389&lt;&gt;"",J1389=D1389),"Livraison sans demande","Délais NO &amp; Qté NO"))))</f>
        <v>Délais OK &amp; Qté OK</v>
      </c>
      <c r="L1389" s="22" t="str">
        <f>IF(AND(K1389="Délais NO &amp; Qté OK",X1389&gt;30,D1389&lt;&gt;""),"Verificar",IF(AND(K1389="Délais NO &amp; Qté OK",X1389&lt;=30,D1389&lt;&gt;""),"Entrée faite "&amp;X1389&amp;" jours "&amp;V1389,IF(AND(X1389&lt;30,K1389="Délais NO &amp; Qté NO",D1389=""),"Demande faite "&amp;X1389&amp;" jours "&amp;W1390,"")))</f>
        <v/>
      </c>
      <c r="M1389" s="22">
        <f t="shared" si="149"/>
        <v>1</v>
      </c>
      <c r="N1389" s="23">
        <v>1</v>
      </c>
      <c r="O1389" s="12" t="str">
        <f>CONCATENATE(C1389,D1389,E1389)</f>
        <v>36050523704761000010000</v>
      </c>
      <c r="P1389" s="42" t="str">
        <f t="shared" si="150"/>
        <v>23704761000010000</v>
      </c>
      <c r="Q1389" s="24" t="str">
        <f>IF(AND(D1389&lt;&gt;0,E1389=0),B1389,"")</f>
        <v/>
      </c>
      <c r="R1389" s="25" t="str">
        <f>IF(AND(D1389=0,E1389&lt;&gt;0),B1389,"")</f>
        <v/>
      </c>
      <c r="S1389" s="26">
        <f t="shared" si="147"/>
        <v>41078</v>
      </c>
      <c r="T1389" s="27">
        <f>SUMIFS(S:S,O:O,O1389,E:E,"")</f>
        <v>0</v>
      </c>
      <c r="U1389" s="27">
        <f>SUMIFS(S:S,O:O,O1389,D:D,"")</f>
        <v>0</v>
      </c>
      <c r="V1389" s="28" t="str">
        <f t="shared" si="151"/>
        <v>Avant</v>
      </c>
      <c r="W1389" s="28" t="str">
        <f t="shared" si="152"/>
        <v>Après</v>
      </c>
      <c r="X1389" s="29">
        <f t="shared" si="153"/>
        <v>0</v>
      </c>
      <c r="Y1389" s="42">
        <f>IFERROR(P1389+D1389*0.03,"")</f>
        <v>2.37047610000103E+16</v>
      </c>
    </row>
    <row r="1390" spans="1:25">
      <c r="A1390" s="13" t="s">
        <v>67</v>
      </c>
      <c r="B1390" s="14" t="s">
        <v>31</v>
      </c>
      <c r="C1390" s="15">
        <v>3605052370513</v>
      </c>
      <c r="D1390" s="16">
        <v>10000</v>
      </c>
      <c r="E1390" s="17">
        <v>10000</v>
      </c>
      <c r="F1390" s="18">
        <v>1</v>
      </c>
      <c r="G1390" s="19">
        <v>1</v>
      </c>
      <c r="H1390" s="20">
        <f t="shared" si="148"/>
        <v>2</v>
      </c>
      <c r="I1390" s="21">
        <f>SUMIFS(E:E,C:C,C1390)</f>
        <v>10000</v>
      </c>
      <c r="J1390" s="21">
        <f>SUMIFS(D:D,C:C,C1390)</f>
        <v>10000</v>
      </c>
      <c r="K1390" s="20" t="str">
        <f>IF(H1390=2,"Délais OK &amp; Qté OK",IF(AND(H1390=1,E1390&lt;&gt;""),"Délais OK &amp; Qté NO",IF(AND(H1390=1,E1390="",M1390&gt;=2),"Délais NO &amp; Qté OK",IF(AND(E1390&lt;&gt;"",J1390=D1390),"Livraison sans demande","Délais NO &amp; Qté NO"))))</f>
        <v>Délais OK &amp; Qté OK</v>
      </c>
      <c r="L1390" s="22" t="str">
        <f>IF(AND(K1390="Délais NO &amp; Qté OK",X1390&gt;30,D1390&lt;&gt;""),"Verificar",IF(AND(K1390="Délais NO &amp; Qté OK",X1390&lt;=30,D1390&lt;&gt;""),"Entrée faite "&amp;X1390&amp;" jours "&amp;V1390,IF(AND(X1390&lt;30,K1390="Délais NO &amp; Qté NO",D1390=""),"Demande faite "&amp;X1390&amp;" jours "&amp;W1391,"")))</f>
        <v/>
      </c>
      <c r="M1390" s="22">
        <f t="shared" si="149"/>
        <v>1</v>
      </c>
      <c r="N1390" s="23">
        <v>1</v>
      </c>
      <c r="O1390" s="12" t="str">
        <f>CONCATENATE(C1390,D1390,E1390)</f>
        <v>36050523705131000010000</v>
      </c>
      <c r="P1390" s="42" t="str">
        <f t="shared" si="150"/>
        <v>23705131000010000</v>
      </c>
      <c r="Q1390" s="24" t="str">
        <f>IF(AND(D1390&lt;&gt;0,E1390=0),B1390,"")</f>
        <v/>
      </c>
      <c r="R1390" s="25" t="str">
        <f>IF(AND(D1390=0,E1390&lt;&gt;0),B1390,"")</f>
        <v/>
      </c>
      <c r="S1390" s="26">
        <f t="shared" si="147"/>
        <v>41078</v>
      </c>
      <c r="T1390" s="27">
        <f>SUMIFS(S:S,O:O,O1390,E:E,"")</f>
        <v>0</v>
      </c>
      <c r="U1390" s="27">
        <f>SUMIFS(S:S,O:O,O1390,D:D,"")</f>
        <v>0</v>
      </c>
      <c r="V1390" s="28" t="str">
        <f t="shared" si="151"/>
        <v>Avant</v>
      </c>
      <c r="W1390" s="28" t="str">
        <f t="shared" si="152"/>
        <v>Après</v>
      </c>
      <c r="X1390" s="29">
        <f t="shared" si="153"/>
        <v>0</v>
      </c>
      <c r="Y1390" s="42">
        <f>IFERROR(P1390+D1390*0.03,"")</f>
        <v>2.37051310000103E+16</v>
      </c>
    </row>
    <row r="1391" spans="1:25">
      <c r="A1391" s="13" t="s">
        <v>67</v>
      </c>
      <c r="B1391" s="14" t="s">
        <v>31</v>
      </c>
      <c r="C1391" s="15">
        <v>3605052374528</v>
      </c>
      <c r="D1391" s="16">
        <v>10000</v>
      </c>
      <c r="E1391" s="17">
        <v>10000</v>
      </c>
      <c r="F1391" s="18">
        <v>1</v>
      </c>
      <c r="G1391" s="19">
        <v>1</v>
      </c>
      <c r="H1391" s="20">
        <f t="shared" si="148"/>
        <v>2</v>
      </c>
      <c r="I1391" s="21">
        <f>SUMIFS(E:E,C:C,C1391)</f>
        <v>10000</v>
      </c>
      <c r="J1391" s="21">
        <f>SUMIFS(D:D,C:C,C1391)</f>
        <v>10000</v>
      </c>
      <c r="K1391" s="20" t="str">
        <f>IF(H1391=2,"Délais OK &amp; Qté OK",IF(AND(H1391=1,E1391&lt;&gt;""),"Délais OK &amp; Qté NO",IF(AND(H1391=1,E1391="",M1391&gt;=2),"Délais NO &amp; Qté OK",IF(AND(E1391&lt;&gt;"",J1391=D1391),"Livraison sans demande","Délais NO &amp; Qté NO"))))</f>
        <v>Délais OK &amp; Qté OK</v>
      </c>
      <c r="L1391" s="22" t="str">
        <f>IF(AND(K1391="Délais NO &amp; Qté OK",X1391&gt;30,D1391&lt;&gt;""),"Verificar",IF(AND(K1391="Délais NO &amp; Qté OK",X1391&lt;=30,D1391&lt;&gt;""),"Entrée faite "&amp;X1391&amp;" jours "&amp;V1391,IF(AND(X1391&lt;30,K1391="Délais NO &amp; Qté NO",D1391=""),"Demande faite "&amp;X1391&amp;" jours "&amp;W1392,"")))</f>
        <v/>
      </c>
      <c r="M1391" s="22">
        <f t="shared" si="149"/>
        <v>1</v>
      </c>
      <c r="N1391" s="23">
        <v>1</v>
      </c>
      <c r="O1391" s="12" t="str">
        <f>CONCATENATE(C1391,D1391,E1391)</f>
        <v>36050523745281000010000</v>
      </c>
      <c r="P1391" s="42" t="str">
        <f t="shared" si="150"/>
        <v>23745281000010000</v>
      </c>
      <c r="Q1391" s="24" t="str">
        <f>IF(AND(D1391&lt;&gt;0,E1391=0),B1391,"")</f>
        <v/>
      </c>
      <c r="R1391" s="25" t="str">
        <f>IF(AND(D1391=0,E1391&lt;&gt;0),B1391,"")</f>
        <v/>
      </c>
      <c r="S1391" s="26">
        <f t="shared" si="147"/>
        <v>41078</v>
      </c>
      <c r="T1391" s="27">
        <f>SUMIFS(S:S,O:O,O1391,E:E,"")</f>
        <v>0</v>
      </c>
      <c r="U1391" s="27">
        <f>SUMIFS(S:S,O:O,O1391,D:D,"")</f>
        <v>0</v>
      </c>
      <c r="V1391" s="28" t="str">
        <f t="shared" si="151"/>
        <v>Avant</v>
      </c>
      <c r="W1391" s="28" t="str">
        <f t="shared" si="152"/>
        <v>Après</v>
      </c>
      <c r="X1391" s="29">
        <f t="shared" si="153"/>
        <v>0</v>
      </c>
      <c r="Y1391" s="42">
        <f>IFERROR(P1391+D1391*0.03,"")</f>
        <v>2.37452810000103E+16</v>
      </c>
    </row>
    <row r="1392" spans="1:25">
      <c r="A1392" s="13" t="s">
        <v>67</v>
      </c>
      <c r="B1392" s="14" t="s">
        <v>31</v>
      </c>
      <c r="C1392" s="15">
        <v>3605052374535</v>
      </c>
      <c r="D1392" s="16">
        <v>10000</v>
      </c>
      <c r="E1392" s="17">
        <v>10000</v>
      </c>
      <c r="F1392" s="18">
        <v>1</v>
      </c>
      <c r="G1392" s="19">
        <v>1</v>
      </c>
      <c r="H1392" s="20">
        <f t="shared" si="148"/>
        <v>2</v>
      </c>
      <c r="I1392" s="21">
        <f>SUMIFS(E:E,C:C,C1392)</f>
        <v>10000</v>
      </c>
      <c r="J1392" s="21">
        <f>SUMIFS(D:D,C:C,C1392)</f>
        <v>20000</v>
      </c>
      <c r="K1392" s="20" t="str">
        <f>IF(H1392=2,"Délais OK &amp; Qté OK",IF(AND(H1392=1,E1392&lt;&gt;""),"Délais OK &amp; Qté NO",IF(AND(H1392=1,E1392="",M1392&gt;=2),"Délais NO &amp; Qté OK",IF(AND(E1392&lt;&gt;"",J1392=D1392),"Livraison sans demande","Délais NO &amp; Qté NO"))))</f>
        <v>Délais OK &amp; Qté OK</v>
      </c>
      <c r="L1392" s="22" t="str">
        <f>IF(AND(K1392="Délais NO &amp; Qté OK",X1392&gt;30,D1392&lt;&gt;""),"Verificar",IF(AND(K1392="Délais NO &amp; Qté OK",X1392&lt;=30,D1392&lt;&gt;""),"Entrée faite "&amp;X1392&amp;" jours "&amp;V1392,IF(AND(X1392&lt;30,K1392="Délais NO &amp; Qté NO",D1392=""),"Demande faite "&amp;X1392&amp;" jours "&amp;W1393,"")))</f>
        <v/>
      </c>
      <c r="M1392" s="22">
        <f t="shared" si="149"/>
        <v>1</v>
      </c>
      <c r="N1392" s="23">
        <v>1</v>
      </c>
      <c r="O1392" s="12" t="str">
        <f>CONCATENATE(C1392,D1392,E1392)</f>
        <v>36050523745351000010000</v>
      </c>
      <c r="P1392" s="42" t="str">
        <f t="shared" si="150"/>
        <v>23745351000010000</v>
      </c>
      <c r="Q1392" s="24" t="str">
        <f>IF(AND(D1392&lt;&gt;0,E1392=0),B1392,"")</f>
        <v/>
      </c>
      <c r="R1392" s="25" t="str">
        <f>IF(AND(D1392=0,E1392&lt;&gt;0),B1392,"")</f>
        <v/>
      </c>
      <c r="S1392" s="26">
        <f t="shared" si="147"/>
        <v>41078</v>
      </c>
      <c r="T1392" s="27">
        <f>SUMIFS(S:S,O:O,O1392,E:E,"")</f>
        <v>0</v>
      </c>
      <c r="U1392" s="27">
        <f>SUMIFS(S:S,O:O,O1392,D:D,"")</f>
        <v>0</v>
      </c>
      <c r="V1392" s="28" t="str">
        <f t="shared" si="151"/>
        <v>Avant</v>
      </c>
      <c r="W1392" s="28" t="str">
        <f t="shared" si="152"/>
        <v>Après</v>
      </c>
      <c r="X1392" s="29">
        <f t="shared" si="153"/>
        <v>0</v>
      </c>
      <c r="Y1392" s="42">
        <f>IFERROR(P1392+D1392*0.03,"")</f>
        <v>2.37453510000103E+16</v>
      </c>
    </row>
    <row r="1393" spans="1:25">
      <c r="A1393" s="13" t="s">
        <v>67</v>
      </c>
      <c r="B1393" s="14" t="s">
        <v>31</v>
      </c>
      <c r="C1393" s="15">
        <v>3605052374559</v>
      </c>
      <c r="D1393" s="16">
        <v>10000</v>
      </c>
      <c r="E1393" s="17">
        <v>10000</v>
      </c>
      <c r="F1393" s="18">
        <v>1</v>
      </c>
      <c r="G1393" s="19">
        <v>1</v>
      </c>
      <c r="H1393" s="20">
        <f t="shared" si="148"/>
        <v>2</v>
      </c>
      <c r="I1393" s="21">
        <f>SUMIFS(E:E,C:C,C1393)</f>
        <v>10000</v>
      </c>
      <c r="J1393" s="21">
        <f>SUMIFS(D:D,C:C,C1393)</f>
        <v>10000</v>
      </c>
      <c r="K1393" s="20" t="str">
        <f>IF(H1393=2,"Délais OK &amp; Qté OK",IF(AND(H1393=1,E1393&lt;&gt;""),"Délais OK &amp; Qté NO",IF(AND(H1393=1,E1393="",M1393&gt;=2),"Délais NO &amp; Qté OK",IF(AND(E1393&lt;&gt;"",J1393=D1393),"Livraison sans demande","Délais NO &amp; Qté NO"))))</f>
        <v>Délais OK &amp; Qté OK</v>
      </c>
      <c r="L1393" s="22" t="str">
        <f>IF(AND(K1393="Délais NO &amp; Qté OK",X1393&gt;30,D1393&lt;&gt;""),"Verificar",IF(AND(K1393="Délais NO &amp; Qté OK",X1393&lt;=30,D1393&lt;&gt;""),"Entrée faite "&amp;X1393&amp;" jours "&amp;V1393,IF(AND(X1393&lt;30,K1393="Délais NO &amp; Qté NO",D1393=""),"Demande faite "&amp;X1393&amp;" jours "&amp;W1394,"")))</f>
        <v/>
      </c>
      <c r="M1393" s="22">
        <f t="shared" si="149"/>
        <v>1</v>
      </c>
      <c r="N1393" s="23">
        <v>1</v>
      </c>
      <c r="O1393" s="12" t="str">
        <f>CONCATENATE(C1393,D1393,E1393)</f>
        <v>36050523745591000010000</v>
      </c>
      <c r="P1393" s="42" t="str">
        <f t="shared" si="150"/>
        <v>23745591000010000</v>
      </c>
      <c r="Q1393" s="24" t="str">
        <f>IF(AND(D1393&lt;&gt;0,E1393=0),B1393,"")</f>
        <v/>
      </c>
      <c r="R1393" s="25" t="str">
        <f>IF(AND(D1393=0,E1393&lt;&gt;0),B1393,"")</f>
        <v/>
      </c>
      <c r="S1393" s="26">
        <f t="shared" si="147"/>
        <v>41078</v>
      </c>
      <c r="T1393" s="27">
        <f>SUMIFS(S:S,O:O,O1393,E:E,"")</f>
        <v>0</v>
      </c>
      <c r="U1393" s="27">
        <f>SUMIFS(S:S,O:O,O1393,D:D,"")</f>
        <v>0</v>
      </c>
      <c r="V1393" s="28" t="str">
        <f t="shared" si="151"/>
        <v>Avant</v>
      </c>
      <c r="W1393" s="28" t="str">
        <f t="shared" si="152"/>
        <v>Après</v>
      </c>
      <c r="X1393" s="29">
        <f t="shared" si="153"/>
        <v>0</v>
      </c>
      <c r="Y1393" s="42">
        <f>IFERROR(P1393+D1393*0.03,"")</f>
        <v>2.37455910000103E+16</v>
      </c>
    </row>
    <row r="1394" spans="1:25">
      <c r="A1394" s="13" t="s">
        <v>67</v>
      </c>
      <c r="B1394" s="14" t="s">
        <v>31</v>
      </c>
      <c r="C1394" s="15">
        <v>3605052376867</v>
      </c>
      <c r="D1394" s="16"/>
      <c r="E1394" s="17">
        <v>10000</v>
      </c>
      <c r="F1394" s="18"/>
      <c r="G1394" s="19"/>
      <c r="H1394" s="20">
        <f t="shared" si="148"/>
        <v>0</v>
      </c>
      <c r="I1394" s="21">
        <f>SUMIFS(E:E,C:C,C1394)</f>
        <v>10000</v>
      </c>
      <c r="J1394" s="21">
        <f>SUMIFS(D:D,C:C,C1394)</f>
        <v>10000</v>
      </c>
      <c r="K1394" s="20" t="str">
        <f>IF(H1394=2,"Délais OK &amp; Qté OK",IF(AND(H1394=1,E1394&lt;&gt;""),"Délais OK &amp; Qté NO",IF(AND(H1394=1,E1394="",M1394&gt;=2),"Délais NO &amp; Qté OK",IF(AND(E1394&lt;&gt;"",J1394=D1394),"Livraison sans demande","Délais NO &amp; Qté NO"))))</f>
        <v>Délais NO &amp; Qté NO</v>
      </c>
      <c r="L1394" s="22" t="str">
        <f>IF(AND(K1394="Délais NO &amp; Qté OK",X1394&gt;30,D1394&lt;&gt;""),"Verificar",IF(AND(K1394="Délais NO &amp; Qté OK",X1394&lt;=30,D1394&lt;&gt;""),"Entrée faite "&amp;X1394&amp;" jours "&amp;V1394,IF(AND(X1394&lt;30,K1394="Délais NO &amp; Qté NO",D1394=""),"Demande faite "&amp;X1394&amp;" jours "&amp;W1395,"")))</f>
        <v>Demande faite 5 jours Avant</v>
      </c>
      <c r="M1394" s="22">
        <f t="shared" si="149"/>
        <v>2</v>
      </c>
      <c r="N1394" s="23">
        <v>1</v>
      </c>
      <c r="O1394" s="12" t="str">
        <f>CONCATENATE(C1394,D1394,E1394)</f>
        <v>360505237686710000</v>
      </c>
      <c r="P1394" s="42" t="str">
        <f t="shared" si="150"/>
        <v>237686710000</v>
      </c>
      <c r="Q1394" s="24" t="str">
        <f>IF(AND(D1394&lt;&gt;0,E1394=0),B1394,"")</f>
        <v/>
      </c>
      <c r="R1394" s="25" t="str">
        <f>IF(AND(D1394=0,E1394&lt;&gt;0),B1394,"")</f>
        <v>18/06/2012</v>
      </c>
      <c r="S1394" s="26">
        <f t="shared" si="147"/>
        <v>41078</v>
      </c>
      <c r="T1394" s="27">
        <f>SUMIFS(S:S,O:O,O1394,E:E,"")</f>
        <v>41073</v>
      </c>
      <c r="U1394" s="27">
        <f>SUMIFS(S:S,O:O,O1394,D:D,"")</f>
        <v>41078</v>
      </c>
      <c r="V1394" s="28" t="str">
        <f t="shared" si="151"/>
        <v>Après</v>
      </c>
      <c r="W1394" s="28" t="str">
        <f t="shared" si="152"/>
        <v>Avant</v>
      </c>
      <c r="X1394" s="29">
        <f t="shared" si="153"/>
        <v>5</v>
      </c>
      <c r="Y1394" s="42">
        <f>IFERROR(P1394+D1394*0.03,"")</f>
        <v>237686710000</v>
      </c>
    </row>
    <row r="1395" spans="1:25">
      <c r="A1395" s="13" t="s">
        <v>67</v>
      </c>
      <c r="B1395" s="14" t="s">
        <v>31</v>
      </c>
      <c r="C1395" s="15">
        <v>3605052376942</v>
      </c>
      <c r="D1395" s="16"/>
      <c r="E1395" s="17">
        <v>10000</v>
      </c>
      <c r="F1395" s="18"/>
      <c r="G1395" s="19"/>
      <c r="H1395" s="20">
        <f t="shared" si="148"/>
        <v>0</v>
      </c>
      <c r="I1395" s="21">
        <f>SUMIFS(E:E,C:C,C1395)</f>
        <v>20000</v>
      </c>
      <c r="J1395" s="21">
        <f>SUMIFS(D:D,C:C,C1395)</f>
        <v>20000</v>
      </c>
      <c r="K1395" s="20" t="str">
        <f>IF(H1395=2,"Délais OK &amp; Qté OK",IF(AND(H1395=1,E1395&lt;&gt;""),"Délais OK &amp; Qté NO",IF(AND(H1395=1,E1395="",M1395&gt;=2),"Délais NO &amp; Qté OK",IF(AND(E1395&lt;&gt;"",J1395=D1395),"Livraison sans demande","Délais NO &amp; Qté NO"))))</f>
        <v>Délais NO &amp; Qté NO</v>
      </c>
      <c r="L1395" s="22" t="str">
        <f>IF(AND(K1395="Délais NO &amp; Qté OK",X1395&gt;30,D1395&lt;&gt;""),"Verificar",IF(AND(K1395="Délais NO &amp; Qté OK",X1395&lt;=30,D1395&lt;&gt;""),"Entrée faite "&amp;X1395&amp;" jours "&amp;V1395,IF(AND(X1395&lt;30,K1395="Délais NO &amp; Qté NO",D1395=""),"Demande faite "&amp;X1395&amp;" jours "&amp;W1396,"")))</f>
        <v>Demande faite 3 jours Après</v>
      </c>
      <c r="M1395" s="22">
        <f t="shared" si="149"/>
        <v>2</v>
      </c>
      <c r="N1395" s="23">
        <v>1</v>
      </c>
      <c r="O1395" s="12" t="str">
        <f>CONCATENATE(C1395,D1395,E1395)</f>
        <v>360505237694210000</v>
      </c>
      <c r="P1395" s="42" t="str">
        <f t="shared" si="150"/>
        <v>237694210000</v>
      </c>
      <c r="Q1395" s="24" t="str">
        <f>IF(AND(D1395&lt;&gt;0,E1395=0),B1395,"")</f>
        <v/>
      </c>
      <c r="R1395" s="25" t="str">
        <f>IF(AND(D1395=0,E1395&lt;&gt;0),B1395,"")</f>
        <v>18/06/2012</v>
      </c>
      <c r="S1395" s="26">
        <f t="shared" si="147"/>
        <v>41078</v>
      </c>
      <c r="T1395" s="27">
        <f>SUMIFS(S:S,O:O,O1395,E:E,"")</f>
        <v>41075</v>
      </c>
      <c r="U1395" s="27">
        <f>SUMIFS(S:S,O:O,O1395,D:D,"")</f>
        <v>41078</v>
      </c>
      <c r="V1395" s="28" t="str">
        <f t="shared" si="151"/>
        <v>Après</v>
      </c>
      <c r="W1395" s="28" t="str">
        <f t="shared" si="152"/>
        <v>Avant</v>
      </c>
      <c r="X1395" s="29">
        <f t="shared" si="153"/>
        <v>3</v>
      </c>
      <c r="Y1395" s="42">
        <f>IFERROR(P1395+D1395*0.03,"")</f>
        <v>237694210000</v>
      </c>
    </row>
    <row r="1396" spans="1:25">
      <c r="A1396" s="13" t="s">
        <v>67</v>
      </c>
      <c r="B1396" s="14" t="s">
        <v>31</v>
      </c>
      <c r="C1396" s="15">
        <v>3605052383568</v>
      </c>
      <c r="D1396" s="16">
        <v>10000</v>
      </c>
      <c r="E1396" s="17">
        <v>10000</v>
      </c>
      <c r="F1396" s="18">
        <v>1</v>
      </c>
      <c r="G1396" s="19">
        <v>1</v>
      </c>
      <c r="H1396" s="20">
        <f t="shared" si="148"/>
        <v>2</v>
      </c>
      <c r="I1396" s="21">
        <f>SUMIFS(E:E,C:C,C1396)</f>
        <v>10000</v>
      </c>
      <c r="J1396" s="21">
        <f>SUMIFS(D:D,C:C,C1396)</f>
        <v>10000</v>
      </c>
      <c r="K1396" s="20" t="str">
        <f>IF(H1396=2,"Délais OK &amp; Qté OK",IF(AND(H1396=1,E1396&lt;&gt;""),"Délais OK &amp; Qté NO",IF(AND(H1396=1,E1396="",M1396&gt;=2),"Délais NO &amp; Qté OK",IF(AND(E1396&lt;&gt;"",J1396=D1396),"Livraison sans demande","Délais NO &amp; Qté NO"))))</f>
        <v>Délais OK &amp; Qté OK</v>
      </c>
      <c r="L1396" s="22" t="str">
        <f>IF(AND(K1396="Délais NO &amp; Qté OK",X1396&gt;30,D1396&lt;&gt;""),"Verificar",IF(AND(K1396="Délais NO &amp; Qté OK",X1396&lt;=30,D1396&lt;&gt;""),"Entrée faite "&amp;X1396&amp;" jours "&amp;V1396,IF(AND(X1396&lt;30,K1396="Délais NO &amp; Qté NO",D1396=""),"Demande faite "&amp;X1396&amp;" jours "&amp;W1397,"")))</f>
        <v/>
      </c>
      <c r="M1396" s="22">
        <f t="shared" si="149"/>
        <v>1</v>
      </c>
      <c r="N1396" s="23">
        <v>1</v>
      </c>
      <c r="O1396" s="12" t="str">
        <f>CONCATENATE(C1396,D1396,E1396)</f>
        <v>36050523835681000010000</v>
      </c>
      <c r="P1396" s="42" t="str">
        <f t="shared" si="150"/>
        <v>23835681000010000</v>
      </c>
      <c r="Q1396" s="24" t="str">
        <f>IF(AND(D1396&lt;&gt;0,E1396=0),B1396,"")</f>
        <v/>
      </c>
      <c r="R1396" s="25" t="str">
        <f>IF(AND(D1396=0,E1396&lt;&gt;0),B1396,"")</f>
        <v/>
      </c>
      <c r="S1396" s="26">
        <f t="shared" si="147"/>
        <v>41078</v>
      </c>
      <c r="T1396" s="27">
        <f>SUMIFS(S:S,O:O,O1396,E:E,"")</f>
        <v>0</v>
      </c>
      <c r="U1396" s="27">
        <f>SUMIFS(S:S,O:O,O1396,D:D,"")</f>
        <v>0</v>
      </c>
      <c r="V1396" s="28" t="str">
        <f t="shared" si="151"/>
        <v>Avant</v>
      </c>
      <c r="W1396" s="28" t="str">
        <f t="shared" si="152"/>
        <v>Après</v>
      </c>
      <c r="X1396" s="29">
        <f t="shared" si="153"/>
        <v>0</v>
      </c>
      <c r="Y1396" s="42">
        <f>IFERROR(P1396+D1396*0.03,"")</f>
        <v>2.38356810000103E+16</v>
      </c>
    </row>
    <row r="1397" spans="1:25">
      <c r="A1397" s="13" t="s">
        <v>67</v>
      </c>
      <c r="B1397" s="14" t="s">
        <v>31</v>
      </c>
      <c r="C1397" s="15">
        <v>3605052422779</v>
      </c>
      <c r="D1397" s="16">
        <v>10000</v>
      </c>
      <c r="E1397" s="17">
        <v>10000</v>
      </c>
      <c r="F1397" s="18">
        <v>1</v>
      </c>
      <c r="G1397" s="19">
        <v>1</v>
      </c>
      <c r="H1397" s="20">
        <f t="shared" si="148"/>
        <v>2</v>
      </c>
      <c r="I1397" s="21">
        <f>SUMIFS(E:E,C:C,C1397)</f>
        <v>10000</v>
      </c>
      <c r="J1397" s="21">
        <f>SUMIFS(D:D,C:C,C1397)</f>
        <v>10000</v>
      </c>
      <c r="K1397" s="20" t="str">
        <f>IF(H1397=2,"Délais OK &amp; Qté OK",IF(AND(H1397=1,E1397&lt;&gt;""),"Délais OK &amp; Qté NO",IF(AND(H1397=1,E1397="",M1397&gt;=2),"Délais NO &amp; Qté OK",IF(AND(E1397&lt;&gt;"",J1397=D1397),"Livraison sans demande","Délais NO &amp; Qté NO"))))</f>
        <v>Délais OK &amp; Qté OK</v>
      </c>
      <c r="L1397" s="22" t="str">
        <f>IF(AND(K1397="Délais NO &amp; Qté OK",X1397&gt;30,D1397&lt;&gt;""),"Verificar",IF(AND(K1397="Délais NO &amp; Qté OK",X1397&lt;=30,D1397&lt;&gt;""),"Entrée faite "&amp;X1397&amp;" jours "&amp;V1397,IF(AND(X1397&lt;30,K1397="Délais NO &amp; Qté NO",D1397=""),"Demande faite "&amp;X1397&amp;" jours "&amp;W1398,"")))</f>
        <v/>
      </c>
      <c r="M1397" s="22">
        <f t="shared" si="149"/>
        <v>1</v>
      </c>
      <c r="N1397" s="23">
        <v>1</v>
      </c>
      <c r="O1397" s="12" t="str">
        <f>CONCATENATE(C1397,D1397,E1397)</f>
        <v>36050524227791000010000</v>
      </c>
      <c r="P1397" s="42" t="str">
        <f t="shared" si="150"/>
        <v>24227791000010000</v>
      </c>
      <c r="Q1397" s="24" t="str">
        <f>IF(AND(D1397&lt;&gt;0,E1397=0),B1397,"")</f>
        <v/>
      </c>
      <c r="R1397" s="25" t="str">
        <f>IF(AND(D1397=0,E1397&lt;&gt;0),B1397,"")</f>
        <v/>
      </c>
      <c r="S1397" s="26">
        <f t="shared" si="147"/>
        <v>41078</v>
      </c>
      <c r="T1397" s="27">
        <f>SUMIFS(S:S,O:O,O1397,E:E,"")</f>
        <v>0</v>
      </c>
      <c r="U1397" s="27">
        <f>SUMIFS(S:S,O:O,O1397,D:D,"")</f>
        <v>0</v>
      </c>
      <c r="V1397" s="28" t="str">
        <f t="shared" si="151"/>
        <v>Avant</v>
      </c>
      <c r="W1397" s="28" t="str">
        <f t="shared" si="152"/>
        <v>Après</v>
      </c>
      <c r="X1397" s="29">
        <f t="shared" si="153"/>
        <v>0</v>
      </c>
      <c r="Y1397" s="42">
        <f>IFERROR(P1397+D1397*0.03,"")</f>
        <v>2.42277910000103E+16</v>
      </c>
    </row>
    <row r="1398" spans="1:25">
      <c r="A1398" s="13" t="s">
        <v>67</v>
      </c>
      <c r="B1398" s="14" t="s">
        <v>31</v>
      </c>
      <c r="C1398" s="15">
        <v>3605052522073</v>
      </c>
      <c r="D1398" s="16">
        <v>20000</v>
      </c>
      <c r="E1398" s="17">
        <v>20000</v>
      </c>
      <c r="F1398" s="18">
        <v>1</v>
      </c>
      <c r="G1398" s="19">
        <v>1</v>
      </c>
      <c r="H1398" s="20">
        <f t="shared" si="148"/>
        <v>2</v>
      </c>
      <c r="I1398" s="21">
        <f>SUMIFS(E:E,C:C,C1398)</f>
        <v>20000</v>
      </c>
      <c r="J1398" s="21">
        <f>SUMIFS(D:D,C:C,C1398)</f>
        <v>20000</v>
      </c>
      <c r="K1398" s="20" t="str">
        <f>IF(H1398=2,"Délais OK &amp; Qté OK",IF(AND(H1398=1,E1398&lt;&gt;""),"Délais OK &amp; Qté NO",IF(AND(H1398=1,E1398="",M1398&gt;=2),"Délais NO &amp; Qté OK",IF(AND(E1398&lt;&gt;"",J1398=D1398),"Livraison sans demande","Délais NO &amp; Qté NO"))))</f>
        <v>Délais OK &amp; Qté OK</v>
      </c>
      <c r="L1398" s="22" t="str">
        <f>IF(AND(K1398="Délais NO &amp; Qté OK",X1398&gt;30,D1398&lt;&gt;""),"Verificar",IF(AND(K1398="Délais NO &amp; Qté OK",X1398&lt;=30,D1398&lt;&gt;""),"Entrée faite "&amp;X1398&amp;" jours "&amp;V1398,IF(AND(X1398&lt;30,K1398="Délais NO &amp; Qté NO",D1398=""),"Demande faite "&amp;X1398&amp;" jours "&amp;W1399,"")))</f>
        <v/>
      </c>
      <c r="M1398" s="22">
        <f t="shared" si="149"/>
        <v>1</v>
      </c>
      <c r="N1398" s="23">
        <v>1</v>
      </c>
      <c r="O1398" s="12" t="str">
        <f>CONCATENATE(C1398,D1398,E1398)</f>
        <v>36050525220732000020000</v>
      </c>
      <c r="P1398" s="42" t="str">
        <f t="shared" si="150"/>
        <v>25220732000020000</v>
      </c>
      <c r="Q1398" s="24" t="str">
        <f>IF(AND(D1398&lt;&gt;0,E1398=0),B1398,"")</f>
        <v/>
      </c>
      <c r="R1398" s="25" t="str">
        <f>IF(AND(D1398=0,E1398&lt;&gt;0),B1398,"")</f>
        <v/>
      </c>
      <c r="S1398" s="26">
        <f t="shared" si="147"/>
        <v>41078</v>
      </c>
      <c r="T1398" s="27">
        <f>SUMIFS(S:S,O:O,O1398,E:E,"")</f>
        <v>0</v>
      </c>
      <c r="U1398" s="27">
        <f>SUMIFS(S:S,O:O,O1398,D:D,"")</f>
        <v>0</v>
      </c>
      <c r="V1398" s="28" t="str">
        <f t="shared" si="151"/>
        <v>Avant</v>
      </c>
      <c r="W1398" s="28" t="str">
        <f t="shared" si="152"/>
        <v>Après</v>
      </c>
      <c r="X1398" s="29">
        <f t="shared" si="153"/>
        <v>0</v>
      </c>
      <c r="Y1398" s="42">
        <f>IFERROR(P1398+D1398*0.03,"")</f>
        <v>2.52207320000206E+16</v>
      </c>
    </row>
    <row r="1399" spans="1:25">
      <c r="A1399" s="13" t="s">
        <v>67</v>
      </c>
      <c r="B1399" s="14" t="s">
        <v>31</v>
      </c>
      <c r="C1399" s="15">
        <v>3605052522080</v>
      </c>
      <c r="D1399" s="16">
        <v>10000</v>
      </c>
      <c r="E1399" s="17">
        <v>10000</v>
      </c>
      <c r="F1399" s="18">
        <v>1</v>
      </c>
      <c r="G1399" s="19">
        <v>1</v>
      </c>
      <c r="H1399" s="20">
        <f t="shared" si="148"/>
        <v>2</v>
      </c>
      <c r="I1399" s="21">
        <f>SUMIFS(E:E,C:C,C1399)</f>
        <v>20000</v>
      </c>
      <c r="J1399" s="21">
        <f>SUMIFS(D:D,C:C,C1399)</f>
        <v>20000</v>
      </c>
      <c r="K1399" s="20" t="str">
        <f>IF(H1399=2,"Délais OK &amp; Qté OK",IF(AND(H1399=1,E1399&lt;&gt;""),"Délais OK &amp; Qté NO",IF(AND(H1399=1,E1399="",M1399&gt;=2),"Délais NO &amp; Qté OK",IF(AND(E1399&lt;&gt;"",J1399=D1399),"Livraison sans demande","Délais NO &amp; Qté NO"))))</f>
        <v>Délais OK &amp; Qté OK</v>
      </c>
      <c r="L1399" s="22" t="str">
        <f>IF(AND(K1399="Délais NO &amp; Qté OK",X1399&gt;30,D1399&lt;&gt;""),"Verificar",IF(AND(K1399="Délais NO &amp; Qté OK",X1399&lt;=30,D1399&lt;&gt;""),"Entrée faite "&amp;X1399&amp;" jours "&amp;V1399,IF(AND(X1399&lt;30,K1399="Délais NO &amp; Qté NO",D1399=""),"Demande faite "&amp;X1399&amp;" jours "&amp;W1400,"")))</f>
        <v/>
      </c>
      <c r="M1399" s="22">
        <f t="shared" si="149"/>
        <v>2</v>
      </c>
      <c r="N1399" s="23">
        <v>1</v>
      </c>
      <c r="O1399" s="12" t="str">
        <f>CONCATENATE(C1399,D1399,E1399)</f>
        <v>36050525220801000010000</v>
      </c>
      <c r="P1399" s="42" t="str">
        <f t="shared" si="150"/>
        <v>25220801000010000</v>
      </c>
      <c r="Q1399" s="24" t="str">
        <f>IF(AND(D1399&lt;&gt;0,E1399=0),B1399,"")</f>
        <v/>
      </c>
      <c r="R1399" s="25" t="str">
        <f>IF(AND(D1399=0,E1399&lt;&gt;0),B1399,"")</f>
        <v/>
      </c>
      <c r="S1399" s="26">
        <f t="shared" si="147"/>
        <v>41078</v>
      </c>
      <c r="T1399" s="27">
        <f>SUMIFS(S:S,O:O,O1399,E:E,"")</f>
        <v>0</v>
      </c>
      <c r="U1399" s="27">
        <f>SUMIFS(S:S,O:O,O1399,D:D,"")</f>
        <v>0</v>
      </c>
      <c r="V1399" s="28" t="str">
        <f t="shared" si="151"/>
        <v>Avant</v>
      </c>
      <c r="W1399" s="28" t="str">
        <f t="shared" si="152"/>
        <v>Après</v>
      </c>
      <c r="X1399" s="29">
        <f t="shared" si="153"/>
        <v>0</v>
      </c>
      <c r="Y1399" s="42">
        <f>IFERROR(P1399+D1399*0.03,"")</f>
        <v>2.52208010000103E+16</v>
      </c>
    </row>
    <row r="1400" spans="1:25">
      <c r="A1400" s="13" t="s">
        <v>67</v>
      </c>
      <c r="B1400" s="14" t="s">
        <v>31</v>
      </c>
      <c r="C1400" s="15">
        <v>3605052536384</v>
      </c>
      <c r="D1400" s="16">
        <v>10000</v>
      </c>
      <c r="E1400" s="17">
        <v>10000</v>
      </c>
      <c r="F1400" s="18">
        <v>1</v>
      </c>
      <c r="G1400" s="19">
        <v>1</v>
      </c>
      <c r="H1400" s="20">
        <f t="shared" si="148"/>
        <v>2</v>
      </c>
      <c r="I1400" s="21">
        <f>SUMIFS(E:E,C:C,C1400)</f>
        <v>10000</v>
      </c>
      <c r="J1400" s="21">
        <f>SUMIFS(D:D,C:C,C1400)</f>
        <v>10000</v>
      </c>
      <c r="K1400" s="20" t="str">
        <f>IF(H1400=2,"Délais OK &amp; Qté OK",IF(AND(H1400=1,E1400&lt;&gt;""),"Délais OK &amp; Qté NO",IF(AND(H1400=1,E1400="",M1400&gt;=2),"Délais NO &amp; Qté OK",IF(AND(E1400&lt;&gt;"",J1400=D1400),"Livraison sans demande","Délais NO &amp; Qté NO"))))</f>
        <v>Délais OK &amp; Qté OK</v>
      </c>
      <c r="L1400" s="22" t="str">
        <f>IF(AND(K1400="Délais NO &amp; Qté OK",X1400&gt;30,D1400&lt;&gt;""),"Verificar",IF(AND(K1400="Délais NO &amp; Qté OK",X1400&lt;=30,D1400&lt;&gt;""),"Entrée faite "&amp;X1400&amp;" jours "&amp;V1400,IF(AND(X1400&lt;30,K1400="Délais NO &amp; Qté NO",D1400=""),"Demande faite "&amp;X1400&amp;" jours "&amp;W1401,"")))</f>
        <v/>
      </c>
      <c r="M1400" s="22">
        <f t="shared" si="149"/>
        <v>1</v>
      </c>
      <c r="N1400" s="23">
        <v>1</v>
      </c>
      <c r="O1400" s="12" t="str">
        <f>CONCATENATE(C1400,D1400,E1400)</f>
        <v>36050525363841000010000</v>
      </c>
      <c r="P1400" s="42" t="str">
        <f t="shared" si="150"/>
        <v>25363841000010000</v>
      </c>
      <c r="Q1400" s="24" t="str">
        <f>IF(AND(D1400&lt;&gt;0,E1400=0),B1400,"")</f>
        <v/>
      </c>
      <c r="R1400" s="25" t="str">
        <f>IF(AND(D1400=0,E1400&lt;&gt;0),B1400,"")</f>
        <v/>
      </c>
      <c r="S1400" s="26">
        <f t="shared" si="147"/>
        <v>41078</v>
      </c>
      <c r="T1400" s="27">
        <f>SUMIFS(S:S,O:O,O1400,E:E,"")</f>
        <v>0</v>
      </c>
      <c r="U1400" s="27">
        <f>SUMIFS(S:S,O:O,O1400,D:D,"")</f>
        <v>0</v>
      </c>
      <c r="V1400" s="28" t="str">
        <f t="shared" si="151"/>
        <v>Avant</v>
      </c>
      <c r="W1400" s="28" t="str">
        <f t="shared" si="152"/>
        <v>Après</v>
      </c>
      <c r="X1400" s="29">
        <f t="shared" si="153"/>
        <v>0</v>
      </c>
      <c r="Y1400" s="42">
        <f>IFERROR(P1400+D1400*0.03,"")</f>
        <v>2.53638410000103E+16</v>
      </c>
    </row>
    <row r="1401" spans="1:25">
      <c r="A1401" s="13" t="s">
        <v>67</v>
      </c>
      <c r="B1401" s="14" t="s">
        <v>31</v>
      </c>
      <c r="C1401" s="15">
        <v>3605052546741</v>
      </c>
      <c r="D1401" s="16">
        <v>10000</v>
      </c>
      <c r="E1401" s="17">
        <v>10000</v>
      </c>
      <c r="F1401" s="18">
        <v>1</v>
      </c>
      <c r="G1401" s="19">
        <v>1</v>
      </c>
      <c r="H1401" s="20">
        <f t="shared" si="148"/>
        <v>2</v>
      </c>
      <c r="I1401" s="21">
        <f>SUMIFS(E:E,C:C,C1401)</f>
        <v>20000</v>
      </c>
      <c r="J1401" s="21">
        <f>SUMIFS(D:D,C:C,C1401)</f>
        <v>20000</v>
      </c>
      <c r="K1401" s="20" t="str">
        <f>IF(H1401=2,"Délais OK &amp; Qté OK",IF(AND(H1401=1,E1401&lt;&gt;""),"Délais OK &amp; Qté NO",IF(AND(H1401=1,E1401="",M1401&gt;=2),"Délais NO &amp; Qté OK",IF(AND(E1401&lt;&gt;"",J1401=D1401),"Livraison sans demande","Délais NO &amp; Qté NO"))))</f>
        <v>Délais OK &amp; Qté OK</v>
      </c>
      <c r="L1401" s="22" t="str">
        <f>IF(AND(K1401="Délais NO &amp; Qté OK",X1401&gt;30,D1401&lt;&gt;""),"Verificar",IF(AND(K1401="Délais NO &amp; Qté OK",X1401&lt;=30,D1401&lt;&gt;""),"Entrée faite "&amp;X1401&amp;" jours "&amp;V1401,IF(AND(X1401&lt;30,K1401="Délais NO &amp; Qté NO",D1401=""),"Demande faite "&amp;X1401&amp;" jours "&amp;W1402,"")))</f>
        <v/>
      </c>
      <c r="M1401" s="22">
        <f t="shared" si="149"/>
        <v>2</v>
      </c>
      <c r="N1401" s="23">
        <v>1</v>
      </c>
      <c r="O1401" s="12" t="str">
        <f>CONCATENATE(C1401,D1401,E1401)</f>
        <v>36050525467411000010000</v>
      </c>
      <c r="P1401" s="42" t="str">
        <f t="shared" si="150"/>
        <v>25467411000010000</v>
      </c>
      <c r="Q1401" s="24" t="str">
        <f>IF(AND(D1401&lt;&gt;0,E1401=0),B1401,"")</f>
        <v/>
      </c>
      <c r="R1401" s="25" t="str">
        <f>IF(AND(D1401=0,E1401&lt;&gt;0),B1401,"")</f>
        <v/>
      </c>
      <c r="S1401" s="26">
        <f t="shared" si="147"/>
        <v>41078</v>
      </c>
      <c r="T1401" s="27">
        <f>SUMIFS(S:S,O:O,O1401,E:E,"")</f>
        <v>0</v>
      </c>
      <c r="U1401" s="27">
        <f>SUMIFS(S:S,O:O,O1401,D:D,"")</f>
        <v>0</v>
      </c>
      <c r="V1401" s="28" t="str">
        <f t="shared" si="151"/>
        <v>Avant</v>
      </c>
      <c r="W1401" s="28" t="str">
        <f t="shared" si="152"/>
        <v>Après</v>
      </c>
      <c r="X1401" s="29">
        <f t="shared" si="153"/>
        <v>0</v>
      </c>
      <c r="Y1401" s="42">
        <f>IFERROR(P1401+D1401*0.03,"")</f>
        <v>2.54674110000103E+16</v>
      </c>
    </row>
    <row r="1402" spans="1:25">
      <c r="A1402" s="13" t="s">
        <v>67</v>
      </c>
      <c r="B1402" s="14" t="s">
        <v>31</v>
      </c>
      <c r="C1402" s="15">
        <v>3605052546789</v>
      </c>
      <c r="D1402" s="16">
        <v>20000</v>
      </c>
      <c r="E1402" s="17">
        <v>10000</v>
      </c>
      <c r="F1402" s="18"/>
      <c r="G1402" s="19">
        <v>1</v>
      </c>
      <c r="H1402" s="20">
        <f t="shared" si="148"/>
        <v>1</v>
      </c>
      <c r="I1402" s="21">
        <f>SUMIFS(E:E,C:C,C1402)</f>
        <v>20000</v>
      </c>
      <c r="J1402" s="21">
        <f>SUMIFS(D:D,C:C,C1402)</f>
        <v>30000</v>
      </c>
      <c r="K1402" s="20" t="str">
        <f>IF(H1402=2,"Délais OK &amp; Qté OK",IF(AND(H1402=1,E1402&lt;&gt;""),"Délais OK &amp; Qté NO",IF(AND(H1402=1,E1402="",M1402&gt;=2),"Délais NO &amp; Qté OK",IF(AND(E1402&lt;&gt;"",J1402=D1402),"Livraison sans demande","Délais NO &amp; Qté NO"))))</f>
        <v>Délais OK &amp; Qté NO</v>
      </c>
      <c r="L1402" s="22" t="str">
        <f>IF(AND(K1402="Délais NO &amp; Qté OK",X1402&gt;30,D1402&lt;&gt;""),"Verificar",IF(AND(K1402="Délais NO &amp; Qté OK",X1402&lt;=30,D1402&lt;&gt;""),"Entrée faite "&amp;X1402&amp;" jours "&amp;V1402,IF(AND(X1402&lt;30,K1402="Délais NO &amp; Qté NO",D1402=""),"Demande faite "&amp;X1402&amp;" jours "&amp;W1403,"")))</f>
        <v/>
      </c>
      <c r="M1402" s="22">
        <f t="shared" si="149"/>
        <v>1</v>
      </c>
      <c r="N1402" s="23">
        <v>1</v>
      </c>
      <c r="O1402" s="12" t="str">
        <f>CONCATENATE(C1402,D1402,E1402)</f>
        <v>36050525467892000010000</v>
      </c>
      <c r="P1402" s="42" t="str">
        <f t="shared" si="150"/>
        <v>25467892000010000</v>
      </c>
      <c r="Q1402" s="24" t="str">
        <f>IF(AND(D1402&lt;&gt;0,E1402=0),B1402,"")</f>
        <v/>
      </c>
      <c r="R1402" s="25" t="str">
        <f>IF(AND(D1402=0,E1402&lt;&gt;0),B1402,"")</f>
        <v/>
      </c>
      <c r="S1402" s="26">
        <f t="shared" si="147"/>
        <v>41078</v>
      </c>
      <c r="T1402" s="27">
        <f>SUMIFS(S:S,O:O,O1402,E:E,"")</f>
        <v>0</v>
      </c>
      <c r="U1402" s="27">
        <f>SUMIFS(S:S,O:O,O1402,D:D,"")</f>
        <v>0</v>
      </c>
      <c r="V1402" s="28" t="str">
        <f t="shared" si="151"/>
        <v>Avant</v>
      </c>
      <c r="W1402" s="28" t="str">
        <f t="shared" si="152"/>
        <v>Après</v>
      </c>
      <c r="X1402" s="29">
        <f t="shared" si="153"/>
        <v>0</v>
      </c>
      <c r="Y1402" s="42">
        <f>IFERROR(P1402+D1402*0.03,"")</f>
        <v>2.54678920000106E+16</v>
      </c>
    </row>
    <row r="1403" spans="1:25">
      <c r="A1403" s="13" t="s">
        <v>67</v>
      </c>
      <c r="B1403" s="14" t="s">
        <v>31</v>
      </c>
      <c r="C1403" s="15">
        <v>3605052546796</v>
      </c>
      <c r="D1403" s="16">
        <v>20000</v>
      </c>
      <c r="E1403" s="17">
        <v>10000</v>
      </c>
      <c r="F1403" s="18"/>
      <c r="G1403" s="19">
        <v>1</v>
      </c>
      <c r="H1403" s="20">
        <f t="shared" si="148"/>
        <v>1</v>
      </c>
      <c r="I1403" s="21">
        <f>SUMIFS(E:E,C:C,C1403)</f>
        <v>10000</v>
      </c>
      <c r="J1403" s="21">
        <f>SUMIFS(D:D,C:C,C1403)</f>
        <v>20000</v>
      </c>
      <c r="K1403" s="20" t="str">
        <f>IF(H1403=2,"Délais OK &amp; Qté OK",IF(AND(H1403=1,E1403&lt;&gt;""),"Délais OK &amp; Qté NO",IF(AND(H1403=1,E1403="",M1403&gt;=2),"Délais NO &amp; Qté OK",IF(AND(E1403&lt;&gt;"",J1403=D1403),"Livraison sans demande","Délais NO &amp; Qté NO"))))</f>
        <v>Délais OK &amp; Qté NO</v>
      </c>
      <c r="L1403" s="22" t="str">
        <f>IF(AND(K1403="Délais NO &amp; Qté OK",X1403&gt;30,D1403&lt;&gt;""),"Verificar",IF(AND(K1403="Délais NO &amp; Qté OK",X1403&lt;=30,D1403&lt;&gt;""),"Entrée faite "&amp;X1403&amp;" jours "&amp;V1403,IF(AND(X1403&lt;30,K1403="Délais NO &amp; Qté NO",D1403=""),"Demande faite "&amp;X1403&amp;" jours "&amp;W1404,"")))</f>
        <v/>
      </c>
      <c r="M1403" s="22">
        <f t="shared" si="149"/>
        <v>1</v>
      </c>
      <c r="N1403" s="23">
        <v>1</v>
      </c>
      <c r="O1403" s="12" t="str">
        <f>CONCATENATE(C1403,D1403,E1403)</f>
        <v>36050525467962000010000</v>
      </c>
      <c r="P1403" s="42" t="str">
        <f t="shared" si="150"/>
        <v>25467962000010000</v>
      </c>
      <c r="Q1403" s="24" t="str">
        <f>IF(AND(D1403&lt;&gt;0,E1403=0),B1403,"")</f>
        <v/>
      </c>
      <c r="R1403" s="25" t="str">
        <f>IF(AND(D1403=0,E1403&lt;&gt;0),B1403,"")</f>
        <v/>
      </c>
      <c r="S1403" s="26">
        <f t="shared" si="147"/>
        <v>41078</v>
      </c>
      <c r="T1403" s="27">
        <f>SUMIFS(S:S,O:O,O1403,E:E,"")</f>
        <v>0</v>
      </c>
      <c r="U1403" s="27">
        <f>SUMIFS(S:S,O:O,O1403,D:D,"")</f>
        <v>0</v>
      </c>
      <c r="V1403" s="28" t="str">
        <f t="shared" si="151"/>
        <v>Avant</v>
      </c>
      <c r="W1403" s="28" t="str">
        <f t="shared" si="152"/>
        <v>Après</v>
      </c>
      <c r="X1403" s="29">
        <f t="shared" si="153"/>
        <v>0</v>
      </c>
      <c r="Y1403" s="42">
        <f>IFERROR(P1403+D1403*0.03,"")</f>
        <v>2.54679620000106E+16</v>
      </c>
    </row>
    <row r="1404" spans="1:25">
      <c r="A1404" s="13" t="s">
        <v>67</v>
      </c>
      <c r="B1404" s="14" t="s">
        <v>31</v>
      </c>
      <c r="C1404" s="15">
        <v>3605052546802</v>
      </c>
      <c r="D1404" s="16">
        <v>20000</v>
      </c>
      <c r="E1404" s="17">
        <v>10000</v>
      </c>
      <c r="F1404" s="18"/>
      <c r="G1404" s="19">
        <v>1</v>
      </c>
      <c r="H1404" s="20">
        <f t="shared" si="148"/>
        <v>1</v>
      </c>
      <c r="I1404" s="21">
        <f>SUMIFS(E:E,C:C,C1404)</f>
        <v>20000</v>
      </c>
      <c r="J1404" s="21">
        <f>SUMIFS(D:D,C:C,C1404)</f>
        <v>30000</v>
      </c>
      <c r="K1404" s="20" t="str">
        <f>IF(H1404=2,"Délais OK &amp; Qté OK",IF(AND(H1404=1,E1404&lt;&gt;""),"Délais OK &amp; Qté NO",IF(AND(H1404=1,E1404="",M1404&gt;=2),"Délais NO &amp; Qté OK",IF(AND(E1404&lt;&gt;"",J1404=D1404),"Livraison sans demande","Délais NO &amp; Qté NO"))))</f>
        <v>Délais OK &amp; Qté NO</v>
      </c>
      <c r="L1404" s="22" t="str">
        <f>IF(AND(K1404="Délais NO &amp; Qté OK",X1404&gt;30,D1404&lt;&gt;""),"Verificar",IF(AND(K1404="Délais NO &amp; Qté OK",X1404&lt;=30,D1404&lt;&gt;""),"Entrée faite "&amp;X1404&amp;" jours "&amp;V1404,IF(AND(X1404&lt;30,K1404="Délais NO &amp; Qté NO",D1404=""),"Demande faite "&amp;X1404&amp;" jours "&amp;W1405,"")))</f>
        <v/>
      </c>
      <c r="M1404" s="22">
        <f t="shared" si="149"/>
        <v>1</v>
      </c>
      <c r="N1404" s="23">
        <v>1</v>
      </c>
      <c r="O1404" s="12" t="str">
        <f>CONCATENATE(C1404,D1404,E1404)</f>
        <v>36050525468022000010000</v>
      </c>
      <c r="P1404" s="42" t="str">
        <f t="shared" si="150"/>
        <v>25468022000010000</v>
      </c>
      <c r="Q1404" s="24" t="str">
        <f>IF(AND(D1404&lt;&gt;0,E1404=0),B1404,"")</f>
        <v/>
      </c>
      <c r="R1404" s="25" t="str">
        <f>IF(AND(D1404=0,E1404&lt;&gt;0),B1404,"")</f>
        <v/>
      </c>
      <c r="S1404" s="26">
        <f t="shared" si="147"/>
        <v>41078</v>
      </c>
      <c r="T1404" s="27">
        <f>SUMIFS(S:S,O:O,O1404,E:E,"")</f>
        <v>0</v>
      </c>
      <c r="U1404" s="27">
        <f>SUMIFS(S:S,O:O,O1404,D:D,"")</f>
        <v>0</v>
      </c>
      <c r="V1404" s="28" t="str">
        <f t="shared" si="151"/>
        <v>Avant</v>
      </c>
      <c r="W1404" s="28" t="str">
        <f t="shared" si="152"/>
        <v>Après</v>
      </c>
      <c r="X1404" s="29">
        <f t="shared" si="153"/>
        <v>0</v>
      </c>
      <c r="Y1404" s="42">
        <f>IFERROR(P1404+D1404*0.03,"")</f>
        <v>2.54680220000106E+16</v>
      </c>
    </row>
    <row r="1405" spans="1:25">
      <c r="A1405" s="13" t="s">
        <v>67</v>
      </c>
      <c r="B1405" s="14" t="s">
        <v>31</v>
      </c>
      <c r="C1405" s="15">
        <v>3605052546819</v>
      </c>
      <c r="D1405" s="16">
        <v>10000</v>
      </c>
      <c r="E1405" s="17">
        <v>10000</v>
      </c>
      <c r="F1405" s="18">
        <v>1</v>
      </c>
      <c r="G1405" s="19">
        <v>1</v>
      </c>
      <c r="H1405" s="20">
        <f t="shared" si="148"/>
        <v>2</v>
      </c>
      <c r="I1405" s="21">
        <f>SUMIFS(E:E,C:C,C1405)</f>
        <v>10000</v>
      </c>
      <c r="J1405" s="21">
        <f>SUMIFS(D:D,C:C,C1405)</f>
        <v>10000</v>
      </c>
      <c r="K1405" s="20" t="str">
        <f>IF(H1405=2,"Délais OK &amp; Qté OK",IF(AND(H1405=1,E1405&lt;&gt;""),"Délais OK &amp; Qté NO",IF(AND(H1405=1,E1405="",M1405&gt;=2),"Délais NO &amp; Qté OK",IF(AND(E1405&lt;&gt;"",J1405=D1405),"Livraison sans demande","Délais NO &amp; Qté NO"))))</f>
        <v>Délais OK &amp; Qté OK</v>
      </c>
      <c r="L1405" s="22" t="str">
        <f>IF(AND(K1405="Délais NO &amp; Qté OK",X1405&gt;30,D1405&lt;&gt;""),"Verificar",IF(AND(K1405="Délais NO &amp; Qté OK",X1405&lt;=30,D1405&lt;&gt;""),"Entrée faite "&amp;X1405&amp;" jours "&amp;V1405,IF(AND(X1405&lt;30,K1405="Délais NO &amp; Qté NO",D1405=""),"Demande faite "&amp;X1405&amp;" jours "&amp;W1406,"")))</f>
        <v/>
      </c>
      <c r="M1405" s="22">
        <f t="shared" si="149"/>
        <v>1</v>
      </c>
      <c r="N1405" s="23">
        <v>1</v>
      </c>
      <c r="O1405" s="12" t="str">
        <f>CONCATENATE(C1405,D1405,E1405)</f>
        <v>36050525468191000010000</v>
      </c>
      <c r="P1405" s="42" t="str">
        <f t="shared" si="150"/>
        <v>25468191000010000</v>
      </c>
      <c r="Q1405" s="24" t="str">
        <f>IF(AND(D1405&lt;&gt;0,E1405=0),B1405,"")</f>
        <v/>
      </c>
      <c r="R1405" s="25" t="str">
        <f>IF(AND(D1405=0,E1405&lt;&gt;0),B1405,"")</f>
        <v/>
      </c>
      <c r="S1405" s="26">
        <f t="shared" si="147"/>
        <v>41078</v>
      </c>
      <c r="T1405" s="27">
        <f>SUMIFS(S:S,O:O,O1405,E:E,"")</f>
        <v>0</v>
      </c>
      <c r="U1405" s="27">
        <f>SUMIFS(S:S,O:O,O1405,D:D,"")</f>
        <v>0</v>
      </c>
      <c r="V1405" s="28" t="str">
        <f t="shared" si="151"/>
        <v>Avant</v>
      </c>
      <c r="W1405" s="28" t="str">
        <f t="shared" si="152"/>
        <v>Après</v>
      </c>
      <c r="X1405" s="29">
        <f t="shared" si="153"/>
        <v>0</v>
      </c>
      <c r="Y1405" s="42">
        <f>IFERROR(P1405+D1405*0.03,"")</f>
        <v>2.54681910000103E+16</v>
      </c>
    </row>
    <row r="1406" spans="1:25">
      <c r="A1406" s="13" t="s">
        <v>67</v>
      </c>
      <c r="B1406" s="14" t="s">
        <v>31</v>
      </c>
      <c r="C1406" s="15">
        <v>3605052546826</v>
      </c>
      <c r="D1406" s="16">
        <v>10000</v>
      </c>
      <c r="E1406" s="17">
        <v>10000</v>
      </c>
      <c r="F1406" s="18">
        <v>1</v>
      </c>
      <c r="G1406" s="19">
        <v>1</v>
      </c>
      <c r="H1406" s="20">
        <f t="shared" si="148"/>
        <v>2</v>
      </c>
      <c r="I1406" s="21">
        <f>SUMIFS(E:E,C:C,C1406)</f>
        <v>20000</v>
      </c>
      <c r="J1406" s="21">
        <f>SUMIFS(D:D,C:C,C1406)</f>
        <v>20000</v>
      </c>
      <c r="K1406" s="20" t="str">
        <f>IF(H1406=2,"Délais OK &amp; Qté OK",IF(AND(H1406=1,E1406&lt;&gt;""),"Délais OK &amp; Qté NO",IF(AND(H1406=1,E1406="",M1406&gt;=2),"Délais NO &amp; Qté OK",IF(AND(E1406&lt;&gt;"",J1406=D1406),"Livraison sans demande","Délais NO &amp; Qté NO"))))</f>
        <v>Délais OK &amp; Qté OK</v>
      </c>
      <c r="L1406" s="22" t="str">
        <f>IF(AND(K1406="Délais NO &amp; Qté OK",X1406&gt;30,D1406&lt;&gt;""),"Verificar",IF(AND(K1406="Délais NO &amp; Qté OK",X1406&lt;=30,D1406&lt;&gt;""),"Entrée faite "&amp;X1406&amp;" jours "&amp;V1406,IF(AND(X1406&lt;30,K1406="Délais NO &amp; Qté NO",D1406=""),"Demande faite "&amp;X1406&amp;" jours "&amp;W1407,"")))</f>
        <v/>
      </c>
      <c r="M1406" s="22">
        <f t="shared" si="149"/>
        <v>2</v>
      </c>
      <c r="N1406" s="23">
        <v>1</v>
      </c>
      <c r="O1406" s="12" t="str">
        <f>CONCATENATE(C1406,D1406,E1406)</f>
        <v>36050525468261000010000</v>
      </c>
      <c r="P1406" s="42" t="str">
        <f t="shared" si="150"/>
        <v>25468261000010000</v>
      </c>
      <c r="Q1406" s="24" t="str">
        <f>IF(AND(D1406&lt;&gt;0,E1406=0),B1406,"")</f>
        <v/>
      </c>
      <c r="R1406" s="25" t="str">
        <f>IF(AND(D1406=0,E1406&lt;&gt;0),B1406,"")</f>
        <v/>
      </c>
      <c r="S1406" s="26">
        <f t="shared" si="147"/>
        <v>41078</v>
      </c>
      <c r="T1406" s="27">
        <f>SUMIFS(S:S,O:O,O1406,E:E,"")</f>
        <v>0</v>
      </c>
      <c r="U1406" s="27">
        <f>SUMIFS(S:S,O:O,O1406,D:D,"")</f>
        <v>0</v>
      </c>
      <c r="V1406" s="28" t="str">
        <f t="shared" si="151"/>
        <v>Avant</v>
      </c>
      <c r="W1406" s="28" t="str">
        <f t="shared" si="152"/>
        <v>Après</v>
      </c>
      <c r="X1406" s="29">
        <f t="shared" si="153"/>
        <v>0</v>
      </c>
      <c r="Y1406" s="42">
        <f>IFERROR(P1406+D1406*0.03,"")</f>
        <v>2.54682610000103E+16</v>
      </c>
    </row>
    <row r="1407" spans="1:25">
      <c r="A1407" s="13" t="s">
        <v>67</v>
      </c>
      <c r="B1407" s="14" t="s">
        <v>31</v>
      </c>
      <c r="C1407" s="15">
        <v>3605052546833</v>
      </c>
      <c r="D1407" s="16">
        <v>10000</v>
      </c>
      <c r="E1407" s="17">
        <v>10000</v>
      </c>
      <c r="F1407" s="18">
        <v>1</v>
      </c>
      <c r="G1407" s="19">
        <v>1</v>
      </c>
      <c r="H1407" s="20">
        <f t="shared" si="148"/>
        <v>2</v>
      </c>
      <c r="I1407" s="21">
        <f>SUMIFS(E:E,C:C,C1407)</f>
        <v>20000</v>
      </c>
      <c r="J1407" s="21">
        <f>SUMIFS(D:D,C:C,C1407)</f>
        <v>20000</v>
      </c>
      <c r="K1407" s="20" t="str">
        <f>IF(H1407=2,"Délais OK &amp; Qté OK",IF(AND(H1407=1,E1407&lt;&gt;""),"Délais OK &amp; Qté NO",IF(AND(H1407=1,E1407="",M1407&gt;=2),"Délais NO &amp; Qté OK",IF(AND(E1407&lt;&gt;"",J1407=D1407),"Livraison sans demande","Délais NO &amp; Qté NO"))))</f>
        <v>Délais OK &amp; Qté OK</v>
      </c>
      <c r="L1407" s="22" t="str">
        <f>IF(AND(K1407="Délais NO &amp; Qté OK",X1407&gt;30,D1407&lt;&gt;""),"Verificar",IF(AND(K1407="Délais NO &amp; Qté OK",X1407&lt;=30,D1407&lt;&gt;""),"Entrée faite "&amp;X1407&amp;" jours "&amp;V1407,IF(AND(X1407&lt;30,K1407="Délais NO &amp; Qté NO",D1407=""),"Demande faite "&amp;X1407&amp;" jours "&amp;W1408,"")))</f>
        <v/>
      </c>
      <c r="M1407" s="22">
        <f t="shared" si="149"/>
        <v>2</v>
      </c>
      <c r="N1407" s="23">
        <v>1</v>
      </c>
      <c r="O1407" s="12" t="str">
        <f>CONCATENATE(C1407,D1407,E1407)</f>
        <v>36050525468331000010000</v>
      </c>
      <c r="P1407" s="42" t="str">
        <f t="shared" si="150"/>
        <v>25468331000010000</v>
      </c>
      <c r="Q1407" s="24" t="str">
        <f>IF(AND(D1407&lt;&gt;0,E1407=0),B1407,"")</f>
        <v/>
      </c>
      <c r="R1407" s="25" t="str">
        <f>IF(AND(D1407=0,E1407&lt;&gt;0),B1407,"")</f>
        <v/>
      </c>
      <c r="S1407" s="26">
        <f t="shared" si="147"/>
        <v>41078</v>
      </c>
      <c r="T1407" s="27">
        <f>SUMIFS(S:S,O:O,O1407,E:E,"")</f>
        <v>0</v>
      </c>
      <c r="U1407" s="27">
        <f>SUMIFS(S:S,O:O,O1407,D:D,"")</f>
        <v>0</v>
      </c>
      <c r="V1407" s="28" t="str">
        <f t="shared" si="151"/>
        <v>Avant</v>
      </c>
      <c r="W1407" s="28" t="str">
        <f t="shared" si="152"/>
        <v>Après</v>
      </c>
      <c r="X1407" s="29">
        <f t="shared" si="153"/>
        <v>0</v>
      </c>
      <c r="Y1407" s="42">
        <f>IFERROR(P1407+D1407*0.03,"")</f>
        <v>2.54683310000103E+16</v>
      </c>
    </row>
    <row r="1408" spans="1:25">
      <c r="A1408" s="13" t="s">
        <v>67</v>
      </c>
      <c r="B1408" s="14" t="s">
        <v>31</v>
      </c>
      <c r="C1408" s="15">
        <v>3605052550304</v>
      </c>
      <c r="D1408" s="16">
        <v>28000</v>
      </c>
      <c r="E1408" s="17"/>
      <c r="F1408" s="18"/>
      <c r="G1408" s="19">
        <v>1</v>
      </c>
      <c r="H1408" s="20">
        <f t="shared" si="148"/>
        <v>1</v>
      </c>
      <c r="I1408" s="21">
        <f>SUMIFS(E:E,C:C,C1408)</f>
        <v>42000</v>
      </c>
      <c r="J1408" s="21">
        <f>SUMIFS(D:D,C:C,C1408)</f>
        <v>70000</v>
      </c>
      <c r="K1408" s="20" t="str">
        <f>IF(H1408=2,"Délais OK &amp; Qté OK",IF(AND(H1408=1,E1408&lt;&gt;""),"Délais OK &amp; Qté NO",IF(AND(H1408=1,E1408="",M1408&gt;=2),"Délais NO &amp; Qté OK",IF(AND(E1408&lt;&gt;"",J1408=D1408),"Livraison sans demande","Délais NO &amp; Qté NO"))))</f>
        <v>Délais NO &amp; Qté NO</v>
      </c>
      <c r="L1408" s="22" t="str">
        <f>IF(AND(K1408="Délais NO &amp; Qté OK",X1408&gt;30,D1408&lt;&gt;""),"Verificar",IF(AND(K1408="Délais NO &amp; Qté OK",X1408&lt;=30,D1408&lt;&gt;""),"Entrée faite "&amp;X1408&amp;" jours "&amp;V1408,IF(AND(X1408&lt;30,K1408="Délais NO &amp; Qté NO",D1408=""),"Demande faite "&amp;X1408&amp;" jours "&amp;W1409,"")))</f>
        <v/>
      </c>
      <c r="M1408" s="22">
        <f t="shared" si="149"/>
        <v>1</v>
      </c>
      <c r="N1408" s="23">
        <v>1</v>
      </c>
      <c r="O1408" s="12" t="str">
        <f>CONCATENATE(C1408,D1408,E1408)</f>
        <v>360505255030428000</v>
      </c>
      <c r="P1408" s="42" t="str">
        <f t="shared" si="150"/>
        <v>255030428000</v>
      </c>
      <c r="Q1408" s="24" t="str">
        <f>IF(AND(D1408&lt;&gt;0,E1408=0),B1408,"")</f>
        <v>18/06/2012</v>
      </c>
      <c r="R1408" s="25" t="str">
        <f>IF(AND(D1408=0,E1408&lt;&gt;0),B1408,"")</f>
        <v/>
      </c>
      <c r="S1408" s="26">
        <f t="shared" si="147"/>
        <v>41078</v>
      </c>
      <c r="T1408" s="27">
        <f>SUMIFS(S:S,O:O,O1408,E:E,"")</f>
        <v>41078</v>
      </c>
      <c r="U1408" s="27">
        <f>SUMIFS(S:S,O:O,O1408,D:D,"")</f>
        <v>0</v>
      </c>
      <c r="V1408" s="28" t="str">
        <f t="shared" si="151"/>
        <v>Avant</v>
      </c>
      <c r="W1408" s="28" t="str">
        <f t="shared" si="152"/>
        <v>Après</v>
      </c>
      <c r="X1408" s="29">
        <f t="shared" si="153"/>
        <v>41078</v>
      </c>
      <c r="Y1408" s="42">
        <f>IFERROR(P1408+D1408*0.03,"")</f>
        <v>255030428840</v>
      </c>
    </row>
    <row r="1409" spans="1:25">
      <c r="A1409" s="13" t="s">
        <v>67</v>
      </c>
      <c r="B1409" s="14" t="s">
        <v>31</v>
      </c>
      <c r="C1409" s="15">
        <v>3605052550328</v>
      </c>
      <c r="D1409" s="16">
        <v>28000</v>
      </c>
      <c r="E1409" s="17"/>
      <c r="F1409" s="18"/>
      <c r="G1409" s="19">
        <v>1</v>
      </c>
      <c r="H1409" s="20">
        <f t="shared" si="148"/>
        <v>1</v>
      </c>
      <c r="I1409" s="21">
        <f>SUMIFS(E:E,C:C,C1409)</f>
        <v>42000</v>
      </c>
      <c r="J1409" s="21">
        <f>SUMIFS(D:D,C:C,C1409)</f>
        <v>70000</v>
      </c>
      <c r="K1409" s="20" t="str">
        <f>IF(H1409=2,"Délais OK &amp; Qté OK",IF(AND(H1409=1,E1409&lt;&gt;""),"Délais OK &amp; Qté NO",IF(AND(H1409=1,E1409="",M1409&gt;=2),"Délais NO &amp; Qté OK",IF(AND(E1409&lt;&gt;"",J1409=D1409),"Livraison sans demande","Délais NO &amp; Qté NO"))))</f>
        <v>Délais NO &amp; Qté NO</v>
      </c>
      <c r="L1409" s="22" t="str">
        <f>IF(AND(K1409="Délais NO &amp; Qté OK",X1409&gt;30,D1409&lt;&gt;""),"Verificar",IF(AND(K1409="Délais NO &amp; Qté OK",X1409&lt;=30,D1409&lt;&gt;""),"Entrée faite "&amp;X1409&amp;" jours "&amp;V1409,IF(AND(X1409&lt;30,K1409="Délais NO &amp; Qté NO",D1409=""),"Demande faite "&amp;X1409&amp;" jours "&amp;W1410,"")))</f>
        <v/>
      </c>
      <c r="M1409" s="22">
        <f t="shared" si="149"/>
        <v>1</v>
      </c>
      <c r="N1409" s="23">
        <v>1</v>
      </c>
      <c r="O1409" s="12" t="str">
        <f>CONCATENATE(C1409,D1409,E1409)</f>
        <v>360505255032828000</v>
      </c>
      <c r="P1409" s="42" t="str">
        <f t="shared" si="150"/>
        <v>255032828000</v>
      </c>
      <c r="Q1409" s="24" t="str">
        <f>IF(AND(D1409&lt;&gt;0,E1409=0),B1409,"")</f>
        <v>18/06/2012</v>
      </c>
      <c r="R1409" s="25" t="str">
        <f>IF(AND(D1409=0,E1409&lt;&gt;0),B1409,"")</f>
        <v/>
      </c>
      <c r="S1409" s="26">
        <f t="shared" si="147"/>
        <v>41078</v>
      </c>
      <c r="T1409" s="27">
        <f>SUMIFS(S:S,O:O,O1409,E:E,"")</f>
        <v>41078</v>
      </c>
      <c r="U1409" s="27">
        <f>SUMIFS(S:S,O:O,O1409,D:D,"")</f>
        <v>0</v>
      </c>
      <c r="V1409" s="28" t="str">
        <f t="shared" si="151"/>
        <v>Avant</v>
      </c>
      <c r="W1409" s="28" t="str">
        <f t="shared" si="152"/>
        <v>Après</v>
      </c>
      <c r="X1409" s="29">
        <f t="shared" si="153"/>
        <v>41078</v>
      </c>
      <c r="Y1409" s="42">
        <f>IFERROR(P1409+D1409*0.03,"")</f>
        <v>255032828840</v>
      </c>
    </row>
    <row r="1410" spans="1:25">
      <c r="A1410" s="13" t="s">
        <v>67</v>
      </c>
      <c r="B1410" s="14" t="s">
        <v>31</v>
      </c>
      <c r="C1410" s="15">
        <v>3605052615713</v>
      </c>
      <c r="D1410" s="16">
        <v>10000</v>
      </c>
      <c r="E1410" s="17">
        <v>10000</v>
      </c>
      <c r="F1410" s="18">
        <v>1</v>
      </c>
      <c r="G1410" s="19">
        <v>1</v>
      </c>
      <c r="H1410" s="20">
        <f t="shared" si="148"/>
        <v>2</v>
      </c>
      <c r="I1410" s="21">
        <f>SUMIFS(E:E,C:C,C1410)</f>
        <v>10000</v>
      </c>
      <c r="J1410" s="21">
        <f>SUMIFS(D:D,C:C,C1410)</f>
        <v>10000</v>
      </c>
      <c r="K1410" s="20" t="str">
        <f>IF(H1410=2,"Délais OK &amp; Qté OK",IF(AND(H1410=1,E1410&lt;&gt;""),"Délais OK &amp; Qté NO",IF(AND(H1410=1,E1410="",M1410&gt;=2),"Délais NO &amp; Qté OK",IF(AND(E1410&lt;&gt;"",J1410=D1410),"Livraison sans demande","Délais NO &amp; Qté NO"))))</f>
        <v>Délais OK &amp; Qté OK</v>
      </c>
      <c r="L1410" s="22" t="str">
        <f>IF(AND(K1410="Délais NO &amp; Qté OK",X1410&gt;30,D1410&lt;&gt;""),"Verificar",IF(AND(K1410="Délais NO &amp; Qté OK",X1410&lt;=30,D1410&lt;&gt;""),"Entrée faite "&amp;X1410&amp;" jours "&amp;V1410,IF(AND(X1410&lt;30,K1410="Délais NO &amp; Qté NO",D1410=""),"Demande faite "&amp;X1410&amp;" jours "&amp;W1411,"")))</f>
        <v/>
      </c>
      <c r="M1410" s="22">
        <f t="shared" si="149"/>
        <v>1</v>
      </c>
      <c r="N1410" s="23">
        <v>1</v>
      </c>
      <c r="O1410" s="12" t="str">
        <f>CONCATENATE(C1410,D1410,E1410)</f>
        <v>36050526157131000010000</v>
      </c>
      <c r="P1410" s="42" t="str">
        <f t="shared" si="150"/>
        <v>26157131000010000</v>
      </c>
      <c r="Q1410" s="24" t="str">
        <f>IF(AND(D1410&lt;&gt;0,E1410=0),B1410,"")</f>
        <v/>
      </c>
      <c r="R1410" s="25" t="str">
        <f>IF(AND(D1410=0,E1410&lt;&gt;0),B1410,"")</f>
        <v/>
      </c>
      <c r="S1410" s="26">
        <f t="shared" ref="S1410:S1473" si="154">B1410*1</f>
        <v>41078</v>
      </c>
      <c r="T1410" s="27">
        <f>SUMIFS(S:S,O:O,O1410,E:E,"")</f>
        <v>0</v>
      </c>
      <c r="U1410" s="27">
        <f>SUMIFS(S:S,O:O,O1410,D:D,"")</f>
        <v>0</v>
      </c>
      <c r="V1410" s="28" t="str">
        <f t="shared" si="151"/>
        <v>Avant</v>
      </c>
      <c r="W1410" s="28" t="str">
        <f t="shared" si="152"/>
        <v>Après</v>
      </c>
      <c r="X1410" s="29">
        <f t="shared" si="153"/>
        <v>0</v>
      </c>
      <c r="Y1410" s="42">
        <f>IFERROR(P1410+D1410*0.03,"")</f>
        <v>2.61571310000103E+16</v>
      </c>
    </row>
    <row r="1411" spans="1:25">
      <c r="A1411" s="13" t="s">
        <v>67</v>
      </c>
      <c r="B1411" s="14" t="s">
        <v>31</v>
      </c>
      <c r="C1411" s="15">
        <v>3605052615898</v>
      </c>
      <c r="D1411" s="16">
        <v>10000</v>
      </c>
      <c r="E1411" s="17">
        <v>10000</v>
      </c>
      <c r="F1411" s="18">
        <v>1</v>
      </c>
      <c r="G1411" s="19">
        <v>1</v>
      </c>
      <c r="H1411" s="20">
        <f t="shared" ref="H1411:H1474" si="155">SUM(F1411:G1411)</f>
        <v>2</v>
      </c>
      <c r="I1411" s="21">
        <f>SUMIFS(E:E,C:C,C1411)</f>
        <v>10000</v>
      </c>
      <c r="J1411" s="21">
        <f>SUMIFS(D:D,C:C,C1411)</f>
        <v>10000</v>
      </c>
      <c r="K1411" s="20" t="str">
        <f>IF(H1411=2,"Délais OK &amp; Qté OK",IF(AND(H1411=1,E1411&lt;&gt;""),"Délais OK &amp; Qté NO",IF(AND(H1411=1,E1411="",M1411&gt;=2),"Délais NO &amp; Qté OK",IF(AND(E1411&lt;&gt;"",J1411=D1411),"Livraison sans demande","Délais NO &amp; Qté NO"))))</f>
        <v>Délais OK &amp; Qté OK</v>
      </c>
      <c r="L1411" s="22" t="str">
        <f>IF(AND(K1411="Délais NO &amp; Qté OK",X1411&gt;30,D1411&lt;&gt;""),"Verificar",IF(AND(K1411="Délais NO &amp; Qté OK",X1411&lt;=30,D1411&lt;&gt;""),"Entrée faite "&amp;X1411&amp;" jours "&amp;V1411,IF(AND(X1411&lt;30,K1411="Délais NO &amp; Qté NO",D1411=""),"Demande faite "&amp;X1411&amp;" jours "&amp;W1412,"")))</f>
        <v/>
      </c>
      <c r="M1411" s="22">
        <f t="shared" ref="M1411:M1474" si="156">SUMIFS(N:N,O:O,O1411)</f>
        <v>1</v>
      </c>
      <c r="N1411" s="23">
        <v>1</v>
      </c>
      <c r="O1411" s="12" t="str">
        <f>CONCATENATE(C1411,D1411,E1411)</f>
        <v>36050526158981000010000</v>
      </c>
      <c r="P1411" s="42" t="str">
        <f t="shared" ref="P1411:P1474" si="157">RIGHT(O1411,LEN(O1411)-6)</f>
        <v>26158981000010000</v>
      </c>
      <c r="Q1411" s="24" t="str">
        <f>IF(AND(D1411&lt;&gt;0,E1411=0),B1411,"")</f>
        <v/>
      </c>
      <c r="R1411" s="25" t="str">
        <f>IF(AND(D1411=0,E1411&lt;&gt;0),B1411,"")</f>
        <v/>
      </c>
      <c r="S1411" s="26">
        <f t="shared" si="154"/>
        <v>41078</v>
      </c>
      <c r="T1411" s="27">
        <f>SUMIFS(S:S,O:O,O1411,E:E,"")</f>
        <v>0</v>
      </c>
      <c r="U1411" s="27">
        <f>SUMIFS(S:S,O:O,O1411,D:D,"")</f>
        <v>0</v>
      </c>
      <c r="V1411" s="28" t="str">
        <f t="shared" ref="V1411:V1474" si="158">IF(T1411&lt;U1411,"Après","Avant")</f>
        <v>Avant</v>
      </c>
      <c r="W1411" s="28" t="str">
        <f t="shared" ref="W1411:W1474" si="159">IF(V1411="Après","Avant","Après")</f>
        <v>Après</v>
      </c>
      <c r="X1411" s="29">
        <f t="shared" ref="X1411:X1474" si="160">ABS(T1411-U1411)</f>
        <v>0</v>
      </c>
      <c r="Y1411" s="42">
        <f>IFERROR(P1411+D1411*0.03,"")</f>
        <v>2.61589810000103E+16</v>
      </c>
    </row>
    <row r="1412" spans="1:25">
      <c r="A1412" s="13" t="s">
        <v>67</v>
      </c>
      <c r="B1412" s="14" t="s">
        <v>31</v>
      </c>
      <c r="C1412" s="15">
        <v>3605052616741</v>
      </c>
      <c r="D1412" s="16">
        <v>10000</v>
      </c>
      <c r="E1412" s="17">
        <v>10000</v>
      </c>
      <c r="F1412" s="18">
        <v>1</v>
      </c>
      <c r="G1412" s="19">
        <v>1</v>
      </c>
      <c r="H1412" s="20">
        <f t="shared" si="155"/>
        <v>2</v>
      </c>
      <c r="I1412" s="21">
        <f>SUMIFS(E:E,C:C,C1412)</f>
        <v>10000</v>
      </c>
      <c r="J1412" s="21">
        <f>SUMIFS(D:D,C:C,C1412)</f>
        <v>10000</v>
      </c>
      <c r="K1412" s="20" t="str">
        <f>IF(H1412=2,"Délais OK &amp; Qté OK",IF(AND(H1412=1,E1412&lt;&gt;""),"Délais OK &amp; Qté NO",IF(AND(H1412=1,E1412="",M1412&gt;=2),"Délais NO &amp; Qté OK",IF(AND(E1412&lt;&gt;"",J1412=D1412),"Livraison sans demande","Délais NO &amp; Qté NO"))))</f>
        <v>Délais OK &amp; Qté OK</v>
      </c>
      <c r="L1412" s="22" t="str">
        <f>IF(AND(K1412="Délais NO &amp; Qté OK",X1412&gt;30,D1412&lt;&gt;""),"Verificar",IF(AND(K1412="Délais NO &amp; Qté OK",X1412&lt;=30,D1412&lt;&gt;""),"Entrée faite "&amp;X1412&amp;" jours "&amp;V1412,IF(AND(X1412&lt;30,K1412="Délais NO &amp; Qté NO",D1412=""),"Demande faite "&amp;X1412&amp;" jours "&amp;W1413,"")))</f>
        <v/>
      </c>
      <c r="M1412" s="22">
        <f t="shared" si="156"/>
        <v>1</v>
      </c>
      <c r="N1412" s="23">
        <v>1</v>
      </c>
      <c r="O1412" s="12" t="str">
        <f>CONCATENATE(C1412,D1412,E1412)</f>
        <v>36050526167411000010000</v>
      </c>
      <c r="P1412" s="42" t="str">
        <f t="shared" si="157"/>
        <v>26167411000010000</v>
      </c>
      <c r="Q1412" s="24" t="str">
        <f>IF(AND(D1412&lt;&gt;0,E1412=0),B1412,"")</f>
        <v/>
      </c>
      <c r="R1412" s="25" t="str">
        <f>IF(AND(D1412=0,E1412&lt;&gt;0),B1412,"")</f>
        <v/>
      </c>
      <c r="S1412" s="26">
        <f t="shared" si="154"/>
        <v>41078</v>
      </c>
      <c r="T1412" s="27">
        <f>SUMIFS(S:S,O:O,O1412,E:E,"")</f>
        <v>0</v>
      </c>
      <c r="U1412" s="27">
        <f>SUMIFS(S:S,O:O,O1412,D:D,"")</f>
        <v>0</v>
      </c>
      <c r="V1412" s="28" t="str">
        <f t="shared" si="158"/>
        <v>Avant</v>
      </c>
      <c r="W1412" s="28" t="str">
        <f t="shared" si="159"/>
        <v>Après</v>
      </c>
      <c r="X1412" s="29">
        <f t="shared" si="160"/>
        <v>0</v>
      </c>
      <c r="Y1412" s="42">
        <f>IFERROR(P1412+D1412*0.03,"")</f>
        <v>2.61674110000103E+16</v>
      </c>
    </row>
    <row r="1413" spans="1:25">
      <c r="A1413" s="13" t="s">
        <v>67</v>
      </c>
      <c r="B1413" s="14" t="s">
        <v>31</v>
      </c>
      <c r="C1413" s="15">
        <v>3605052616802</v>
      </c>
      <c r="D1413" s="16">
        <v>20000</v>
      </c>
      <c r="E1413" s="17">
        <v>20000</v>
      </c>
      <c r="F1413" s="18">
        <v>1</v>
      </c>
      <c r="G1413" s="19">
        <v>1</v>
      </c>
      <c r="H1413" s="20">
        <f t="shared" si="155"/>
        <v>2</v>
      </c>
      <c r="I1413" s="21">
        <f>SUMIFS(E:E,C:C,C1413)</f>
        <v>20000</v>
      </c>
      <c r="J1413" s="21">
        <f>SUMIFS(D:D,C:C,C1413)</f>
        <v>20000</v>
      </c>
      <c r="K1413" s="20" t="str">
        <f>IF(H1413=2,"Délais OK &amp; Qté OK",IF(AND(H1413=1,E1413&lt;&gt;""),"Délais OK &amp; Qté NO",IF(AND(H1413=1,E1413="",M1413&gt;=2),"Délais NO &amp; Qté OK",IF(AND(E1413&lt;&gt;"",J1413=D1413),"Livraison sans demande","Délais NO &amp; Qté NO"))))</f>
        <v>Délais OK &amp; Qté OK</v>
      </c>
      <c r="L1413" s="22" t="str">
        <f>IF(AND(K1413="Délais NO &amp; Qté OK",X1413&gt;30,D1413&lt;&gt;""),"Verificar",IF(AND(K1413="Délais NO &amp; Qté OK",X1413&lt;=30,D1413&lt;&gt;""),"Entrée faite "&amp;X1413&amp;" jours "&amp;V1413,IF(AND(X1413&lt;30,K1413="Délais NO &amp; Qté NO",D1413=""),"Demande faite "&amp;X1413&amp;" jours "&amp;W1414,"")))</f>
        <v/>
      </c>
      <c r="M1413" s="22">
        <f t="shared" si="156"/>
        <v>1</v>
      </c>
      <c r="N1413" s="23">
        <v>1</v>
      </c>
      <c r="O1413" s="12" t="str">
        <f>CONCATENATE(C1413,D1413,E1413)</f>
        <v>36050526168022000020000</v>
      </c>
      <c r="P1413" s="42" t="str">
        <f t="shared" si="157"/>
        <v>26168022000020000</v>
      </c>
      <c r="Q1413" s="24" t="str">
        <f>IF(AND(D1413&lt;&gt;0,E1413=0),B1413,"")</f>
        <v/>
      </c>
      <c r="R1413" s="25" t="str">
        <f>IF(AND(D1413=0,E1413&lt;&gt;0),B1413,"")</f>
        <v/>
      </c>
      <c r="S1413" s="26">
        <f t="shared" si="154"/>
        <v>41078</v>
      </c>
      <c r="T1413" s="27">
        <f>SUMIFS(S:S,O:O,O1413,E:E,"")</f>
        <v>0</v>
      </c>
      <c r="U1413" s="27">
        <f>SUMIFS(S:S,O:O,O1413,D:D,"")</f>
        <v>0</v>
      </c>
      <c r="V1413" s="28" t="str">
        <f t="shared" si="158"/>
        <v>Avant</v>
      </c>
      <c r="W1413" s="28" t="str">
        <f t="shared" si="159"/>
        <v>Après</v>
      </c>
      <c r="X1413" s="29">
        <f t="shared" si="160"/>
        <v>0</v>
      </c>
      <c r="Y1413" s="42">
        <f>IFERROR(P1413+D1413*0.03,"")</f>
        <v>2.61680220000206E+16</v>
      </c>
    </row>
    <row r="1414" spans="1:25">
      <c r="A1414" s="13" t="s">
        <v>67</v>
      </c>
      <c r="B1414" s="14" t="s">
        <v>31</v>
      </c>
      <c r="C1414" s="15">
        <v>3605052616833</v>
      </c>
      <c r="D1414" s="16">
        <v>10000</v>
      </c>
      <c r="E1414" s="17">
        <v>10000</v>
      </c>
      <c r="F1414" s="18">
        <v>1</v>
      </c>
      <c r="G1414" s="19">
        <v>1</v>
      </c>
      <c r="H1414" s="20">
        <f t="shared" si="155"/>
        <v>2</v>
      </c>
      <c r="I1414" s="21">
        <f>SUMIFS(E:E,C:C,C1414)</f>
        <v>10000</v>
      </c>
      <c r="J1414" s="21">
        <f>SUMIFS(D:D,C:C,C1414)</f>
        <v>10000</v>
      </c>
      <c r="K1414" s="20" t="str">
        <f>IF(H1414=2,"Délais OK &amp; Qté OK",IF(AND(H1414=1,E1414&lt;&gt;""),"Délais OK &amp; Qté NO",IF(AND(H1414=1,E1414="",M1414&gt;=2),"Délais NO &amp; Qté OK",IF(AND(E1414&lt;&gt;"",J1414=D1414),"Livraison sans demande","Délais NO &amp; Qté NO"))))</f>
        <v>Délais OK &amp; Qté OK</v>
      </c>
      <c r="L1414" s="22" t="str">
        <f>IF(AND(K1414="Délais NO &amp; Qté OK",X1414&gt;30,D1414&lt;&gt;""),"Verificar",IF(AND(K1414="Délais NO &amp; Qté OK",X1414&lt;=30,D1414&lt;&gt;""),"Entrée faite "&amp;X1414&amp;" jours "&amp;V1414,IF(AND(X1414&lt;30,K1414="Délais NO &amp; Qté NO",D1414=""),"Demande faite "&amp;X1414&amp;" jours "&amp;W1415,"")))</f>
        <v/>
      </c>
      <c r="M1414" s="22">
        <f t="shared" si="156"/>
        <v>1</v>
      </c>
      <c r="N1414" s="23">
        <v>1</v>
      </c>
      <c r="O1414" s="12" t="str">
        <f>CONCATENATE(C1414,D1414,E1414)</f>
        <v>36050526168331000010000</v>
      </c>
      <c r="P1414" s="42" t="str">
        <f t="shared" si="157"/>
        <v>26168331000010000</v>
      </c>
      <c r="Q1414" s="24" t="str">
        <f>IF(AND(D1414&lt;&gt;0,E1414=0),B1414,"")</f>
        <v/>
      </c>
      <c r="R1414" s="25" t="str">
        <f>IF(AND(D1414=0,E1414&lt;&gt;0),B1414,"")</f>
        <v/>
      </c>
      <c r="S1414" s="26">
        <f t="shared" si="154"/>
        <v>41078</v>
      </c>
      <c r="T1414" s="27">
        <f>SUMIFS(S:S,O:O,O1414,E:E,"")</f>
        <v>0</v>
      </c>
      <c r="U1414" s="27">
        <f>SUMIFS(S:S,O:O,O1414,D:D,"")</f>
        <v>0</v>
      </c>
      <c r="V1414" s="28" t="str">
        <f t="shared" si="158"/>
        <v>Avant</v>
      </c>
      <c r="W1414" s="28" t="str">
        <f t="shared" si="159"/>
        <v>Après</v>
      </c>
      <c r="X1414" s="29">
        <f t="shared" si="160"/>
        <v>0</v>
      </c>
      <c r="Y1414" s="42">
        <f>IFERROR(P1414+D1414*0.03,"")</f>
        <v>2.61683310000103E+16</v>
      </c>
    </row>
    <row r="1415" spans="1:25">
      <c r="A1415" s="13" t="s">
        <v>67</v>
      </c>
      <c r="B1415" s="14" t="s">
        <v>31</v>
      </c>
      <c r="C1415" s="15">
        <v>3605052617922</v>
      </c>
      <c r="D1415" s="16">
        <v>10000</v>
      </c>
      <c r="E1415" s="17">
        <v>10000</v>
      </c>
      <c r="F1415" s="18">
        <v>1</v>
      </c>
      <c r="G1415" s="19">
        <v>1</v>
      </c>
      <c r="H1415" s="20">
        <f t="shared" si="155"/>
        <v>2</v>
      </c>
      <c r="I1415" s="21">
        <f>SUMIFS(E:E,C:C,C1415)</f>
        <v>10000</v>
      </c>
      <c r="J1415" s="21">
        <f>SUMIFS(D:D,C:C,C1415)</f>
        <v>10000</v>
      </c>
      <c r="K1415" s="20" t="str">
        <f>IF(H1415=2,"Délais OK &amp; Qté OK",IF(AND(H1415=1,E1415&lt;&gt;""),"Délais OK &amp; Qté NO",IF(AND(H1415=1,E1415="",M1415&gt;=2),"Délais NO &amp; Qté OK",IF(AND(E1415&lt;&gt;"",J1415=D1415),"Livraison sans demande","Délais NO &amp; Qté NO"))))</f>
        <v>Délais OK &amp; Qté OK</v>
      </c>
      <c r="L1415" s="22" t="str">
        <f>IF(AND(K1415="Délais NO &amp; Qté OK",X1415&gt;30,D1415&lt;&gt;""),"Verificar",IF(AND(K1415="Délais NO &amp; Qté OK",X1415&lt;=30,D1415&lt;&gt;""),"Entrée faite "&amp;X1415&amp;" jours "&amp;V1415,IF(AND(X1415&lt;30,K1415="Délais NO &amp; Qté NO",D1415=""),"Demande faite "&amp;X1415&amp;" jours "&amp;W1416,"")))</f>
        <v/>
      </c>
      <c r="M1415" s="22">
        <f t="shared" si="156"/>
        <v>1</v>
      </c>
      <c r="N1415" s="23">
        <v>1</v>
      </c>
      <c r="O1415" s="12" t="str">
        <f>CONCATENATE(C1415,D1415,E1415)</f>
        <v>36050526179221000010000</v>
      </c>
      <c r="P1415" s="42" t="str">
        <f t="shared" si="157"/>
        <v>26179221000010000</v>
      </c>
      <c r="Q1415" s="24" t="str">
        <f>IF(AND(D1415&lt;&gt;0,E1415=0),B1415,"")</f>
        <v/>
      </c>
      <c r="R1415" s="25" t="str">
        <f>IF(AND(D1415=0,E1415&lt;&gt;0),B1415,"")</f>
        <v/>
      </c>
      <c r="S1415" s="26">
        <f t="shared" si="154"/>
        <v>41078</v>
      </c>
      <c r="T1415" s="27">
        <f>SUMIFS(S:S,O:O,O1415,E:E,"")</f>
        <v>0</v>
      </c>
      <c r="U1415" s="27">
        <f>SUMIFS(S:S,O:O,O1415,D:D,"")</f>
        <v>0</v>
      </c>
      <c r="V1415" s="28" t="str">
        <f t="shared" si="158"/>
        <v>Avant</v>
      </c>
      <c r="W1415" s="28" t="str">
        <f t="shared" si="159"/>
        <v>Après</v>
      </c>
      <c r="X1415" s="29">
        <f t="shared" si="160"/>
        <v>0</v>
      </c>
      <c r="Y1415" s="42">
        <f>IFERROR(P1415+D1415*0.03,"")</f>
        <v>2.61792210000103E+16</v>
      </c>
    </row>
    <row r="1416" spans="1:25">
      <c r="A1416" s="13" t="s">
        <v>67</v>
      </c>
      <c r="B1416" s="14" t="s">
        <v>31</v>
      </c>
      <c r="C1416" s="15">
        <v>3605052617991</v>
      </c>
      <c r="D1416" s="16">
        <v>10000</v>
      </c>
      <c r="E1416" s="17">
        <v>10000</v>
      </c>
      <c r="F1416" s="18">
        <v>1</v>
      </c>
      <c r="G1416" s="19">
        <v>1</v>
      </c>
      <c r="H1416" s="20">
        <f t="shared" si="155"/>
        <v>2</v>
      </c>
      <c r="I1416" s="21">
        <f>SUMIFS(E:E,C:C,C1416)</f>
        <v>10000</v>
      </c>
      <c r="J1416" s="21">
        <f>SUMIFS(D:D,C:C,C1416)</f>
        <v>10000</v>
      </c>
      <c r="K1416" s="20" t="str">
        <f>IF(H1416=2,"Délais OK &amp; Qté OK",IF(AND(H1416=1,E1416&lt;&gt;""),"Délais OK &amp; Qté NO",IF(AND(H1416=1,E1416="",M1416&gt;=2),"Délais NO &amp; Qté OK",IF(AND(E1416&lt;&gt;"",J1416=D1416),"Livraison sans demande","Délais NO &amp; Qté NO"))))</f>
        <v>Délais OK &amp; Qté OK</v>
      </c>
      <c r="L1416" s="22" t="str">
        <f>IF(AND(K1416="Délais NO &amp; Qté OK",X1416&gt;30,D1416&lt;&gt;""),"Verificar",IF(AND(K1416="Délais NO &amp; Qté OK",X1416&lt;=30,D1416&lt;&gt;""),"Entrée faite "&amp;X1416&amp;" jours "&amp;V1416,IF(AND(X1416&lt;30,K1416="Délais NO &amp; Qté NO",D1416=""),"Demande faite "&amp;X1416&amp;" jours "&amp;W1417,"")))</f>
        <v/>
      </c>
      <c r="M1416" s="22">
        <f t="shared" si="156"/>
        <v>1</v>
      </c>
      <c r="N1416" s="23">
        <v>1</v>
      </c>
      <c r="O1416" s="12" t="str">
        <f>CONCATENATE(C1416,D1416,E1416)</f>
        <v>36050526179911000010000</v>
      </c>
      <c r="P1416" s="42" t="str">
        <f t="shared" si="157"/>
        <v>26179911000010000</v>
      </c>
      <c r="Q1416" s="24" t="str">
        <f>IF(AND(D1416&lt;&gt;0,E1416=0),B1416,"")</f>
        <v/>
      </c>
      <c r="R1416" s="25" t="str">
        <f>IF(AND(D1416=0,E1416&lt;&gt;0),B1416,"")</f>
        <v/>
      </c>
      <c r="S1416" s="26">
        <f t="shared" si="154"/>
        <v>41078</v>
      </c>
      <c r="T1416" s="27">
        <f>SUMIFS(S:S,O:O,O1416,E:E,"")</f>
        <v>0</v>
      </c>
      <c r="U1416" s="27">
        <f>SUMIFS(S:S,O:O,O1416,D:D,"")</f>
        <v>0</v>
      </c>
      <c r="V1416" s="28" t="str">
        <f t="shared" si="158"/>
        <v>Avant</v>
      </c>
      <c r="W1416" s="28" t="str">
        <f t="shared" si="159"/>
        <v>Après</v>
      </c>
      <c r="X1416" s="29">
        <f t="shared" si="160"/>
        <v>0</v>
      </c>
      <c r="Y1416" s="42">
        <f>IFERROR(P1416+D1416*0.03,"")</f>
        <v>2.61799110000103E+16</v>
      </c>
    </row>
    <row r="1417" spans="1:25">
      <c r="A1417" s="13" t="s">
        <v>67</v>
      </c>
      <c r="B1417" s="14" t="s">
        <v>31</v>
      </c>
      <c r="C1417" s="15">
        <v>3605052618073</v>
      </c>
      <c r="D1417" s="16">
        <v>10000</v>
      </c>
      <c r="E1417" s="17">
        <v>10000</v>
      </c>
      <c r="F1417" s="18">
        <v>1</v>
      </c>
      <c r="G1417" s="19">
        <v>1</v>
      </c>
      <c r="H1417" s="20">
        <f t="shared" si="155"/>
        <v>2</v>
      </c>
      <c r="I1417" s="21">
        <f>SUMIFS(E:E,C:C,C1417)</f>
        <v>10000</v>
      </c>
      <c r="J1417" s="21">
        <f>SUMIFS(D:D,C:C,C1417)</f>
        <v>10000</v>
      </c>
      <c r="K1417" s="20" t="str">
        <f>IF(H1417=2,"Délais OK &amp; Qté OK",IF(AND(H1417=1,E1417&lt;&gt;""),"Délais OK &amp; Qté NO",IF(AND(H1417=1,E1417="",M1417&gt;=2),"Délais NO &amp; Qté OK",IF(AND(E1417&lt;&gt;"",J1417=D1417),"Livraison sans demande","Délais NO &amp; Qté NO"))))</f>
        <v>Délais OK &amp; Qté OK</v>
      </c>
      <c r="L1417" s="22" t="str">
        <f>IF(AND(K1417="Délais NO &amp; Qté OK",X1417&gt;30,D1417&lt;&gt;""),"Verificar",IF(AND(K1417="Délais NO &amp; Qté OK",X1417&lt;=30,D1417&lt;&gt;""),"Entrée faite "&amp;X1417&amp;" jours "&amp;V1417,IF(AND(X1417&lt;30,K1417="Délais NO &amp; Qté NO",D1417=""),"Demande faite "&amp;X1417&amp;" jours "&amp;W1418,"")))</f>
        <v/>
      </c>
      <c r="M1417" s="22">
        <f t="shared" si="156"/>
        <v>1</v>
      </c>
      <c r="N1417" s="23">
        <v>1</v>
      </c>
      <c r="O1417" s="12" t="str">
        <f>CONCATENATE(C1417,D1417,E1417)</f>
        <v>36050526180731000010000</v>
      </c>
      <c r="P1417" s="42" t="str">
        <f t="shared" si="157"/>
        <v>26180731000010000</v>
      </c>
      <c r="Q1417" s="24" t="str">
        <f>IF(AND(D1417&lt;&gt;0,E1417=0),B1417,"")</f>
        <v/>
      </c>
      <c r="R1417" s="25" t="str">
        <f>IF(AND(D1417=0,E1417&lt;&gt;0),B1417,"")</f>
        <v/>
      </c>
      <c r="S1417" s="26">
        <f t="shared" si="154"/>
        <v>41078</v>
      </c>
      <c r="T1417" s="27">
        <f>SUMIFS(S:S,O:O,O1417,E:E,"")</f>
        <v>0</v>
      </c>
      <c r="U1417" s="27">
        <f>SUMIFS(S:S,O:O,O1417,D:D,"")</f>
        <v>0</v>
      </c>
      <c r="V1417" s="28" t="str">
        <f t="shared" si="158"/>
        <v>Avant</v>
      </c>
      <c r="W1417" s="28" t="str">
        <f t="shared" si="159"/>
        <v>Après</v>
      </c>
      <c r="X1417" s="29">
        <f t="shared" si="160"/>
        <v>0</v>
      </c>
      <c r="Y1417" s="42">
        <f>IFERROR(P1417+D1417*0.03,"")</f>
        <v>2.61807310000103E+16</v>
      </c>
    </row>
    <row r="1418" spans="1:25">
      <c r="A1418" s="13" t="s">
        <v>67</v>
      </c>
      <c r="B1418" s="14" t="s">
        <v>31</v>
      </c>
      <c r="C1418" s="15">
        <v>3605052618080</v>
      </c>
      <c r="D1418" s="16">
        <v>10000</v>
      </c>
      <c r="E1418" s="17">
        <v>10000</v>
      </c>
      <c r="F1418" s="18">
        <v>1</v>
      </c>
      <c r="G1418" s="19">
        <v>1</v>
      </c>
      <c r="H1418" s="20">
        <f t="shared" si="155"/>
        <v>2</v>
      </c>
      <c r="I1418" s="21">
        <f>SUMIFS(E:E,C:C,C1418)</f>
        <v>10000</v>
      </c>
      <c r="J1418" s="21">
        <f>SUMIFS(D:D,C:C,C1418)</f>
        <v>10000</v>
      </c>
      <c r="K1418" s="20" t="str">
        <f>IF(H1418=2,"Délais OK &amp; Qté OK",IF(AND(H1418=1,E1418&lt;&gt;""),"Délais OK &amp; Qté NO",IF(AND(H1418=1,E1418="",M1418&gt;=2),"Délais NO &amp; Qté OK",IF(AND(E1418&lt;&gt;"",J1418=D1418),"Livraison sans demande","Délais NO &amp; Qté NO"))))</f>
        <v>Délais OK &amp; Qté OK</v>
      </c>
      <c r="L1418" s="22" t="str">
        <f>IF(AND(K1418="Délais NO &amp; Qté OK",X1418&gt;30,D1418&lt;&gt;""),"Verificar",IF(AND(K1418="Délais NO &amp; Qté OK",X1418&lt;=30,D1418&lt;&gt;""),"Entrée faite "&amp;X1418&amp;" jours "&amp;V1418,IF(AND(X1418&lt;30,K1418="Délais NO &amp; Qté NO",D1418=""),"Demande faite "&amp;X1418&amp;" jours "&amp;W1419,"")))</f>
        <v/>
      </c>
      <c r="M1418" s="22">
        <f t="shared" si="156"/>
        <v>1</v>
      </c>
      <c r="N1418" s="23">
        <v>1</v>
      </c>
      <c r="O1418" s="12" t="str">
        <f>CONCATENATE(C1418,D1418,E1418)</f>
        <v>36050526180801000010000</v>
      </c>
      <c r="P1418" s="42" t="str">
        <f t="shared" si="157"/>
        <v>26180801000010000</v>
      </c>
      <c r="Q1418" s="24" t="str">
        <f>IF(AND(D1418&lt;&gt;0,E1418=0),B1418,"")</f>
        <v/>
      </c>
      <c r="R1418" s="25" t="str">
        <f>IF(AND(D1418=0,E1418&lt;&gt;0),B1418,"")</f>
        <v/>
      </c>
      <c r="S1418" s="26">
        <f t="shared" si="154"/>
        <v>41078</v>
      </c>
      <c r="T1418" s="27">
        <f>SUMIFS(S:S,O:O,O1418,E:E,"")</f>
        <v>0</v>
      </c>
      <c r="U1418" s="27">
        <f>SUMIFS(S:S,O:O,O1418,D:D,"")</f>
        <v>0</v>
      </c>
      <c r="V1418" s="28" t="str">
        <f t="shared" si="158"/>
        <v>Avant</v>
      </c>
      <c r="W1418" s="28" t="str">
        <f t="shared" si="159"/>
        <v>Après</v>
      </c>
      <c r="X1418" s="29">
        <f t="shared" si="160"/>
        <v>0</v>
      </c>
      <c r="Y1418" s="42">
        <f>IFERROR(P1418+D1418*0.03,"")</f>
        <v>2.61808010000103E+16</v>
      </c>
    </row>
    <row r="1419" spans="1:25">
      <c r="A1419" s="13" t="s">
        <v>67</v>
      </c>
      <c r="B1419" s="14" t="s">
        <v>31</v>
      </c>
      <c r="C1419" s="15">
        <v>3605052675366</v>
      </c>
      <c r="D1419" s="16">
        <v>10000</v>
      </c>
      <c r="E1419" s="17">
        <v>10000</v>
      </c>
      <c r="F1419" s="18">
        <v>1</v>
      </c>
      <c r="G1419" s="19">
        <v>1</v>
      </c>
      <c r="H1419" s="20">
        <f t="shared" si="155"/>
        <v>2</v>
      </c>
      <c r="I1419" s="21">
        <f>SUMIFS(E:E,C:C,C1419)</f>
        <v>10000</v>
      </c>
      <c r="J1419" s="21">
        <f>SUMIFS(D:D,C:C,C1419)</f>
        <v>10000</v>
      </c>
      <c r="K1419" s="20" t="str">
        <f>IF(H1419=2,"Délais OK &amp; Qté OK",IF(AND(H1419=1,E1419&lt;&gt;""),"Délais OK &amp; Qté NO",IF(AND(H1419=1,E1419="",M1419&gt;=2),"Délais NO &amp; Qté OK",IF(AND(E1419&lt;&gt;"",J1419=D1419),"Livraison sans demande","Délais NO &amp; Qté NO"))))</f>
        <v>Délais OK &amp; Qté OK</v>
      </c>
      <c r="L1419" s="22" t="str">
        <f>IF(AND(K1419="Délais NO &amp; Qté OK",X1419&gt;30,D1419&lt;&gt;""),"Verificar",IF(AND(K1419="Délais NO &amp; Qté OK",X1419&lt;=30,D1419&lt;&gt;""),"Entrée faite "&amp;X1419&amp;" jours "&amp;V1419,IF(AND(X1419&lt;30,K1419="Délais NO &amp; Qté NO",D1419=""),"Demande faite "&amp;X1419&amp;" jours "&amp;W1420,"")))</f>
        <v/>
      </c>
      <c r="M1419" s="22">
        <f t="shared" si="156"/>
        <v>1</v>
      </c>
      <c r="N1419" s="23">
        <v>1</v>
      </c>
      <c r="O1419" s="12" t="str">
        <f>CONCATENATE(C1419,D1419,E1419)</f>
        <v>36050526753661000010000</v>
      </c>
      <c r="P1419" s="42" t="str">
        <f t="shared" si="157"/>
        <v>26753661000010000</v>
      </c>
      <c r="Q1419" s="24" t="str">
        <f>IF(AND(D1419&lt;&gt;0,E1419=0),B1419,"")</f>
        <v/>
      </c>
      <c r="R1419" s="25" t="str">
        <f>IF(AND(D1419=0,E1419&lt;&gt;0),B1419,"")</f>
        <v/>
      </c>
      <c r="S1419" s="26">
        <f t="shared" si="154"/>
        <v>41078</v>
      </c>
      <c r="T1419" s="27">
        <f>SUMIFS(S:S,O:O,O1419,E:E,"")</f>
        <v>0</v>
      </c>
      <c r="U1419" s="27">
        <f>SUMIFS(S:S,O:O,O1419,D:D,"")</f>
        <v>0</v>
      </c>
      <c r="V1419" s="28" t="str">
        <f t="shared" si="158"/>
        <v>Avant</v>
      </c>
      <c r="W1419" s="28" t="str">
        <f t="shared" si="159"/>
        <v>Après</v>
      </c>
      <c r="X1419" s="29">
        <f t="shared" si="160"/>
        <v>0</v>
      </c>
      <c r="Y1419" s="42">
        <f>IFERROR(P1419+D1419*0.03,"")</f>
        <v>2.67536610000103E+16</v>
      </c>
    </row>
    <row r="1420" spans="1:25">
      <c r="A1420" s="13" t="s">
        <v>67</v>
      </c>
      <c r="B1420" s="14" t="s">
        <v>31</v>
      </c>
      <c r="C1420" s="15">
        <v>3605052675373</v>
      </c>
      <c r="D1420" s="16">
        <v>10000</v>
      </c>
      <c r="E1420" s="17">
        <v>10000</v>
      </c>
      <c r="F1420" s="18">
        <v>1</v>
      </c>
      <c r="G1420" s="19">
        <v>1</v>
      </c>
      <c r="H1420" s="20">
        <f t="shared" si="155"/>
        <v>2</v>
      </c>
      <c r="I1420" s="21">
        <f>SUMIFS(E:E,C:C,C1420)</f>
        <v>10000</v>
      </c>
      <c r="J1420" s="21">
        <f>SUMIFS(D:D,C:C,C1420)</f>
        <v>10000</v>
      </c>
      <c r="K1420" s="20" t="str">
        <f>IF(H1420=2,"Délais OK &amp; Qté OK",IF(AND(H1420=1,E1420&lt;&gt;""),"Délais OK &amp; Qté NO",IF(AND(H1420=1,E1420="",M1420&gt;=2),"Délais NO &amp; Qté OK",IF(AND(E1420&lt;&gt;"",J1420=D1420),"Livraison sans demande","Délais NO &amp; Qté NO"))))</f>
        <v>Délais OK &amp; Qté OK</v>
      </c>
      <c r="L1420" s="22" t="str">
        <f>IF(AND(K1420="Délais NO &amp; Qté OK",X1420&gt;30,D1420&lt;&gt;""),"Verificar",IF(AND(K1420="Délais NO &amp; Qté OK",X1420&lt;=30,D1420&lt;&gt;""),"Entrée faite "&amp;X1420&amp;" jours "&amp;V1420,IF(AND(X1420&lt;30,K1420="Délais NO &amp; Qté NO",D1420=""),"Demande faite "&amp;X1420&amp;" jours "&amp;W1421,"")))</f>
        <v/>
      </c>
      <c r="M1420" s="22">
        <f t="shared" si="156"/>
        <v>1</v>
      </c>
      <c r="N1420" s="23">
        <v>1</v>
      </c>
      <c r="O1420" s="12" t="str">
        <f>CONCATENATE(C1420,D1420,E1420)</f>
        <v>36050526753731000010000</v>
      </c>
      <c r="P1420" s="42" t="str">
        <f t="shared" si="157"/>
        <v>26753731000010000</v>
      </c>
      <c r="Q1420" s="24" t="str">
        <f>IF(AND(D1420&lt;&gt;0,E1420=0),B1420,"")</f>
        <v/>
      </c>
      <c r="R1420" s="25" t="str">
        <f>IF(AND(D1420=0,E1420&lt;&gt;0),B1420,"")</f>
        <v/>
      </c>
      <c r="S1420" s="26">
        <f t="shared" si="154"/>
        <v>41078</v>
      </c>
      <c r="T1420" s="27">
        <f>SUMIFS(S:S,O:O,O1420,E:E,"")</f>
        <v>0</v>
      </c>
      <c r="U1420" s="27">
        <f>SUMIFS(S:S,O:O,O1420,D:D,"")</f>
        <v>0</v>
      </c>
      <c r="V1420" s="28" t="str">
        <f t="shared" si="158"/>
        <v>Avant</v>
      </c>
      <c r="W1420" s="28" t="str">
        <f t="shared" si="159"/>
        <v>Après</v>
      </c>
      <c r="X1420" s="29">
        <f t="shared" si="160"/>
        <v>0</v>
      </c>
      <c r="Y1420" s="42">
        <f>IFERROR(P1420+D1420*0.03,"")</f>
        <v>2.67537310000103E+16</v>
      </c>
    </row>
    <row r="1421" spans="1:25">
      <c r="A1421" s="13" t="s">
        <v>67</v>
      </c>
      <c r="B1421" s="14" t="s">
        <v>31</v>
      </c>
      <c r="C1421" s="15">
        <v>3605052675427</v>
      </c>
      <c r="D1421" s="16">
        <v>10000</v>
      </c>
      <c r="E1421" s="17">
        <v>10000</v>
      </c>
      <c r="F1421" s="18">
        <v>1</v>
      </c>
      <c r="G1421" s="19">
        <v>1</v>
      </c>
      <c r="H1421" s="20">
        <f t="shared" si="155"/>
        <v>2</v>
      </c>
      <c r="I1421" s="21">
        <f>SUMIFS(E:E,C:C,C1421)</f>
        <v>10000</v>
      </c>
      <c r="J1421" s="21">
        <f>SUMIFS(D:D,C:C,C1421)</f>
        <v>10000</v>
      </c>
      <c r="K1421" s="20" t="str">
        <f>IF(H1421=2,"Délais OK &amp; Qté OK",IF(AND(H1421=1,E1421&lt;&gt;""),"Délais OK &amp; Qté NO",IF(AND(H1421=1,E1421="",M1421&gt;=2),"Délais NO &amp; Qté OK",IF(AND(E1421&lt;&gt;"",J1421=D1421),"Livraison sans demande","Délais NO &amp; Qté NO"))))</f>
        <v>Délais OK &amp; Qté OK</v>
      </c>
      <c r="L1421" s="22" t="str">
        <f>IF(AND(K1421="Délais NO &amp; Qté OK",X1421&gt;30,D1421&lt;&gt;""),"Verificar",IF(AND(K1421="Délais NO &amp; Qté OK",X1421&lt;=30,D1421&lt;&gt;""),"Entrée faite "&amp;X1421&amp;" jours "&amp;V1421,IF(AND(X1421&lt;30,K1421="Délais NO &amp; Qté NO",D1421=""),"Demande faite "&amp;X1421&amp;" jours "&amp;W1422,"")))</f>
        <v/>
      </c>
      <c r="M1421" s="22">
        <f t="shared" si="156"/>
        <v>1</v>
      </c>
      <c r="N1421" s="23">
        <v>1</v>
      </c>
      <c r="O1421" s="12" t="str">
        <f>CONCATENATE(C1421,D1421,E1421)</f>
        <v>36050526754271000010000</v>
      </c>
      <c r="P1421" s="42" t="str">
        <f t="shared" si="157"/>
        <v>26754271000010000</v>
      </c>
      <c r="Q1421" s="24" t="str">
        <f>IF(AND(D1421&lt;&gt;0,E1421=0),B1421,"")</f>
        <v/>
      </c>
      <c r="R1421" s="25" t="str">
        <f>IF(AND(D1421=0,E1421&lt;&gt;0),B1421,"")</f>
        <v/>
      </c>
      <c r="S1421" s="26">
        <f t="shared" si="154"/>
        <v>41078</v>
      </c>
      <c r="T1421" s="27">
        <f>SUMIFS(S:S,O:O,O1421,E:E,"")</f>
        <v>0</v>
      </c>
      <c r="U1421" s="27">
        <f>SUMIFS(S:S,O:O,O1421,D:D,"")</f>
        <v>0</v>
      </c>
      <c r="V1421" s="28" t="str">
        <f t="shared" si="158"/>
        <v>Avant</v>
      </c>
      <c r="W1421" s="28" t="str">
        <f t="shared" si="159"/>
        <v>Après</v>
      </c>
      <c r="X1421" s="29">
        <f t="shared" si="160"/>
        <v>0</v>
      </c>
      <c r="Y1421" s="42">
        <f>IFERROR(P1421+D1421*0.03,"")</f>
        <v>2.67542710000103E+16</v>
      </c>
    </row>
    <row r="1422" spans="1:25">
      <c r="A1422" s="13" t="s">
        <v>67</v>
      </c>
      <c r="B1422" s="14" t="s">
        <v>31</v>
      </c>
      <c r="C1422" s="15">
        <v>3605052675434</v>
      </c>
      <c r="D1422" s="16">
        <v>20000</v>
      </c>
      <c r="E1422" s="17">
        <v>20000</v>
      </c>
      <c r="F1422" s="18">
        <v>1</v>
      </c>
      <c r="G1422" s="19">
        <v>1</v>
      </c>
      <c r="H1422" s="20">
        <f t="shared" si="155"/>
        <v>2</v>
      </c>
      <c r="I1422" s="21">
        <f>SUMIFS(E:E,C:C,C1422)</f>
        <v>20000</v>
      </c>
      <c r="J1422" s="21">
        <f>SUMIFS(D:D,C:C,C1422)</f>
        <v>20000</v>
      </c>
      <c r="K1422" s="20" t="str">
        <f>IF(H1422=2,"Délais OK &amp; Qté OK",IF(AND(H1422=1,E1422&lt;&gt;""),"Délais OK &amp; Qté NO",IF(AND(H1422=1,E1422="",M1422&gt;=2),"Délais NO &amp; Qté OK",IF(AND(E1422&lt;&gt;"",J1422=D1422),"Livraison sans demande","Délais NO &amp; Qté NO"))))</f>
        <v>Délais OK &amp; Qté OK</v>
      </c>
      <c r="L1422" s="22" t="str">
        <f>IF(AND(K1422="Délais NO &amp; Qté OK",X1422&gt;30,D1422&lt;&gt;""),"Verificar",IF(AND(K1422="Délais NO &amp; Qté OK",X1422&lt;=30,D1422&lt;&gt;""),"Entrée faite "&amp;X1422&amp;" jours "&amp;V1422,IF(AND(X1422&lt;30,K1422="Délais NO &amp; Qté NO",D1422=""),"Demande faite "&amp;X1422&amp;" jours "&amp;W1423,"")))</f>
        <v/>
      </c>
      <c r="M1422" s="22">
        <f t="shared" si="156"/>
        <v>1</v>
      </c>
      <c r="N1422" s="23">
        <v>1</v>
      </c>
      <c r="O1422" s="12" t="str">
        <f>CONCATENATE(C1422,D1422,E1422)</f>
        <v>36050526754342000020000</v>
      </c>
      <c r="P1422" s="42" t="str">
        <f t="shared" si="157"/>
        <v>26754342000020000</v>
      </c>
      <c r="Q1422" s="24" t="str">
        <f>IF(AND(D1422&lt;&gt;0,E1422=0),B1422,"")</f>
        <v/>
      </c>
      <c r="R1422" s="25" t="str">
        <f>IF(AND(D1422=0,E1422&lt;&gt;0),B1422,"")</f>
        <v/>
      </c>
      <c r="S1422" s="26">
        <f t="shared" si="154"/>
        <v>41078</v>
      </c>
      <c r="T1422" s="27">
        <f>SUMIFS(S:S,O:O,O1422,E:E,"")</f>
        <v>0</v>
      </c>
      <c r="U1422" s="27">
        <f>SUMIFS(S:S,O:O,O1422,D:D,"")</f>
        <v>0</v>
      </c>
      <c r="V1422" s="28" t="str">
        <f t="shared" si="158"/>
        <v>Avant</v>
      </c>
      <c r="W1422" s="28" t="str">
        <f t="shared" si="159"/>
        <v>Après</v>
      </c>
      <c r="X1422" s="29">
        <f t="shared" si="160"/>
        <v>0</v>
      </c>
      <c r="Y1422" s="42">
        <f>IFERROR(P1422+D1422*0.03,"")</f>
        <v>2.67543420000206E+16</v>
      </c>
    </row>
    <row r="1423" spans="1:25">
      <c r="A1423" s="13" t="s">
        <v>67</v>
      </c>
      <c r="B1423" s="14" t="s">
        <v>31</v>
      </c>
      <c r="C1423" s="15">
        <v>3605052675458</v>
      </c>
      <c r="D1423" s="16">
        <v>10000</v>
      </c>
      <c r="E1423" s="17">
        <v>10000</v>
      </c>
      <c r="F1423" s="18">
        <v>1</v>
      </c>
      <c r="G1423" s="19">
        <v>1</v>
      </c>
      <c r="H1423" s="20">
        <f t="shared" si="155"/>
        <v>2</v>
      </c>
      <c r="I1423" s="21">
        <f>SUMIFS(E:E,C:C,C1423)</f>
        <v>10000</v>
      </c>
      <c r="J1423" s="21">
        <f>SUMIFS(D:D,C:C,C1423)</f>
        <v>10000</v>
      </c>
      <c r="K1423" s="20" t="str">
        <f>IF(H1423=2,"Délais OK &amp; Qté OK",IF(AND(H1423=1,E1423&lt;&gt;""),"Délais OK &amp; Qté NO",IF(AND(H1423=1,E1423="",M1423&gt;=2),"Délais NO &amp; Qté OK",IF(AND(E1423&lt;&gt;"",J1423=D1423),"Livraison sans demande","Délais NO &amp; Qté NO"))))</f>
        <v>Délais OK &amp; Qté OK</v>
      </c>
      <c r="L1423" s="22" t="str">
        <f>IF(AND(K1423="Délais NO &amp; Qté OK",X1423&gt;30,D1423&lt;&gt;""),"Verificar",IF(AND(K1423="Délais NO &amp; Qté OK",X1423&lt;=30,D1423&lt;&gt;""),"Entrée faite "&amp;X1423&amp;" jours "&amp;V1423,IF(AND(X1423&lt;30,K1423="Délais NO &amp; Qté NO",D1423=""),"Demande faite "&amp;X1423&amp;" jours "&amp;W1424,"")))</f>
        <v/>
      </c>
      <c r="M1423" s="22">
        <f t="shared" si="156"/>
        <v>1</v>
      </c>
      <c r="N1423" s="23">
        <v>1</v>
      </c>
      <c r="O1423" s="12" t="str">
        <f>CONCATENATE(C1423,D1423,E1423)</f>
        <v>36050526754581000010000</v>
      </c>
      <c r="P1423" s="42" t="str">
        <f t="shared" si="157"/>
        <v>26754581000010000</v>
      </c>
      <c r="Q1423" s="24" t="str">
        <f>IF(AND(D1423&lt;&gt;0,E1423=0),B1423,"")</f>
        <v/>
      </c>
      <c r="R1423" s="25" t="str">
        <f>IF(AND(D1423=0,E1423&lt;&gt;0),B1423,"")</f>
        <v/>
      </c>
      <c r="S1423" s="26">
        <f t="shared" si="154"/>
        <v>41078</v>
      </c>
      <c r="T1423" s="27">
        <f>SUMIFS(S:S,O:O,O1423,E:E,"")</f>
        <v>0</v>
      </c>
      <c r="U1423" s="27">
        <f>SUMIFS(S:S,O:O,O1423,D:D,"")</f>
        <v>0</v>
      </c>
      <c r="V1423" s="28" t="str">
        <f t="shared" si="158"/>
        <v>Avant</v>
      </c>
      <c r="W1423" s="28" t="str">
        <f t="shared" si="159"/>
        <v>Après</v>
      </c>
      <c r="X1423" s="29">
        <f t="shared" si="160"/>
        <v>0</v>
      </c>
      <c r="Y1423" s="42">
        <f>IFERROR(P1423+D1423*0.03,"")</f>
        <v>2.67545810000103E+16</v>
      </c>
    </row>
    <row r="1424" spans="1:25">
      <c r="A1424" s="13" t="s">
        <v>67</v>
      </c>
      <c r="B1424" s="14" t="s">
        <v>31</v>
      </c>
      <c r="C1424" s="15">
        <v>3605052697641</v>
      </c>
      <c r="D1424" s="16">
        <v>10000</v>
      </c>
      <c r="E1424" s="17">
        <v>10000</v>
      </c>
      <c r="F1424" s="18">
        <v>1</v>
      </c>
      <c r="G1424" s="19">
        <v>1</v>
      </c>
      <c r="H1424" s="20">
        <f t="shared" si="155"/>
        <v>2</v>
      </c>
      <c r="I1424" s="21">
        <f>SUMIFS(E:E,C:C,C1424)</f>
        <v>10000</v>
      </c>
      <c r="J1424" s="21">
        <f>SUMIFS(D:D,C:C,C1424)</f>
        <v>10000</v>
      </c>
      <c r="K1424" s="20" t="str">
        <f>IF(H1424=2,"Délais OK &amp; Qté OK",IF(AND(H1424=1,E1424&lt;&gt;""),"Délais OK &amp; Qté NO",IF(AND(H1424=1,E1424="",M1424&gt;=2),"Délais NO &amp; Qté OK",IF(AND(E1424&lt;&gt;"",J1424=D1424),"Livraison sans demande","Délais NO &amp; Qté NO"))))</f>
        <v>Délais OK &amp; Qté OK</v>
      </c>
      <c r="L1424" s="22" t="str">
        <f>IF(AND(K1424="Délais NO &amp; Qté OK",X1424&gt;30,D1424&lt;&gt;""),"Verificar",IF(AND(K1424="Délais NO &amp; Qté OK",X1424&lt;=30,D1424&lt;&gt;""),"Entrée faite "&amp;X1424&amp;" jours "&amp;V1424,IF(AND(X1424&lt;30,K1424="Délais NO &amp; Qté NO",D1424=""),"Demande faite "&amp;X1424&amp;" jours "&amp;W1425,"")))</f>
        <v/>
      </c>
      <c r="M1424" s="22">
        <f t="shared" si="156"/>
        <v>1</v>
      </c>
      <c r="N1424" s="23">
        <v>1</v>
      </c>
      <c r="O1424" s="12" t="str">
        <f>CONCATENATE(C1424,D1424,E1424)</f>
        <v>36050526976411000010000</v>
      </c>
      <c r="P1424" s="42" t="str">
        <f t="shared" si="157"/>
        <v>26976411000010000</v>
      </c>
      <c r="Q1424" s="24" t="str">
        <f>IF(AND(D1424&lt;&gt;0,E1424=0),B1424,"")</f>
        <v/>
      </c>
      <c r="R1424" s="25" t="str">
        <f>IF(AND(D1424=0,E1424&lt;&gt;0),B1424,"")</f>
        <v/>
      </c>
      <c r="S1424" s="26">
        <f t="shared" si="154"/>
        <v>41078</v>
      </c>
      <c r="T1424" s="27">
        <f>SUMIFS(S:S,O:O,O1424,E:E,"")</f>
        <v>0</v>
      </c>
      <c r="U1424" s="27">
        <f>SUMIFS(S:S,O:O,O1424,D:D,"")</f>
        <v>0</v>
      </c>
      <c r="V1424" s="28" t="str">
        <f t="shared" si="158"/>
        <v>Avant</v>
      </c>
      <c r="W1424" s="28" t="str">
        <f t="shared" si="159"/>
        <v>Après</v>
      </c>
      <c r="X1424" s="29">
        <f t="shared" si="160"/>
        <v>0</v>
      </c>
      <c r="Y1424" s="42">
        <f>IFERROR(P1424+D1424*0.03,"")</f>
        <v>2.69764110000103E+16</v>
      </c>
    </row>
    <row r="1425" spans="1:25">
      <c r="A1425" s="13" t="s">
        <v>67</v>
      </c>
      <c r="B1425" s="14" t="s">
        <v>31</v>
      </c>
      <c r="C1425" s="15">
        <v>3605052711491</v>
      </c>
      <c r="D1425" s="16">
        <v>10000</v>
      </c>
      <c r="E1425" s="17">
        <v>10000</v>
      </c>
      <c r="F1425" s="18">
        <v>1</v>
      </c>
      <c r="G1425" s="19">
        <v>1</v>
      </c>
      <c r="H1425" s="20">
        <f t="shared" si="155"/>
        <v>2</v>
      </c>
      <c r="I1425" s="21">
        <f>SUMIFS(E:E,C:C,C1425)</f>
        <v>10000</v>
      </c>
      <c r="J1425" s="21">
        <f>SUMIFS(D:D,C:C,C1425)</f>
        <v>10000</v>
      </c>
      <c r="K1425" s="20" t="str">
        <f>IF(H1425=2,"Délais OK &amp; Qté OK",IF(AND(H1425=1,E1425&lt;&gt;""),"Délais OK &amp; Qté NO",IF(AND(H1425=1,E1425="",M1425&gt;=2),"Délais NO &amp; Qté OK",IF(AND(E1425&lt;&gt;"",J1425=D1425),"Livraison sans demande","Délais NO &amp; Qté NO"))))</f>
        <v>Délais OK &amp; Qté OK</v>
      </c>
      <c r="L1425" s="22" t="str">
        <f>IF(AND(K1425="Délais NO &amp; Qté OK",X1425&gt;30,D1425&lt;&gt;""),"Verificar",IF(AND(K1425="Délais NO &amp; Qté OK",X1425&lt;=30,D1425&lt;&gt;""),"Entrée faite "&amp;X1425&amp;" jours "&amp;V1425,IF(AND(X1425&lt;30,K1425="Délais NO &amp; Qté NO",D1425=""),"Demande faite "&amp;X1425&amp;" jours "&amp;W1426,"")))</f>
        <v/>
      </c>
      <c r="M1425" s="22">
        <f t="shared" si="156"/>
        <v>1</v>
      </c>
      <c r="N1425" s="23">
        <v>1</v>
      </c>
      <c r="O1425" s="12" t="str">
        <f>CONCATENATE(C1425,D1425,E1425)</f>
        <v>36050527114911000010000</v>
      </c>
      <c r="P1425" s="42" t="str">
        <f t="shared" si="157"/>
        <v>27114911000010000</v>
      </c>
      <c r="Q1425" s="24" t="str">
        <f>IF(AND(D1425&lt;&gt;0,E1425=0),B1425,"")</f>
        <v/>
      </c>
      <c r="R1425" s="25" t="str">
        <f>IF(AND(D1425=0,E1425&lt;&gt;0),B1425,"")</f>
        <v/>
      </c>
      <c r="S1425" s="26">
        <f t="shared" si="154"/>
        <v>41078</v>
      </c>
      <c r="T1425" s="27">
        <f>SUMIFS(S:S,O:O,O1425,E:E,"")</f>
        <v>0</v>
      </c>
      <c r="U1425" s="27">
        <f>SUMIFS(S:S,O:O,O1425,D:D,"")</f>
        <v>0</v>
      </c>
      <c r="V1425" s="28" t="str">
        <f t="shared" si="158"/>
        <v>Avant</v>
      </c>
      <c r="W1425" s="28" t="str">
        <f t="shared" si="159"/>
        <v>Après</v>
      </c>
      <c r="X1425" s="29">
        <f t="shared" si="160"/>
        <v>0</v>
      </c>
      <c r="Y1425" s="42">
        <f>IFERROR(P1425+D1425*0.03,"")</f>
        <v>2.71149110000103E+16</v>
      </c>
    </row>
    <row r="1426" spans="1:25">
      <c r="A1426" s="13" t="s">
        <v>67</v>
      </c>
      <c r="B1426" s="14" t="s">
        <v>31</v>
      </c>
      <c r="C1426" s="15">
        <v>3605052711781</v>
      </c>
      <c r="D1426" s="16">
        <v>10000</v>
      </c>
      <c r="E1426" s="17">
        <v>10000</v>
      </c>
      <c r="F1426" s="18">
        <v>1</v>
      </c>
      <c r="G1426" s="19">
        <v>1</v>
      </c>
      <c r="H1426" s="20">
        <f t="shared" si="155"/>
        <v>2</v>
      </c>
      <c r="I1426" s="21">
        <f>SUMIFS(E:E,C:C,C1426)</f>
        <v>10000</v>
      </c>
      <c r="J1426" s="21">
        <f>SUMIFS(D:D,C:C,C1426)</f>
        <v>10000</v>
      </c>
      <c r="K1426" s="20" t="str">
        <f>IF(H1426=2,"Délais OK &amp; Qté OK",IF(AND(H1426=1,E1426&lt;&gt;""),"Délais OK &amp; Qté NO",IF(AND(H1426=1,E1426="",M1426&gt;=2),"Délais NO &amp; Qté OK",IF(AND(E1426&lt;&gt;"",J1426=D1426),"Livraison sans demande","Délais NO &amp; Qté NO"))))</f>
        <v>Délais OK &amp; Qté OK</v>
      </c>
      <c r="L1426" s="22" t="str">
        <f>IF(AND(K1426="Délais NO &amp; Qté OK",X1426&gt;30,D1426&lt;&gt;""),"Verificar",IF(AND(K1426="Délais NO &amp; Qté OK",X1426&lt;=30,D1426&lt;&gt;""),"Entrée faite "&amp;X1426&amp;" jours "&amp;V1426,IF(AND(X1426&lt;30,K1426="Délais NO &amp; Qté NO",D1426=""),"Demande faite "&amp;X1426&amp;" jours "&amp;W1427,"")))</f>
        <v/>
      </c>
      <c r="M1426" s="22">
        <f t="shared" si="156"/>
        <v>1</v>
      </c>
      <c r="N1426" s="23">
        <v>1</v>
      </c>
      <c r="O1426" s="12" t="str">
        <f>CONCATENATE(C1426,D1426,E1426)</f>
        <v>36050527117811000010000</v>
      </c>
      <c r="P1426" s="42" t="str">
        <f t="shared" si="157"/>
        <v>27117811000010000</v>
      </c>
      <c r="Q1426" s="24" t="str">
        <f>IF(AND(D1426&lt;&gt;0,E1426=0),B1426,"")</f>
        <v/>
      </c>
      <c r="R1426" s="25" t="str">
        <f>IF(AND(D1426=0,E1426&lt;&gt;0),B1426,"")</f>
        <v/>
      </c>
      <c r="S1426" s="26">
        <f t="shared" si="154"/>
        <v>41078</v>
      </c>
      <c r="T1426" s="27">
        <f>SUMIFS(S:S,O:O,O1426,E:E,"")</f>
        <v>0</v>
      </c>
      <c r="U1426" s="27">
        <f>SUMIFS(S:S,O:O,O1426,D:D,"")</f>
        <v>0</v>
      </c>
      <c r="V1426" s="28" t="str">
        <f t="shared" si="158"/>
        <v>Avant</v>
      </c>
      <c r="W1426" s="28" t="str">
        <f t="shared" si="159"/>
        <v>Après</v>
      </c>
      <c r="X1426" s="29">
        <f t="shared" si="160"/>
        <v>0</v>
      </c>
      <c r="Y1426" s="42">
        <f>IFERROR(P1426+D1426*0.03,"")</f>
        <v>2.71178110000103E+16</v>
      </c>
    </row>
    <row r="1427" spans="1:25">
      <c r="A1427" s="13" t="s">
        <v>67</v>
      </c>
      <c r="B1427" s="14" t="s">
        <v>31</v>
      </c>
      <c r="C1427" s="15">
        <v>3605052711798</v>
      </c>
      <c r="D1427" s="16">
        <v>10000</v>
      </c>
      <c r="E1427" s="17">
        <v>10000</v>
      </c>
      <c r="F1427" s="18">
        <v>1</v>
      </c>
      <c r="G1427" s="19">
        <v>1</v>
      </c>
      <c r="H1427" s="20">
        <f t="shared" si="155"/>
        <v>2</v>
      </c>
      <c r="I1427" s="21">
        <f>SUMIFS(E:E,C:C,C1427)</f>
        <v>10000</v>
      </c>
      <c r="J1427" s="21">
        <f>SUMIFS(D:D,C:C,C1427)</f>
        <v>10000</v>
      </c>
      <c r="K1427" s="20" t="str">
        <f>IF(H1427=2,"Délais OK &amp; Qté OK",IF(AND(H1427=1,E1427&lt;&gt;""),"Délais OK &amp; Qté NO",IF(AND(H1427=1,E1427="",M1427&gt;=2),"Délais NO &amp; Qté OK",IF(AND(E1427&lt;&gt;"",J1427=D1427),"Livraison sans demande","Délais NO &amp; Qté NO"))))</f>
        <v>Délais OK &amp; Qté OK</v>
      </c>
      <c r="L1427" s="22" t="str">
        <f>IF(AND(K1427="Délais NO &amp; Qté OK",X1427&gt;30,D1427&lt;&gt;""),"Verificar",IF(AND(K1427="Délais NO &amp; Qté OK",X1427&lt;=30,D1427&lt;&gt;""),"Entrée faite "&amp;X1427&amp;" jours "&amp;V1427,IF(AND(X1427&lt;30,K1427="Délais NO &amp; Qté NO",D1427=""),"Demande faite "&amp;X1427&amp;" jours "&amp;W1428,"")))</f>
        <v/>
      </c>
      <c r="M1427" s="22">
        <f t="shared" si="156"/>
        <v>1</v>
      </c>
      <c r="N1427" s="23">
        <v>1</v>
      </c>
      <c r="O1427" s="12" t="str">
        <f>CONCATENATE(C1427,D1427,E1427)</f>
        <v>36050527117981000010000</v>
      </c>
      <c r="P1427" s="42" t="str">
        <f t="shared" si="157"/>
        <v>27117981000010000</v>
      </c>
      <c r="Q1427" s="24" t="str">
        <f>IF(AND(D1427&lt;&gt;0,E1427=0),B1427,"")</f>
        <v/>
      </c>
      <c r="R1427" s="25" t="str">
        <f>IF(AND(D1427=0,E1427&lt;&gt;0),B1427,"")</f>
        <v/>
      </c>
      <c r="S1427" s="26">
        <f t="shared" si="154"/>
        <v>41078</v>
      </c>
      <c r="T1427" s="27">
        <f>SUMIFS(S:S,O:O,O1427,E:E,"")</f>
        <v>0</v>
      </c>
      <c r="U1427" s="27">
        <f>SUMIFS(S:S,O:O,O1427,D:D,"")</f>
        <v>0</v>
      </c>
      <c r="V1427" s="28" t="str">
        <f t="shared" si="158"/>
        <v>Avant</v>
      </c>
      <c r="W1427" s="28" t="str">
        <f t="shared" si="159"/>
        <v>Après</v>
      </c>
      <c r="X1427" s="29">
        <f t="shared" si="160"/>
        <v>0</v>
      </c>
      <c r="Y1427" s="42">
        <f>IFERROR(P1427+D1427*0.03,"")</f>
        <v>2.71179810000103E+16</v>
      </c>
    </row>
    <row r="1428" spans="1:25">
      <c r="A1428" s="13" t="s">
        <v>67</v>
      </c>
      <c r="B1428" s="14" t="s">
        <v>31</v>
      </c>
      <c r="C1428" s="15">
        <v>3605052711934</v>
      </c>
      <c r="D1428" s="16">
        <v>10000</v>
      </c>
      <c r="E1428" s="17">
        <v>10000</v>
      </c>
      <c r="F1428" s="18">
        <v>1</v>
      </c>
      <c r="G1428" s="19">
        <v>1</v>
      </c>
      <c r="H1428" s="20">
        <f t="shared" si="155"/>
        <v>2</v>
      </c>
      <c r="I1428" s="21">
        <f>SUMIFS(E:E,C:C,C1428)</f>
        <v>10000</v>
      </c>
      <c r="J1428" s="21">
        <f>SUMIFS(D:D,C:C,C1428)</f>
        <v>10000</v>
      </c>
      <c r="K1428" s="20" t="str">
        <f>IF(H1428=2,"Délais OK &amp; Qté OK",IF(AND(H1428=1,E1428&lt;&gt;""),"Délais OK &amp; Qté NO",IF(AND(H1428=1,E1428="",M1428&gt;=2),"Délais NO &amp; Qté OK",IF(AND(E1428&lt;&gt;"",J1428=D1428),"Livraison sans demande","Délais NO &amp; Qté NO"))))</f>
        <v>Délais OK &amp; Qté OK</v>
      </c>
      <c r="L1428" s="22" t="str">
        <f>IF(AND(K1428="Délais NO &amp; Qté OK",X1428&gt;30,D1428&lt;&gt;""),"Verificar",IF(AND(K1428="Délais NO &amp; Qté OK",X1428&lt;=30,D1428&lt;&gt;""),"Entrée faite "&amp;X1428&amp;" jours "&amp;V1428,IF(AND(X1428&lt;30,K1428="Délais NO &amp; Qté NO",D1428=""),"Demande faite "&amp;X1428&amp;" jours "&amp;W1429,"")))</f>
        <v/>
      </c>
      <c r="M1428" s="22">
        <f t="shared" si="156"/>
        <v>1</v>
      </c>
      <c r="N1428" s="23">
        <v>1</v>
      </c>
      <c r="O1428" s="12" t="str">
        <f>CONCATENATE(C1428,D1428,E1428)</f>
        <v>36050527119341000010000</v>
      </c>
      <c r="P1428" s="42" t="str">
        <f t="shared" si="157"/>
        <v>27119341000010000</v>
      </c>
      <c r="Q1428" s="24" t="str">
        <f>IF(AND(D1428&lt;&gt;0,E1428=0),B1428,"")</f>
        <v/>
      </c>
      <c r="R1428" s="25" t="str">
        <f>IF(AND(D1428=0,E1428&lt;&gt;0),B1428,"")</f>
        <v/>
      </c>
      <c r="S1428" s="26">
        <f t="shared" si="154"/>
        <v>41078</v>
      </c>
      <c r="T1428" s="27">
        <f>SUMIFS(S:S,O:O,O1428,E:E,"")</f>
        <v>0</v>
      </c>
      <c r="U1428" s="27">
        <f>SUMIFS(S:S,O:O,O1428,D:D,"")</f>
        <v>0</v>
      </c>
      <c r="V1428" s="28" t="str">
        <f t="shared" si="158"/>
        <v>Avant</v>
      </c>
      <c r="W1428" s="28" t="str">
        <f t="shared" si="159"/>
        <v>Après</v>
      </c>
      <c r="X1428" s="29">
        <f t="shared" si="160"/>
        <v>0</v>
      </c>
      <c r="Y1428" s="42">
        <f>IFERROR(P1428+D1428*0.03,"")</f>
        <v>2.71193410000103E+16</v>
      </c>
    </row>
    <row r="1429" spans="1:25">
      <c r="A1429" s="13" t="s">
        <v>67</v>
      </c>
      <c r="B1429" s="14" t="s">
        <v>29</v>
      </c>
      <c r="C1429" s="15">
        <v>3605051057422</v>
      </c>
      <c r="D1429" s="16">
        <v>28000</v>
      </c>
      <c r="E1429" s="17">
        <v>28000</v>
      </c>
      <c r="F1429" s="18">
        <v>1</v>
      </c>
      <c r="G1429" s="19">
        <v>1</v>
      </c>
      <c r="H1429" s="20">
        <f t="shared" si="155"/>
        <v>2</v>
      </c>
      <c r="I1429" s="21">
        <f>SUMIFS(E:E,C:C,C1429)</f>
        <v>28000</v>
      </c>
      <c r="J1429" s="21">
        <f>SUMIFS(D:D,C:C,C1429)</f>
        <v>28000</v>
      </c>
      <c r="K1429" s="20" t="str">
        <f>IF(H1429=2,"Délais OK &amp; Qté OK",IF(AND(H1429=1,E1429&lt;&gt;""),"Délais OK &amp; Qté NO",IF(AND(H1429=1,E1429="",M1429&gt;=2),"Délais NO &amp; Qté OK",IF(AND(E1429&lt;&gt;"",J1429=D1429),"Livraison sans demande","Délais NO &amp; Qté NO"))))</f>
        <v>Délais OK &amp; Qté OK</v>
      </c>
      <c r="L1429" s="22" t="str">
        <f>IF(AND(K1429="Délais NO &amp; Qté OK",X1429&gt;30,D1429&lt;&gt;""),"Verificar",IF(AND(K1429="Délais NO &amp; Qté OK",X1429&lt;=30,D1429&lt;&gt;""),"Entrée faite "&amp;X1429&amp;" jours "&amp;V1429,IF(AND(X1429&lt;30,K1429="Délais NO &amp; Qté NO",D1429=""),"Demande faite "&amp;X1429&amp;" jours "&amp;W1430,"")))</f>
        <v/>
      </c>
      <c r="M1429" s="22">
        <f t="shared" si="156"/>
        <v>1</v>
      </c>
      <c r="N1429" s="23">
        <v>1</v>
      </c>
      <c r="O1429" s="12" t="str">
        <f>CONCATENATE(C1429,D1429,E1429)</f>
        <v>36050510574222800028000</v>
      </c>
      <c r="P1429" s="42" t="str">
        <f t="shared" si="157"/>
        <v>10574222800028000</v>
      </c>
      <c r="Q1429" s="24" t="str">
        <f>IF(AND(D1429&lt;&gt;0,E1429=0),B1429,"")</f>
        <v/>
      </c>
      <c r="R1429" s="25" t="str">
        <f>IF(AND(D1429=0,E1429&lt;&gt;0),B1429,"")</f>
        <v/>
      </c>
      <c r="S1429" s="26">
        <f t="shared" si="154"/>
        <v>41080</v>
      </c>
      <c r="T1429" s="27">
        <f>SUMIFS(S:S,O:O,O1429,E:E,"")</f>
        <v>0</v>
      </c>
      <c r="U1429" s="27">
        <f>SUMIFS(S:S,O:O,O1429,D:D,"")</f>
        <v>0</v>
      </c>
      <c r="V1429" s="28" t="str">
        <f t="shared" si="158"/>
        <v>Avant</v>
      </c>
      <c r="W1429" s="28" t="str">
        <f t="shared" si="159"/>
        <v>Après</v>
      </c>
      <c r="X1429" s="29">
        <f t="shared" si="160"/>
        <v>0</v>
      </c>
      <c r="Y1429" s="42">
        <f>IFERROR(P1429+D1429*0.03,"")</f>
        <v>1.057422280002884E+16</v>
      </c>
    </row>
    <row r="1430" spans="1:25">
      <c r="A1430" s="13" t="s">
        <v>67</v>
      </c>
      <c r="B1430" s="14" t="s">
        <v>29</v>
      </c>
      <c r="C1430" s="15">
        <v>3605051119182</v>
      </c>
      <c r="D1430" s="16">
        <v>11000</v>
      </c>
      <c r="E1430" s="17">
        <v>11000</v>
      </c>
      <c r="F1430" s="18">
        <v>1</v>
      </c>
      <c r="G1430" s="19">
        <v>1</v>
      </c>
      <c r="H1430" s="20">
        <f t="shared" si="155"/>
        <v>2</v>
      </c>
      <c r="I1430" s="21">
        <f>SUMIFS(E:E,C:C,C1430)</f>
        <v>11000</v>
      </c>
      <c r="J1430" s="21">
        <f>SUMIFS(D:D,C:C,C1430)</f>
        <v>11000</v>
      </c>
      <c r="K1430" s="20" t="str">
        <f>IF(H1430=2,"Délais OK &amp; Qté OK",IF(AND(H1430=1,E1430&lt;&gt;""),"Délais OK &amp; Qté NO",IF(AND(H1430=1,E1430="",M1430&gt;=2),"Délais NO &amp; Qté OK",IF(AND(E1430&lt;&gt;"",J1430=D1430),"Livraison sans demande","Délais NO &amp; Qté NO"))))</f>
        <v>Délais OK &amp; Qté OK</v>
      </c>
      <c r="L1430" s="22" t="str">
        <f>IF(AND(K1430="Délais NO &amp; Qté OK",X1430&gt;30,D1430&lt;&gt;""),"Verificar",IF(AND(K1430="Délais NO &amp; Qté OK",X1430&lt;=30,D1430&lt;&gt;""),"Entrée faite "&amp;X1430&amp;" jours "&amp;V1430,IF(AND(X1430&lt;30,K1430="Délais NO &amp; Qté NO",D1430=""),"Demande faite "&amp;X1430&amp;" jours "&amp;W1431,"")))</f>
        <v/>
      </c>
      <c r="M1430" s="22">
        <f t="shared" si="156"/>
        <v>1</v>
      </c>
      <c r="N1430" s="23">
        <v>1</v>
      </c>
      <c r="O1430" s="12" t="str">
        <f>CONCATENATE(C1430,D1430,E1430)</f>
        <v>36050511191821100011000</v>
      </c>
      <c r="P1430" s="42" t="str">
        <f t="shared" si="157"/>
        <v>11191821100011000</v>
      </c>
      <c r="Q1430" s="24" t="str">
        <f>IF(AND(D1430&lt;&gt;0,E1430=0),B1430,"")</f>
        <v/>
      </c>
      <c r="R1430" s="25" t="str">
        <f>IF(AND(D1430=0,E1430&lt;&gt;0),B1430,"")</f>
        <v/>
      </c>
      <c r="S1430" s="26">
        <f t="shared" si="154"/>
        <v>41080</v>
      </c>
      <c r="T1430" s="27">
        <f>SUMIFS(S:S,O:O,O1430,E:E,"")</f>
        <v>0</v>
      </c>
      <c r="U1430" s="27">
        <f>SUMIFS(S:S,O:O,O1430,D:D,"")</f>
        <v>0</v>
      </c>
      <c r="V1430" s="28" t="str">
        <f t="shared" si="158"/>
        <v>Avant</v>
      </c>
      <c r="W1430" s="28" t="str">
        <f t="shared" si="159"/>
        <v>Après</v>
      </c>
      <c r="X1430" s="29">
        <f t="shared" si="160"/>
        <v>0</v>
      </c>
      <c r="Y1430" s="42">
        <f>IFERROR(P1430+D1430*0.03,"")</f>
        <v>1.119182110001133E+16</v>
      </c>
    </row>
    <row r="1431" spans="1:25">
      <c r="A1431" s="13" t="s">
        <v>67</v>
      </c>
      <c r="B1431" s="14" t="s">
        <v>29</v>
      </c>
      <c r="C1431" s="15">
        <v>3605051121093</v>
      </c>
      <c r="D1431" s="16">
        <v>6050</v>
      </c>
      <c r="E1431" s="17">
        <v>6050</v>
      </c>
      <c r="F1431" s="18">
        <v>1</v>
      </c>
      <c r="G1431" s="19">
        <v>1</v>
      </c>
      <c r="H1431" s="20">
        <f t="shared" si="155"/>
        <v>2</v>
      </c>
      <c r="I1431" s="21">
        <f>SUMIFS(E:E,C:C,C1431)</f>
        <v>6050</v>
      </c>
      <c r="J1431" s="21">
        <f>SUMIFS(D:D,C:C,C1431)</f>
        <v>6050</v>
      </c>
      <c r="K1431" s="20" t="str">
        <f>IF(H1431=2,"Délais OK &amp; Qté OK",IF(AND(H1431=1,E1431&lt;&gt;""),"Délais OK &amp; Qté NO",IF(AND(H1431=1,E1431="",M1431&gt;=2),"Délais NO &amp; Qté OK",IF(AND(E1431&lt;&gt;"",J1431=D1431),"Livraison sans demande","Délais NO &amp; Qté NO"))))</f>
        <v>Délais OK &amp; Qté OK</v>
      </c>
      <c r="L1431" s="22" t="str">
        <f>IF(AND(K1431="Délais NO &amp; Qté OK",X1431&gt;30,D1431&lt;&gt;""),"Verificar",IF(AND(K1431="Délais NO &amp; Qté OK",X1431&lt;=30,D1431&lt;&gt;""),"Entrée faite "&amp;X1431&amp;" jours "&amp;V1431,IF(AND(X1431&lt;30,K1431="Délais NO &amp; Qté NO",D1431=""),"Demande faite "&amp;X1431&amp;" jours "&amp;W1432,"")))</f>
        <v/>
      </c>
      <c r="M1431" s="22">
        <f t="shared" si="156"/>
        <v>1</v>
      </c>
      <c r="N1431" s="23">
        <v>1</v>
      </c>
      <c r="O1431" s="12" t="str">
        <f>CONCATENATE(C1431,D1431,E1431)</f>
        <v>360505112109360506050</v>
      </c>
      <c r="P1431" s="42" t="str">
        <f t="shared" si="157"/>
        <v>112109360506050</v>
      </c>
      <c r="Q1431" s="24" t="str">
        <f>IF(AND(D1431&lt;&gt;0,E1431=0),B1431,"")</f>
        <v/>
      </c>
      <c r="R1431" s="25" t="str">
        <f>IF(AND(D1431=0,E1431&lt;&gt;0),B1431,"")</f>
        <v/>
      </c>
      <c r="S1431" s="26">
        <f t="shared" si="154"/>
        <v>41080</v>
      </c>
      <c r="T1431" s="27">
        <f>SUMIFS(S:S,O:O,O1431,E:E,"")</f>
        <v>0</v>
      </c>
      <c r="U1431" s="27">
        <f>SUMIFS(S:S,O:O,O1431,D:D,"")</f>
        <v>0</v>
      </c>
      <c r="V1431" s="28" t="str">
        <f t="shared" si="158"/>
        <v>Avant</v>
      </c>
      <c r="W1431" s="28" t="str">
        <f t="shared" si="159"/>
        <v>Après</v>
      </c>
      <c r="X1431" s="29">
        <f t="shared" si="160"/>
        <v>0</v>
      </c>
      <c r="Y1431" s="42">
        <f>IFERROR(P1431+D1431*0.03,"")</f>
        <v>112109360506231.5</v>
      </c>
    </row>
    <row r="1432" spans="1:25">
      <c r="A1432" s="13" t="s">
        <v>67</v>
      </c>
      <c r="B1432" s="14" t="s">
        <v>29</v>
      </c>
      <c r="C1432" s="15">
        <v>3605051291475</v>
      </c>
      <c r="D1432" s="16">
        <v>42000</v>
      </c>
      <c r="E1432" s="17">
        <v>42000</v>
      </c>
      <c r="F1432" s="18">
        <v>1</v>
      </c>
      <c r="G1432" s="19">
        <v>1</v>
      </c>
      <c r="H1432" s="20">
        <f t="shared" si="155"/>
        <v>2</v>
      </c>
      <c r="I1432" s="21">
        <f>SUMIFS(E:E,C:C,C1432)</f>
        <v>42000</v>
      </c>
      <c r="J1432" s="21">
        <f>SUMIFS(D:D,C:C,C1432)</f>
        <v>42000</v>
      </c>
      <c r="K1432" s="20" t="str">
        <f>IF(H1432=2,"Délais OK &amp; Qté OK",IF(AND(H1432=1,E1432&lt;&gt;""),"Délais OK &amp; Qté NO",IF(AND(H1432=1,E1432="",M1432&gt;=2),"Délais NO &amp; Qté OK",IF(AND(E1432&lt;&gt;"",J1432=D1432),"Livraison sans demande","Délais NO &amp; Qté NO"))))</f>
        <v>Délais OK &amp; Qté OK</v>
      </c>
      <c r="L1432" s="22" t="str">
        <f>IF(AND(K1432="Délais NO &amp; Qté OK",X1432&gt;30,D1432&lt;&gt;""),"Verificar",IF(AND(K1432="Délais NO &amp; Qté OK",X1432&lt;=30,D1432&lt;&gt;""),"Entrée faite "&amp;X1432&amp;" jours "&amp;V1432,IF(AND(X1432&lt;30,K1432="Délais NO &amp; Qté NO",D1432=""),"Demande faite "&amp;X1432&amp;" jours "&amp;W1433,"")))</f>
        <v/>
      </c>
      <c r="M1432" s="22">
        <f t="shared" si="156"/>
        <v>1</v>
      </c>
      <c r="N1432" s="23">
        <v>1</v>
      </c>
      <c r="O1432" s="12" t="str">
        <f>CONCATENATE(C1432,D1432,E1432)</f>
        <v>36050512914754200042000</v>
      </c>
      <c r="P1432" s="42" t="str">
        <f t="shared" si="157"/>
        <v>12914754200042000</v>
      </c>
      <c r="Q1432" s="24" t="str">
        <f>IF(AND(D1432&lt;&gt;0,E1432=0),B1432,"")</f>
        <v/>
      </c>
      <c r="R1432" s="25" t="str">
        <f>IF(AND(D1432=0,E1432&lt;&gt;0),B1432,"")</f>
        <v/>
      </c>
      <c r="S1432" s="26">
        <f t="shared" si="154"/>
        <v>41080</v>
      </c>
      <c r="T1432" s="27">
        <f>SUMIFS(S:S,O:O,O1432,E:E,"")</f>
        <v>0</v>
      </c>
      <c r="U1432" s="27">
        <f>SUMIFS(S:S,O:O,O1432,D:D,"")</f>
        <v>0</v>
      </c>
      <c r="V1432" s="28" t="str">
        <f t="shared" si="158"/>
        <v>Avant</v>
      </c>
      <c r="W1432" s="28" t="str">
        <f t="shared" si="159"/>
        <v>Après</v>
      </c>
      <c r="X1432" s="29">
        <f t="shared" si="160"/>
        <v>0</v>
      </c>
      <c r="Y1432" s="42">
        <f>IFERROR(P1432+D1432*0.03,"")</f>
        <v>1.291475420004326E+16</v>
      </c>
    </row>
    <row r="1433" spans="1:25">
      <c r="A1433" s="13" t="s">
        <v>67</v>
      </c>
      <c r="B1433" s="14" t="s">
        <v>29</v>
      </c>
      <c r="C1433" s="15">
        <v>3605051291499</v>
      </c>
      <c r="D1433" s="16">
        <v>42000</v>
      </c>
      <c r="E1433" s="17">
        <v>42000</v>
      </c>
      <c r="F1433" s="18">
        <v>1</v>
      </c>
      <c r="G1433" s="19">
        <v>1</v>
      </c>
      <c r="H1433" s="20">
        <f t="shared" si="155"/>
        <v>2</v>
      </c>
      <c r="I1433" s="21">
        <f>SUMIFS(E:E,C:C,C1433)</f>
        <v>42000</v>
      </c>
      <c r="J1433" s="21">
        <f>SUMIFS(D:D,C:C,C1433)</f>
        <v>42000</v>
      </c>
      <c r="K1433" s="20" t="str">
        <f>IF(H1433=2,"Délais OK &amp; Qté OK",IF(AND(H1433=1,E1433&lt;&gt;""),"Délais OK &amp; Qté NO",IF(AND(H1433=1,E1433="",M1433&gt;=2),"Délais NO &amp; Qté OK",IF(AND(E1433&lt;&gt;"",J1433=D1433),"Livraison sans demande","Délais NO &amp; Qté NO"))))</f>
        <v>Délais OK &amp; Qté OK</v>
      </c>
      <c r="L1433" s="22" t="str">
        <f>IF(AND(K1433="Délais NO &amp; Qté OK",X1433&gt;30,D1433&lt;&gt;""),"Verificar",IF(AND(K1433="Délais NO &amp; Qté OK",X1433&lt;=30,D1433&lt;&gt;""),"Entrée faite "&amp;X1433&amp;" jours "&amp;V1433,IF(AND(X1433&lt;30,K1433="Délais NO &amp; Qté NO",D1433=""),"Demande faite "&amp;X1433&amp;" jours "&amp;W1434,"")))</f>
        <v/>
      </c>
      <c r="M1433" s="22">
        <f t="shared" si="156"/>
        <v>1</v>
      </c>
      <c r="N1433" s="23">
        <v>1</v>
      </c>
      <c r="O1433" s="12" t="str">
        <f>CONCATENATE(C1433,D1433,E1433)</f>
        <v>36050512914994200042000</v>
      </c>
      <c r="P1433" s="42" t="str">
        <f t="shared" si="157"/>
        <v>12914994200042000</v>
      </c>
      <c r="Q1433" s="24" t="str">
        <f>IF(AND(D1433&lt;&gt;0,E1433=0),B1433,"")</f>
        <v/>
      </c>
      <c r="R1433" s="25" t="str">
        <f>IF(AND(D1433=0,E1433&lt;&gt;0),B1433,"")</f>
        <v/>
      </c>
      <c r="S1433" s="26">
        <f t="shared" si="154"/>
        <v>41080</v>
      </c>
      <c r="T1433" s="27">
        <f>SUMIFS(S:S,O:O,O1433,E:E,"")</f>
        <v>0</v>
      </c>
      <c r="U1433" s="27">
        <f>SUMIFS(S:S,O:O,O1433,D:D,"")</f>
        <v>0</v>
      </c>
      <c r="V1433" s="28" t="str">
        <f t="shared" si="158"/>
        <v>Avant</v>
      </c>
      <c r="W1433" s="28" t="str">
        <f t="shared" si="159"/>
        <v>Après</v>
      </c>
      <c r="X1433" s="29">
        <f t="shared" si="160"/>
        <v>0</v>
      </c>
      <c r="Y1433" s="42">
        <f>IFERROR(P1433+D1433*0.03,"")</f>
        <v>1.291499420004326E+16</v>
      </c>
    </row>
    <row r="1434" spans="1:25">
      <c r="A1434" s="13" t="s">
        <v>67</v>
      </c>
      <c r="B1434" s="14" t="s">
        <v>29</v>
      </c>
      <c r="C1434" s="15">
        <v>3605051454115</v>
      </c>
      <c r="D1434" s="16">
        <v>26250</v>
      </c>
      <c r="E1434" s="17">
        <v>16250</v>
      </c>
      <c r="F1434" s="18"/>
      <c r="G1434" s="19">
        <v>1</v>
      </c>
      <c r="H1434" s="20">
        <f t="shared" si="155"/>
        <v>1</v>
      </c>
      <c r="I1434" s="21">
        <f>SUMIFS(E:E,C:C,C1434)</f>
        <v>36250</v>
      </c>
      <c r="J1434" s="21">
        <f>SUMIFS(D:D,C:C,C1434)</f>
        <v>46250</v>
      </c>
      <c r="K1434" s="20" t="str">
        <f>IF(H1434=2,"Délais OK &amp; Qté OK",IF(AND(H1434=1,E1434&lt;&gt;""),"Délais OK &amp; Qté NO",IF(AND(H1434=1,E1434="",M1434&gt;=2),"Délais NO &amp; Qté OK",IF(AND(E1434&lt;&gt;"",J1434=D1434),"Livraison sans demande","Délais NO &amp; Qté NO"))))</f>
        <v>Délais OK &amp; Qté NO</v>
      </c>
      <c r="L1434" s="22" t="str">
        <f>IF(AND(K1434="Délais NO &amp; Qté OK",X1434&gt;30,D1434&lt;&gt;""),"Verificar",IF(AND(K1434="Délais NO &amp; Qté OK",X1434&lt;=30,D1434&lt;&gt;""),"Entrée faite "&amp;X1434&amp;" jours "&amp;V1434,IF(AND(X1434&lt;30,K1434="Délais NO &amp; Qté NO",D1434=""),"Demande faite "&amp;X1434&amp;" jours "&amp;W1435,"")))</f>
        <v/>
      </c>
      <c r="M1434" s="22">
        <f t="shared" si="156"/>
        <v>1</v>
      </c>
      <c r="N1434" s="23">
        <v>1</v>
      </c>
      <c r="O1434" s="12" t="str">
        <f>CONCATENATE(C1434,D1434,E1434)</f>
        <v>36050514541152625016250</v>
      </c>
      <c r="P1434" s="42" t="str">
        <f t="shared" si="157"/>
        <v>14541152625016250</v>
      </c>
      <c r="Q1434" s="24" t="str">
        <f>IF(AND(D1434&lt;&gt;0,E1434=0),B1434,"")</f>
        <v/>
      </c>
      <c r="R1434" s="25" t="str">
        <f>IF(AND(D1434=0,E1434&lt;&gt;0),B1434,"")</f>
        <v/>
      </c>
      <c r="S1434" s="26">
        <f t="shared" si="154"/>
        <v>41080</v>
      </c>
      <c r="T1434" s="27">
        <f>SUMIFS(S:S,O:O,O1434,E:E,"")</f>
        <v>0</v>
      </c>
      <c r="U1434" s="27">
        <f>SUMIFS(S:S,O:O,O1434,D:D,"")</f>
        <v>0</v>
      </c>
      <c r="V1434" s="28" t="str">
        <f t="shared" si="158"/>
        <v>Avant</v>
      </c>
      <c r="W1434" s="28" t="str">
        <f t="shared" si="159"/>
        <v>Après</v>
      </c>
      <c r="X1434" s="29">
        <f t="shared" si="160"/>
        <v>0</v>
      </c>
      <c r="Y1434" s="42">
        <f>IFERROR(P1434+D1434*0.03,"")</f>
        <v>1.4541152625016988E+16</v>
      </c>
    </row>
    <row r="1435" spans="1:25">
      <c r="A1435" s="13" t="s">
        <v>67</v>
      </c>
      <c r="B1435" s="14" t="s">
        <v>29</v>
      </c>
      <c r="C1435" s="15">
        <v>3605051454504</v>
      </c>
      <c r="D1435" s="16">
        <v>10000</v>
      </c>
      <c r="E1435" s="17">
        <v>10000</v>
      </c>
      <c r="F1435" s="18">
        <v>1</v>
      </c>
      <c r="G1435" s="19">
        <v>1</v>
      </c>
      <c r="H1435" s="20">
        <f t="shared" si="155"/>
        <v>2</v>
      </c>
      <c r="I1435" s="21">
        <f>SUMIFS(E:E,C:C,C1435)</f>
        <v>10000</v>
      </c>
      <c r="J1435" s="21">
        <f>SUMIFS(D:D,C:C,C1435)</f>
        <v>10000</v>
      </c>
      <c r="K1435" s="20" t="str">
        <f>IF(H1435=2,"Délais OK &amp; Qté OK",IF(AND(H1435=1,E1435&lt;&gt;""),"Délais OK &amp; Qté NO",IF(AND(H1435=1,E1435="",M1435&gt;=2),"Délais NO &amp; Qté OK",IF(AND(E1435&lt;&gt;"",J1435=D1435),"Livraison sans demande","Délais NO &amp; Qté NO"))))</f>
        <v>Délais OK &amp; Qté OK</v>
      </c>
      <c r="L1435" s="22" t="str">
        <f>IF(AND(K1435="Délais NO &amp; Qté OK",X1435&gt;30,D1435&lt;&gt;""),"Verificar",IF(AND(K1435="Délais NO &amp; Qté OK",X1435&lt;=30,D1435&lt;&gt;""),"Entrée faite "&amp;X1435&amp;" jours "&amp;V1435,IF(AND(X1435&lt;30,K1435="Délais NO &amp; Qté NO",D1435=""),"Demande faite "&amp;X1435&amp;" jours "&amp;W1436,"")))</f>
        <v/>
      </c>
      <c r="M1435" s="22">
        <f t="shared" si="156"/>
        <v>1</v>
      </c>
      <c r="N1435" s="23">
        <v>1</v>
      </c>
      <c r="O1435" s="12" t="str">
        <f>CONCATENATE(C1435,D1435,E1435)</f>
        <v>36050514545041000010000</v>
      </c>
      <c r="P1435" s="42" t="str">
        <f t="shared" si="157"/>
        <v>14545041000010000</v>
      </c>
      <c r="Q1435" s="24" t="str">
        <f>IF(AND(D1435&lt;&gt;0,E1435=0),B1435,"")</f>
        <v/>
      </c>
      <c r="R1435" s="25" t="str">
        <f>IF(AND(D1435=0,E1435&lt;&gt;0),B1435,"")</f>
        <v/>
      </c>
      <c r="S1435" s="26">
        <f t="shared" si="154"/>
        <v>41080</v>
      </c>
      <c r="T1435" s="27">
        <f>SUMIFS(S:S,O:O,O1435,E:E,"")</f>
        <v>0</v>
      </c>
      <c r="U1435" s="27">
        <f>SUMIFS(S:S,O:O,O1435,D:D,"")</f>
        <v>0</v>
      </c>
      <c r="V1435" s="28" t="str">
        <f t="shared" si="158"/>
        <v>Avant</v>
      </c>
      <c r="W1435" s="28" t="str">
        <f t="shared" si="159"/>
        <v>Après</v>
      </c>
      <c r="X1435" s="29">
        <f t="shared" si="160"/>
        <v>0</v>
      </c>
      <c r="Y1435" s="42">
        <f>IFERROR(P1435+D1435*0.03,"")</f>
        <v>1.45450410000103E+16</v>
      </c>
    </row>
    <row r="1436" spans="1:25">
      <c r="A1436" s="13" t="s">
        <v>67</v>
      </c>
      <c r="B1436" s="14" t="s">
        <v>29</v>
      </c>
      <c r="C1436" s="15">
        <v>3605051454566</v>
      </c>
      <c r="D1436" s="16">
        <v>60000</v>
      </c>
      <c r="E1436" s="17">
        <v>30000</v>
      </c>
      <c r="F1436" s="18"/>
      <c r="G1436" s="19">
        <v>1</v>
      </c>
      <c r="H1436" s="20">
        <f t="shared" si="155"/>
        <v>1</v>
      </c>
      <c r="I1436" s="21">
        <f>SUMIFS(E:E,C:C,C1436)</f>
        <v>60000</v>
      </c>
      <c r="J1436" s="21">
        <f>SUMIFS(D:D,C:C,C1436)</f>
        <v>100000</v>
      </c>
      <c r="K1436" s="20" t="str">
        <f>IF(H1436=2,"Délais OK &amp; Qté OK",IF(AND(H1436=1,E1436&lt;&gt;""),"Délais OK &amp; Qté NO",IF(AND(H1436=1,E1436="",M1436&gt;=2),"Délais NO &amp; Qté OK",IF(AND(E1436&lt;&gt;"",J1436=D1436),"Livraison sans demande","Délais NO &amp; Qté NO"))))</f>
        <v>Délais OK &amp; Qté NO</v>
      </c>
      <c r="L1436" s="22" t="str">
        <f>IF(AND(K1436="Délais NO &amp; Qté OK",X1436&gt;30,D1436&lt;&gt;""),"Verificar",IF(AND(K1436="Délais NO &amp; Qté OK",X1436&lt;=30,D1436&lt;&gt;""),"Entrée faite "&amp;X1436&amp;" jours "&amp;V1436,IF(AND(X1436&lt;30,K1436="Délais NO &amp; Qté NO",D1436=""),"Demande faite "&amp;X1436&amp;" jours "&amp;W1437,"")))</f>
        <v/>
      </c>
      <c r="M1436" s="22">
        <f t="shared" si="156"/>
        <v>1</v>
      </c>
      <c r="N1436" s="23">
        <v>1</v>
      </c>
      <c r="O1436" s="12" t="str">
        <f>CONCATENATE(C1436,D1436,E1436)</f>
        <v>36050514545666000030000</v>
      </c>
      <c r="P1436" s="42" t="str">
        <f t="shared" si="157"/>
        <v>14545666000030000</v>
      </c>
      <c r="Q1436" s="24" t="str">
        <f>IF(AND(D1436&lt;&gt;0,E1436=0),B1436,"")</f>
        <v/>
      </c>
      <c r="R1436" s="25" t="str">
        <f>IF(AND(D1436=0,E1436&lt;&gt;0),B1436,"")</f>
        <v/>
      </c>
      <c r="S1436" s="26">
        <f t="shared" si="154"/>
        <v>41080</v>
      </c>
      <c r="T1436" s="27">
        <f>SUMIFS(S:S,O:O,O1436,E:E,"")</f>
        <v>0</v>
      </c>
      <c r="U1436" s="27">
        <f>SUMIFS(S:S,O:O,O1436,D:D,"")</f>
        <v>0</v>
      </c>
      <c r="V1436" s="28" t="str">
        <f t="shared" si="158"/>
        <v>Avant</v>
      </c>
      <c r="W1436" s="28" t="str">
        <f t="shared" si="159"/>
        <v>Après</v>
      </c>
      <c r="X1436" s="29">
        <f t="shared" si="160"/>
        <v>0</v>
      </c>
      <c r="Y1436" s="42">
        <f>IFERROR(P1436+D1436*0.03,"")</f>
        <v>1.45456660000318E+16</v>
      </c>
    </row>
    <row r="1437" spans="1:25">
      <c r="A1437" s="13" t="s">
        <v>67</v>
      </c>
      <c r="B1437" s="14" t="s">
        <v>29</v>
      </c>
      <c r="C1437" s="15">
        <v>3605051455105</v>
      </c>
      <c r="D1437" s="16">
        <v>10000</v>
      </c>
      <c r="E1437" s="17">
        <v>10000</v>
      </c>
      <c r="F1437" s="18">
        <v>1</v>
      </c>
      <c r="G1437" s="19">
        <v>1</v>
      </c>
      <c r="H1437" s="20">
        <f t="shared" si="155"/>
        <v>2</v>
      </c>
      <c r="I1437" s="21">
        <f>SUMIFS(E:E,C:C,C1437)</f>
        <v>10000</v>
      </c>
      <c r="J1437" s="21">
        <f>SUMIFS(D:D,C:C,C1437)</f>
        <v>20000</v>
      </c>
      <c r="K1437" s="20" t="str">
        <f>IF(H1437=2,"Délais OK &amp; Qté OK",IF(AND(H1437=1,E1437&lt;&gt;""),"Délais OK &amp; Qté NO",IF(AND(H1437=1,E1437="",M1437&gt;=2),"Délais NO &amp; Qté OK",IF(AND(E1437&lt;&gt;"",J1437=D1437),"Livraison sans demande","Délais NO &amp; Qté NO"))))</f>
        <v>Délais OK &amp; Qté OK</v>
      </c>
      <c r="L1437" s="22" t="str">
        <f>IF(AND(K1437="Délais NO &amp; Qté OK",X1437&gt;30,D1437&lt;&gt;""),"Verificar",IF(AND(K1437="Délais NO &amp; Qté OK",X1437&lt;=30,D1437&lt;&gt;""),"Entrée faite "&amp;X1437&amp;" jours "&amp;V1437,IF(AND(X1437&lt;30,K1437="Délais NO &amp; Qté NO",D1437=""),"Demande faite "&amp;X1437&amp;" jours "&amp;W1438,"")))</f>
        <v/>
      </c>
      <c r="M1437" s="22">
        <f t="shared" si="156"/>
        <v>1</v>
      </c>
      <c r="N1437" s="23">
        <v>1</v>
      </c>
      <c r="O1437" s="12" t="str">
        <f>CONCATENATE(C1437,D1437,E1437)</f>
        <v>36050514551051000010000</v>
      </c>
      <c r="P1437" s="42" t="str">
        <f t="shared" si="157"/>
        <v>14551051000010000</v>
      </c>
      <c r="Q1437" s="24" t="str">
        <f>IF(AND(D1437&lt;&gt;0,E1437=0),B1437,"")</f>
        <v/>
      </c>
      <c r="R1437" s="25" t="str">
        <f>IF(AND(D1437=0,E1437&lt;&gt;0),B1437,"")</f>
        <v/>
      </c>
      <c r="S1437" s="26">
        <f t="shared" si="154"/>
        <v>41080</v>
      </c>
      <c r="T1437" s="27">
        <f>SUMIFS(S:S,O:O,O1437,E:E,"")</f>
        <v>0</v>
      </c>
      <c r="U1437" s="27">
        <f>SUMIFS(S:S,O:O,O1437,D:D,"")</f>
        <v>0</v>
      </c>
      <c r="V1437" s="28" t="str">
        <f t="shared" si="158"/>
        <v>Avant</v>
      </c>
      <c r="W1437" s="28" t="str">
        <f t="shared" si="159"/>
        <v>Après</v>
      </c>
      <c r="X1437" s="29">
        <f t="shared" si="160"/>
        <v>0</v>
      </c>
      <c r="Y1437" s="42">
        <f>IFERROR(P1437+D1437*0.03,"")</f>
        <v>1.45510510000103E+16</v>
      </c>
    </row>
    <row r="1438" spans="1:25">
      <c r="A1438" s="13" t="s">
        <v>67</v>
      </c>
      <c r="B1438" s="14" t="s">
        <v>29</v>
      </c>
      <c r="C1438" s="15">
        <v>3605051456805</v>
      </c>
      <c r="D1438" s="16">
        <v>10000</v>
      </c>
      <c r="E1438" s="17">
        <v>10000</v>
      </c>
      <c r="F1438" s="18">
        <v>1</v>
      </c>
      <c r="G1438" s="19">
        <v>1</v>
      </c>
      <c r="H1438" s="20">
        <f t="shared" si="155"/>
        <v>2</v>
      </c>
      <c r="I1438" s="21">
        <f>SUMIFS(E:E,C:C,C1438)</f>
        <v>10000</v>
      </c>
      <c r="J1438" s="21">
        <f>SUMIFS(D:D,C:C,C1438)</f>
        <v>10000</v>
      </c>
      <c r="K1438" s="20" t="str">
        <f>IF(H1438=2,"Délais OK &amp; Qté OK",IF(AND(H1438=1,E1438&lt;&gt;""),"Délais OK &amp; Qté NO",IF(AND(H1438=1,E1438="",M1438&gt;=2),"Délais NO &amp; Qté OK",IF(AND(E1438&lt;&gt;"",J1438=D1438),"Livraison sans demande","Délais NO &amp; Qté NO"))))</f>
        <v>Délais OK &amp; Qté OK</v>
      </c>
      <c r="L1438" s="22" t="str">
        <f>IF(AND(K1438="Délais NO &amp; Qté OK",X1438&gt;30,D1438&lt;&gt;""),"Verificar",IF(AND(K1438="Délais NO &amp; Qté OK",X1438&lt;=30,D1438&lt;&gt;""),"Entrée faite "&amp;X1438&amp;" jours "&amp;V1438,IF(AND(X1438&lt;30,K1438="Délais NO &amp; Qté NO",D1438=""),"Demande faite "&amp;X1438&amp;" jours "&amp;W1439,"")))</f>
        <v/>
      </c>
      <c r="M1438" s="22">
        <f t="shared" si="156"/>
        <v>1</v>
      </c>
      <c r="N1438" s="23">
        <v>1</v>
      </c>
      <c r="O1438" s="12" t="str">
        <f>CONCATENATE(C1438,D1438,E1438)</f>
        <v>36050514568051000010000</v>
      </c>
      <c r="P1438" s="42" t="str">
        <f t="shared" si="157"/>
        <v>14568051000010000</v>
      </c>
      <c r="Q1438" s="24" t="str">
        <f>IF(AND(D1438&lt;&gt;0,E1438=0),B1438,"")</f>
        <v/>
      </c>
      <c r="R1438" s="25" t="str">
        <f>IF(AND(D1438=0,E1438&lt;&gt;0),B1438,"")</f>
        <v/>
      </c>
      <c r="S1438" s="26">
        <f t="shared" si="154"/>
        <v>41080</v>
      </c>
      <c r="T1438" s="27">
        <f>SUMIFS(S:S,O:O,O1438,E:E,"")</f>
        <v>0</v>
      </c>
      <c r="U1438" s="27">
        <f>SUMIFS(S:S,O:O,O1438,D:D,"")</f>
        <v>0</v>
      </c>
      <c r="V1438" s="28" t="str">
        <f t="shared" si="158"/>
        <v>Avant</v>
      </c>
      <c r="W1438" s="28" t="str">
        <f t="shared" si="159"/>
        <v>Après</v>
      </c>
      <c r="X1438" s="29">
        <f t="shared" si="160"/>
        <v>0</v>
      </c>
      <c r="Y1438" s="42">
        <f>IFERROR(P1438+D1438*0.03,"")</f>
        <v>1.45680510000103E+16</v>
      </c>
    </row>
    <row r="1439" spans="1:25">
      <c r="A1439" s="13" t="s">
        <v>67</v>
      </c>
      <c r="B1439" s="14" t="s">
        <v>29</v>
      </c>
      <c r="C1439" s="15">
        <v>3605051456812</v>
      </c>
      <c r="D1439" s="16">
        <v>10000</v>
      </c>
      <c r="E1439" s="17">
        <v>10000</v>
      </c>
      <c r="F1439" s="18">
        <v>1</v>
      </c>
      <c r="G1439" s="19">
        <v>1</v>
      </c>
      <c r="H1439" s="20">
        <f t="shared" si="155"/>
        <v>2</v>
      </c>
      <c r="I1439" s="21">
        <f>SUMIFS(E:E,C:C,C1439)</f>
        <v>10000</v>
      </c>
      <c r="J1439" s="21">
        <f>SUMIFS(D:D,C:C,C1439)</f>
        <v>20000</v>
      </c>
      <c r="K1439" s="20" t="str">
        <f>IF(H1439=2,"Délais OK &amp; Qté OK",IF(AND(H1439=1,E1439&lt;&gt;""),"Délais OK &amp; Qté NO",IF(AND(H1439=1,E1439="",M1439&gt;=2),"Délais NO &amp; Qté OK",IF(AND(E1439&lt;&gt;"",J1439=D1439),"Livraison sans demande","Délais NO &amp; Qté NO"))))</f>
        <v>Délais OK &amp; Qté OK</v>
      </c>
      <c r="L1439" s="22" t="str">
        <f>IF(AND(K1439="Délais NO &amp; Qté OK",X1439&gt;30,D1439&lt;&gt;""),"Verificar",IF(AND(K1439="Délais NO &amp; Qté OK",X1439&lt;=30,D1439&lt;&gt;""),"Entrée faite "&amp;X1439&amp;" jours "&amp;V1439,IF(AND(X1439&lt;30,K1439="Délais NO &amp; Qté NO",D1439=""),"Demande faite "&amp;X1439&amp;" jours "&amp;W1440,"")))</f>
        <v/>
      </c>
      <c r="M1439" s="22">
        <f t="shared" si="156"/>
        <v>1</v>
      </c>
      <c r="N1439" s="23">
        <v>1</v>
      </c>
      <c r="O1439" s="12" t="str">
        <f>CONCATENATE(C1439,D1439,E1439)</f>
        <v>36050514568121000010000</v>
      </c>
      <c r="P1439" s="42" t="str">
        <f t="shared" si="157"/>
        <v>14568121000010000</v>
      </c>
      <c r="Q1439" s="24" t="str">
        <f>IF(AND(D1439&lt;&gt;0,E1439=0),B1439,"")</f>
        <v/>
      </c>
      <c r="R1439" s="25" t="str">
        <f>IF(AND(D1439=0,E1439&lt;&gt;0),B1439,"")</f>
        <v/>
      </c>
      <c r="S1439" s="26">
        <f t="shared" si="154"/>
        <v>41080</v>
      </c>
      <c r="T1439" s="27">
        <f>SUMIFS(S:S,O:O,O1439,E:E,"")</f>
        <v>0</v>
      </c>
      <c r="U1439" s="27">
        <f>SUMIFS(S:S,O:O,O1439,D:D,"")</f>
        <v>0</v>
      </c>
      <c r="V1439" s="28" t="str">
        <f t="shared" si="158"/>
        <v>Avant</v>
      </c>
      <c r="W1439" s="28" t="str">
        <f t="shared" si="159"/>
        <v>Après</v>
      </c>
      <c r="X1439" s="29">
        <f t="shared" si="160"/>
        <v>0</v>
      </c>
      <c r="Y1439" s="42">
        <f>IFERROR(P1439+D1439*0.03,"")</f>
        <v>1.45681210000103E+16</v>
      </c>
    </row>
    <row r="1440" spans="1:25">
      <c r="A1440" s="13" t="s">
        <v>67</v>
      </c>
      <c r="B1440" s="14" t="s">
        <v>29</v>
      </c>
      <c r="C1440" s="15">
        <v>3605051456959</v>
      </c>
      <c r="D1440" s="16">
        <v>30000</v>
      </c>
      <c r="E1440" s="17">
        <v>30000</v>
      </c>
      <c r="F1440" s="18">
        <v>1</v>
      </c>
      <c r="G1440" s="19">
        <v>1</v>
      </c>
      <c r="H1440" s="20">
        <f t="shared" si="155"/>
        <v>2</v>
      </c>
      <c r="I1440" s="21">
        <f>SUMIFS(E:E,C:C,C1440)</f>
        <v>70000</v>
      </c>
      <c r="J1440" s="21">
        <f>SUMIFS(D:D,C:C,C1440)</f>
        <v>90000</v>
      </c>
      <c r="K1440" s="20" t="str">
        <f>IF(H1440=2,"Délais OK &amp; Qté OK",IF(AND(H1440=1,E1440&lt;&gt;""),"Délais OK &amp; Qté NO",IF(AND(H1440=1,E1440="",M1440&gt;=2),"Délais NO &amp; Qté OK",IF(AND(E1440&lt;&gt;"",J1440=D1440),"Livraison sans demande","Délais NO &amp; Qté NO"))))</f>
        <v>Délais OK &amp; Qté OK</v>
      </c>
      <c r="L1440" s="22" t="str">
        <f>IF(AND(K1440="Délais NO &amp; Qté OK",X1440&gt;30,D1440&lt;&gt;""),"Verificar",IF(AND(K1440="Délais NO &amp; Qté OK",X1440&lt;=30,D1440&lt;&gt;""),"Entrée faite "&amp;X1440&amp;" jours "&amp;V1440,IF(AND(X1440&lt;30,K1440="Délais NO &amp; Qté NO",D1440=""),"Demande faite "&amp;X1440&amp;" jours "&amp;W1441,"")))</f>
        <v/>
      </c>
      <c r="M1440" s="22">
        <f t="shared" si="156"/>
        <v>2</v>
      </c>
      <c r="N1440" s="23">
        <v>1</v>
      </c>
      <c r="O1440" s="12" t="str">
        <f>CONCATENATE(C1440,D1440,E1440)</f>
        <v>36050514569593000030000</v>
      </c>
      <c r="P1440" s="42" t="str">
        <f t="shared" si="157"/>
        <v>14569593000030000</v>
      </c>
      <c r="Q1440" s="24" t="str">
        <f>IF(AND(D1440&lt;&gt;0,E1440=0),B1440,"")</f>
        <v/>
      </c>
      <c r="R1440" s="25" t="str">
        <f>IF(AND(D1440=0,E1440&lt;&gt;0),B1440,"")</f>
        <v/>
      </c>
      <c r="S1440" s="26">
        <f t="shared" si="154"/>
        <v>41080</v>
      </c>
      <c r="T1440" s="27">
        <f>SUMIFS(S:S,O:O,O1440,E:E,"")</f>
        <v>0</v>
      </c>
      <c r="U1440" s="27">
        <f>SUMIFS(S:S,O:O,O1440,D:D,"")</f>
        <v>0</v>
      </c>
      <c r="V1440" s="28" t="str">
        <f t="shared" si="158"/>
        <v>Avant</v>
      </c>
      <c r="W1440" s="28" t="str">
        <f t="shared" si="159"/>
        <v>Après</v>
      </c>
      <c r="X1440" s="29">
        <f t="shared" si="160"/>
        <v>0</v>
      </c>
      <c r="Y1440" s="42">
        <f>IFERROR(P1440+D1440*0.03,"")</f>
        <v>1.45695930000309E+16</v>
      </c>
    </row>
    <row r="1441" spans="1:25">
      <c r="A1441" s="13" t="s">
        <v>67</v>
      </c>
      <c r="B1441" s="14" t="s">
        <v>29</v>
      </c>
      <c r="C1441" s="15">
        <v>3605051458021</v>
      </c>
      <c r="D1441" s="16">
        <v>10000</v>
      </c>
      <c r="E1441" s="17">
        <v>10000</v>
      </c>
      <c r="F1441" s="18">
        <v>1</v>
      </c>
      <c r="G1441" s="19">
        <v>1</v>
      </c>
      <c r="H1441" s="20">
        <f t="shared" si="155"/>
        <v>2</v>
      </c>
      <c r="I1441" s="21">
        <f>SUMIFS(E:E,C:C,C1441)</f>
        <v>10000</v>
      </c>
      <c r="J1441" s="21">
        <f>SUMIFS(D:D,C:C,C1441)</f>
        <v>10000</v>
      </c>
      <c r="K1441" s="20" t="str">
        <f>IF(H1441=2,"Délais OK &amp; Qté OK",IF(AND(H1441=1,E1441&lt;&gt;""),"Délais OK &amp; Qté NO",IF(AND(H1441=1,E1441="",M1441&gt;=2),"Délais NO &amp; Qté OK",IF(AND(E1441&lt;&gt;"",J1441=D1441),"Livraison sans demande","Délais NO &amp; Qté NO"))))</f>
        <v>Délais OK &amp; Qté OK</v>
      </c>
      <c r="L1441" s="22" t="str">
        <f>IF(AND(K1441="Délais NO &amp; Qté OK",X1441&gt;30,D1441&lt;&gt;""),"Verificar",IF(AND(K1441="Délais NO &amp; Qté OK",X1441&lt;=30,D1441&lt;&gt;""),"Entrée faite "&amp;X1441&amp;" jours "&amp;V1441,IF(AND(X1441&lt;30,K1441="Délais NO &amp; Qté NO",D1441=""),"Demande faite "&amp;X1441&amp;" jours "&amp;W1442,"")))</f>
        <v/>
      </c>
      <c r="M1441" s="22">
        <f t="shared" si="156"/>
        <v>1</v>
      </c>
      <c r="N1441" s="23">
        <v>1</v>
      </c>
      <c r="O1441" s="12" t="str">
        <f>CONCATENATE(C1441,D1441,E1441)</f>
        <v>36050514580211000010000</v>
      </c>
      <c r="P1441" s="42" t="str">
        <f t="shared" si="157"/>
        <v>14580211000010000</v>
      </c>
      <c r="Q1441" s="24" t="str">
        <f>IF(AND(D1441&lt;&gt;0,E1441=0),B1441,"")</f>
        <v/>
      </c>
      <c r="R1441" s="25" t="str">
        <f>IF(AND(D1441=0,E1441&lt;&gt;0),B1441,"")</f>
        <v/>
      </c>
      <c r="S1441" s="26">
        <f t="shared" si="154"/>
        <v>41080</v>
      </c>
      <c r="T1441" s="27">
        <f>SUMIFS(S:S,O:O,O1441,E:E,"")</f>
        <v>0</v>
      </c>
      <c r="U1441" s="27">
        <f>SUMIFS(S:S,O:O,O1441,D:D,"")</f>
        <v>0</v>
      </c>
      <c r="V1441" s="28" t="str">
        <f t="shared" si="158"/>
        <v>Avant</v>
      </c>
      <c r="W1441" s="28" t="str">
        <f t="shared" si="159"/>
        <v>Après</v>
      </c>
      <c r="X1441" s="29">
        <f t="shared" si="160"/>
        <v>0</v>
      </c>
      <c r="Y1441" s="42">
        <f>IFERROR(P1441+D1441*0.03,"")</f>
        <v>1.45802110000103E+16</v>
      </c>
    </row>
    <row r="1442" spans="1:25">
      <c r="A1442" s="13" t="s">
        <v>67</v>
      </c>
      <c r="B1442" s="14" t="s">
        <v>29</v>
      </c>
      <c r="C1442" s="15">
        <v>3605051458090</v>
      </c>
      <c r="D1442" s="16">
        <v>10000</v>
      </c>
      <c r="E1442" s="17">
        <v>10000</v>
      </c>
      <c r="F1442" s="18">
        <v>1</v>
      </c>
      <c r="G1442" s="19">
        <v>1</v>
      </c>
      <c r="H1442" s="20">
        <f t="shared" si="155"/>
        <v>2</v>
      </c>
      <c r="I1442" s="21">
        <f>SUMIFS(E:E,C:C,C1442)</f>
        <v>10000</v>
      </c>
      <c r="J1442" s="21">
        <f>SUMIFS(D:D,C:C,C1442)</f>
        <v>10000</v>
      </c>
      <c r="K1442" s="20" t="str">
        <f>IF(H1442=2,"Délais OK &amp; Qté OK",IF(AND(H1442=1,E1442&lt;&gt;""),"Délais OK &amp; Qté NO",IF(AND(H1442=1,E1442="",M1442&gt;=2),"Délais NO &amp; Qté OK",IF(AND(E1442&lt;&gt;"",J1442=D1442),"Livraison sans demande","Délais NO &amp; Qté NO"))))</f>
        <v>Délais OK &amp; Qté OK</v>
      </c>
      <c r="L1442" s="22" t="str">
        <f>IF(AND(K1442="Délais NO &amp; Qté OK",X1442&gt;30,D1442&lt;&gt;""),"Verificar",IF(AND(K1442="Délais NO &amp; Qté OK",X1442&lt;=30,D1442&lt;&gt;""),"Entrée faite "&amp;X1442&amp;" jours "&amp;V1442,IF(AND(X1442&lt;30,K1442="Délais NO &amp; Qté NO",D1442=""),"Demande faite "&amp;X1442&amp;" jours "&amp;W1443,"")))</f>
        <v/>
      </c>
      <c r="M1442" s="22">
        <f t="shared" si="156"/>
        <v>1</v>
      </c>
      <c r="N1442" s="23">
        <v>1</v>
      </c>
      <c r="O1442" s="12" t="str">
        <f>CONCATENATE(C1442,D1442,E1442)</f>
        <v>36050514580901000010000</v>
      </c>
      <c r="P1442" s="42" t="str">
        <f t="shared" si="157"/>
        <v>14580901000010000</v>
      </c>
      <c r="Q1442" s="24" t="str">
        <f>IF(AND(D1442&lt;&gt;0,E1442=0),B1442,"")</f>
        <v/>
      </c>
      <c r="R1442" s="25" t="str">
        <f>IF(AND(D1442=0,E1442&lt;&gt;0),B1442,"")</f>
        <v/>
      </c>
      <c r="S1442" s="26">
        <f t="shared" si="154"/>
        <v>41080</v>
      </c>
      <c r="T1442" s="27">
        <f>SUMIFS(S:S,O:O,O1442,E:E,"")</f>
        <v>0</v>
      </c>
      <c r="U1442" s="27">
        <f>SUMIFS(S:S,O:O,O1442,D:D,"")</f>
        <v>0</v>
      </c>
      <c r="V1442" s="28" t="str">
        <f t="shared" si="158"/>
        <v>Avant</v>
      </c>
      <c r="W1442" s="28" t="str">
        <f t="shared" si="159"/>
        <v>Après</v>
      </c>
      <c r="X1442" s="29">
        <f t="shared" si="160"/>
        <v>0</v>
      </c>
      <c r="Y1442" s="42">
        <f>IFERROR(P1442+D1442*0.03,"")</f>
        <v>1.45809010000103E+16</v>
      </c>
    </row>
    <row r="1443" spans="1:25">
      <c r="A1443" s="13" t="s">
        <v>67</v>
      </c>
      <c r="B1443" s="14" t="s">
        <v>29</v>
      </c>
      <c r="C1443" s="15">
        <v>3605051459769</v>
      </c>
      <c r="D1443" s="16">
        <v>10000</v>
      </c>
      <c r="E1443" s="17">
        <v>10000</v>
      </c>
      <c r="F1443" s="18">
        <v>1</v>
      </c>
      <c r="G1443" s="19">
        <v>1</v>
      </c>
      <c r="H1443" s="20">
        <f t="shared" si="155"/>
        <v>2</v>
      </c>
      <c r="I1443" s="21">
        <f>SUMIFS(E:E,C:C,C1443)</f>
        <v>10000</v>
      </c>
      <c r="J1443" s="21">
        <f>SUMIFS(D:D,C:C,C1443)</f>
        <v>10000</v>
      </c>
      <c r="K1443" s="20" t="str">
        <f>IF(H1443=2,"Délais OK &amp; Qté OK",IF(AND(H1443=1,E1443&lt;&gt;""),"Délais OK &amp; Qté NO",IF(AND(H1443=1,E1443="",M1443&gt;=2),"Délais NO &amp; Qté OK",IF(AND(E1443&lt;&gt;"",J1443=D1443),"Livraison sans demande","Délais NO &amp; Qté NO"))))</f>
        <v>Délais OK &amp; Qté OK</v>
      </c>
      <c r="L1443" s="22" t="str">
        <f>IF(AND(K1443="Délais NO &amp; Qté OK",X1443&gt;30,D1443&lt;&gt;""),"Verificar",IF(AND(K1443="Délais NO &amp; Qté OK",X1443&lt;=30,D1443&lt;&gt;""),"Entrée faite "&amp;X1443&amp;" jours "&amp;V1443,IF(AND(X1443&lt;30,K1443="Délais NO &amp; Qté NO",D1443=""),"Demande faite "&amp;X1443&amp;" jours "&amp;W1444,"")))</f>
        <v/>
      </c>
      <c r="M1443" s="22">
        <f t="shared" si="156"/>
        <v>1</v>
      </c>
      <c r="N1443" s="23">
        <v>1</v>
      </c>
      <c r="O1443" s="12" t="str">
        <f>CONCATENATE(C1443,D1443,E1443)</f>
        <v>36050514597691000010000</v>
      </c>
      <c r="P1443" s="42" t="str">
        <f t="shared" si="157"/>
        <v>14597691000010000</v>
      </c>
      <c r="Q1443" s="24" t="str">
        <f>IF(AND(D1443&lt;&gt;0,E1443=0),B1443,"")</f>
        <v/>
      </c>
      <c r="R1443" s="25" t="str">
        <f>IF(AND(D1443=0,E1443&lt;&gt;0),B1443,"")</f>
        <v/>
      </c>
      <c r="S1443" s="26">
        <f t="shared" si="154"/>
        <v>41080</v>
      </c>
      <c r="T1443" s="27">
        <f>SUMIFS(S:S,O:O,O1443,E:E,"")</f>
        <v>0</v>
      </c>
      <c r="U1443" s="27">
        <f>SUMIFS(S:S,O:O,O1443,D:D,"")</f>
        <v>0</v>
      </c>
      <c r="V1443" s="28" t="str">
        <f t="shared" si="158"/>
        <v>Avant</v>
      </c>
      <c r="W1443" s="28" t="str">
        <f t="shared" si="159"/>
        <v>Après</v>
      </c>
      <c r="X1443" s="29">
        <f t="shared" si="160"/>
        <v>0</v>
      </c>
      <c r="Y1443" s="42">
        <f>IFERROR(P1443+D1443*0.03,"")</f>
        <v>1.45976910000103E+16</v>
      </c>
    </row>
    <row r="1444" spans="1:25">
      <c r="A1444" s="13" t="s">
        <v>67</v>
      </c>
      <c r="B1444" s="14" t="s">
        <v>29</v>
      </c>
      <c r="C1444" s="15">
        <v>3605051462486</v>
      </c>
      <c r="D1444" s="16">
        <v>28000</v>
      </c>
      <c r="E1444" s="17">
        <v>28000</v>
      </c>
      <c r="F1444" s="18">
        <v>1</v>
      </c>
      <c r="G1444" s="19">
        <v>1</v>
      </c>
      <c r="H1444" s="20">
        <f t="shared" si="155"/>
        <v>2</v>
      </c>
      <c r="I1444" s="21">
        <f>SUMIFS(E:E,C:C,C1444)</f>
        <v>28000</v>
      </c>
      <c r="J1444" s="21">
        <f>SUMIFS(D:D,C:C,C1444)</f>
        <v>28000</v>
      </c>
      <c r="K1444" s="20" t="str">
        <f>IF(H1444=2,"Délais OK &amp; Qté OK",IF(AND(H1444=1,E1444&lt;&gt;""),"Délais OK &amp; Qté NO",IF(AND(H1444=1,E1444="",M1444&gt;=2),"Délais NO &amp; Qté OK",IF(AND(E1444&lt;&gt;"",J1444=D1444),"Livraison sans demande","Délais NO &amp; Qté NO"))))</f>
        <v>Délais OK &amp; Qté OK</v>
      </c>
      <c r="L1444" s="22" t="str">
        <f>IF(AND(K1444="Délais NO &amp; Qté OK",X1444&gt;30,D1444&lt;&gt;""),"Verificar",IF(AND(K1444="Délais NO &amp; Qté OK",X1444&lt;=30,D1444&lt;&gt;""),"Entrée faite "&amp;X1444&amp;" jours "&amp;V1444,IF(AND(X1444&lt;30,K1444="Délais NO &amp; Qté NO",D1444=""),"Demande faite "&amp;X1444&amp;" jours "&amp;W1445,"")))</f>
        <v/>
      </c>
      <c r="M1444" s="22">
        <f t="shared" si="156"/>
        <v>1</v>
      </c>
      <c r="N1444" s="23">
        <v>1</v>
      </c>
      <c r="O1444" s="12" t="str">
        <f>CONCATENATE(C1444,D1444,E1444)</f>
        <v>36050514624862800028000</v>
      </c>
      <c r="P1444" s="42" t="str">
        <f t="shared" si="157"/>
        <v>14624862800028000</v>
      </c>
      <c r="Q1444" s="24" t="str">
        <f>IF(AND(D1444&lt;&gt;0,E1444=0),B1444,"")</f>
        <v/>
      </c>
      <c r="R1444" s="25" t="str">
        <f>IF(AND(D1444=0,E1444&lt;&gt;0),B1444,"")</f>
        <v/>
      </c>
      <c r="S1444" s="26">
        <f t="shared" si="154"/>
        <v>41080</v>
      </c>
      <c r="T1444" s="27">
        <f>SUMIFS(S:S,O:O,O1444,E:E,"")</f>
        <v>0</v>
      </c>
      <c r="U1444" s="27">
        <f>SUMIFS(S:S,O:O,O1444,D:D,"")</f>
        <v>0</v>
      </c>
      <c r="V1444" s="28" t="str">
        <f t="shared" si="158"/>
        <v>Avant</v>
      </c>
      <c r="W1444" s="28" t="str">
        <f t="shared" si="159"/>
        <v>Après</v>
      </c>
      <c r="X1444" s="29">
        <f t="shared" si="160"/>
        <v>0</v>
      </c>
      <c r="Y1444" s="42">
        <f>IFERROR(P1444+D1444*0.03,"")</f>
        <v>1.462486280002884E+16</v>
      </c>
    </row>
    <row r="1445" spans="1:25">
      <c r="A1445" s="13" t="s">
        <v>67</v>
      </c>
      <c r="B1445" s="14" t="s">
        <v>29</v>
      </c>
      <c r="C1445" s="15">
        <v>3605051484006</v>
      </c>
      <c r="D1445" s="16">
        <v>29150</v>
      </c>
      <c r="E1445" s="17">
        <v>29150</v>
      </c>
      <c r="F1445" s="18">
        <v>1</v>
      </c>
      <c r="G1445" s="19">
        <v>1</v>
      </c>
      <c r="H1445" s="20">
        <f t="shared" si="155"/>
        <v>2</v>
      </c>
      <c r="I1445" s="21">
        <f>SUMIFS(E:E,C:C,C1445)</f>
        <v>29150</v>
      </c>
      <c r="J1445" s="21">
        <f>SUMIFS(D:D,C:C,C1445)</f>
        <v>29150</v>
      </c>
      <c r="K1445" s="20" t="str">
        <f>IF(H1445=2,"Délais OK &amp; Qté OK",IF(AND(H1445=1,E1445&lt;&gt;""),"Délais OK &amp; Qté NO",IF(AND(H1445=1,E1445="",M1445&gt;=2),"Délais NO &amp; Qté OK",IF(AND(E1445&lt;&gt;"",J1445=D1445),"Livraison sans demande","Délais NO &amp; Qté NO"))))</f>
        <v>Délais OK &amp; Qté OK</v>
      </c>
      <c r="L1445" s="22" t="str">
        <f>IF(AND(K1445="Délais NO &amp; Qté OK",X1445&gt;30,D1445&lt;&gt;""),"Verificar",IF(AND(K1445="Délais NO &amp; Qté OK",X1445&lt;=30,D1445&lt;&gt;""),"Entrée faite "&amp;X1445&amp;" jours "&amp;V1445,IF(AND(X1445&lt;30,K1445="Délais NO &amp; Qté NO",D1445=""),"Demande faite "&amp;X1445&amp;" jours "&amp;W1446,"")))</f>
        <v/>
      </c>
      <c r="M1445" s="22">
        <f t="shared" si="156"/>
        <v>1</v>
      </c>
      <c r="N1445" s="23">
        <v>1</v>
      </c>
      <c r="O1445" s="12" t="str">
        <f>CONCATENATE(C1445,D1445,E1445)</f>
        <v>36050514840062915029150</v>
      </c>
      <c r="P1445" s="42" t="str">
        <f t="shared" si="157"/>
        <v>14840062915029150</v>
      </c>
      <c r="Q1445" s="24" t="str">
        <f>IF(AND(D1445&lt;&gt;0,E1445=0),B1445,"")</f>
        <v/>
      </c>
      <c r="R1445" s="25" t="str">
        <f>IF(AND(D1445=0,E1445&lt;&gt;0),B1445,"")</f>
        <v/>
      </c>
      <c r="S1445" s="26">
        <f t="shared" si="154"/>
        <v>41080</v>
      </c>
      <c r="T1445" s="27">
        <f>SUMIFS(S:S,O:O,O1445,E:E,"")</f>
        <v>0</v>
      </c>
      <c r="U1445" s="27">
        <f>SUMIFS(S:S,O:O,O1445,D:D,"")</f>
        <v>0</v>
      </c>
      <c r="V1445" s="28" t="str">
        <f t="shared" si="158"/>
        <v>Avant</v>
      </c>
      <c r="W1445" s="28" t="str">
        <f t="shared" si="159"/>
        <v>Après</v>
      </c>
      <c r="X1445" s="29">
        <f t="shared" si="160"/>
        <v>0</v>
      </c>
      <c r="Y1445" s="42">
        <f>IFERROR(P1445+D1445*0.03,"")</f>
        <v>1.4840062915029974E+16</v>
      </c>
    </row>
    <row r="1446" spans="1:25">
      <c r="A1446" s="13" t="s">
        <v>67</v>
      </c>
      <c r="B1446" s="14" t="s">
        <v>29</v>
      </c>
      <c r="C1446" s="15">
        <v>3605051530437</v>
      </c>
      <c r="D1446" s="16">
        <v>7000</v>
      </c>
      <c r="E1446" s="17">
        <v>7000</v>
      </c>
      <c r="F1446" s="18">
        <v>1</v>
      </c>
      <c r="G1446" s="19">
        <v>1</v>
      </c>
      <c r="H1446" s="20">
        <f t="shared" si="155"/>
        <v>2</v>
      </c>
      <c r="I1446" s="21">
        <f>SUMIFS(E:E,C:C,C1446)</f>
        <v>42000</v>
      </c>
      <c r="J1446" s="21">
        <f>SUMIFS(D:D,C:C,C1446)</f>
        <v>70000</v>
      </c>
      <c r="K1446" s="20" t="str">
        <f>IF(H1446=2,"Délais OK &amp; Qté OK",IF(AND(H1446=1,E1446&lt;&gt;""),"Délais OK &amp; Qté NO",IF(AND(H1446=1,E1446="",M1446&gt;=2),"Délais NO &amp; Qté OK",IF(AND(E1446&lt;&gt;"",J1446=D1446),"Livraison sans demande","Délais NO &amp; Qté NO"))))</f>
        <v>Délais OK &amp; Qté OK</v>
      </c>
      <c r="L1446" s="22" t="str">
        <f>IF(AND(K1446="Délais NO &amp; Qté OK",X1446&gt;30,D1446&lt;&gt;""),"Verificar",IF(AND(K1446="Délais NO &amp; Qté OK",X1446&lt;=30,D1446&lt;&gt;""),"Entrée faite "&amp;X1446&amp;" jours "&amp;V1446,IF(AND(X1446&lt;30,K1446="Délais NO &amp; Qté NO",D1446=""),"Demande faite "&amp;X1446&amp;" jours "&amp;W1447,"")))</f>
        <v/>
      </c>
      <c r="M1446" s="22">
        <f t="shared" si="156"/>
        <v>1</v>
      </c>
      <c r="N1446" s="23">
        <v>1</v>
      </c>
      <c r="O1446" s="12" t="str">
        <f>CONCATENATE(C1446,D1446,E1446)</f>
        <v>360505153043770007000</v>
      </c>
      <c r="P1446" s="42" t="str">
        <f t="shared" si="157"/>
        <v>153043770007000</v>
      </c>
      <c r="Q1446" s="24" t="str">
        <f>IF(AND(D1446&lt;&gt;0,E1446=0),B1446,"")</f>
        <v/>
      </c>
      <c r="R1446" s="25" t="str">
        <f>IF(AND(D1446=0,E1446&lt;&gt;0),B1446,"")</f>
        <v/>
      </c>
      <c r="S1446" s="26">
        <f t="shared" si="154"/>
        <v>41080</v>
      </c>
      <c r="T1446" s="27">
        <f>SUMIFS(S:S,O:O,O1446,E:E,"")</f>
        <v>0</v>
      </c>
      <c r="U1446" s="27">
        <f>SUMIFS(S:S,O:O,O1446,D:D,"")</f>
        <v>0</v>
      </c>
      <c r="V1446" s="28" t="str">
        <f t="shared" si="158"/>
        <v>Avant</v>
      </c>
      <c r="W1446" s="28" t="str">
        <f t="shared" si="159"/>
        <v>Après</v>
      </c>
      <c r="X1446" s="29">
        <f t="shared" si="160"/>
        <v>0</v>
      </c>
      <c r="Y1446" s="42">
        <f>IFERROR(P1446+D1446*0.03,"")</f>
        <v>153043770007210</v>
      </c>
    </row>
    <row r="1447" spans="1:25">
      <c r="A1447" s="13" t="s">
        <v>67</v>
      </c>
      <c r="B1447" s="14" t="s">
        <v>29</v>
      </c>
      <c r="C1447" s="15">
        <v>3605051754369</v>
      </c>
      <c r="D1447" s="16">
        <v>8225</v>
      </c>
      <c r="E1447" s="17">
        <v>8225</v>
      </c>
      <c r="F1447" s="18">
        <v>1</v>
      </c>
      <c r="G1447" s="19">
        <v>1</v>
      </c>
      <c r="H1447" s="20">
        <f t="shared" si="155"/>
        <v>2</v>
      </c>
      <c r="I1447" s="21">
        <f>SUMIFS(E:E,C:C,C1447)</f>
        <v>8225</v>
      </c>
      <c r="J1447" s="21">
        <f>SUMIFS(D:D,C:C,C1447)</f>
        <v>8225</v>
      </c>
      <c r="K1447" s="20" t="str">
        <f>IF(H1447=2,"Délais OK &amp; Qté OK",IF(AND(H1447=1,E1447&lt;&gt;""),"Délais OK &amp; Qté NO",IF(AND(H1447=1,E1447="",M1447&gt;=2),"Délais NO &amp; Qté OK",IF(AND(E1447&lt;&gt;"",J1447=D1447),"Livraison sans demande","Délais NO &amp; Qté NO"))))</f>
        <v>Délais OK &amp; Qté OK</v>
      </c>
      <c r="L1447" s="22" t="str">
        <f>IF(AND(K1447="Délais NO &amp; Qté OK",X1447&gt;30,D1447&lt;&gt;""),"Verificar",IF(AND(K1447="Délais NO &amp; Qté OK",X1447&lt;=30,D1447&lt;&gt;""),"Entrée faite "&amp;X1447&amp;" jours "&amp;V1447,IF(AND(X1447&lt;30,K1447="Délais NO &amp; Qté NO",D1447=""),"Demande faite "&amp;X1447&amp;" jours "&amp;W1448,"")))</f>
        <v/>
      </c>
      <c r="M1447" s="22">
        <f t="shared" si="156"/>
        <v>1</v>
      </c>
      <c r="N1447" s="23">
        <v>1</v>
      </c>
      <c r="O1447" s="12" t="str">
        <f>CONCATENATE(C1447,D1447,E1447)</f>
        <v>360505175436982258225</v>
      </c>
      <c r="P1447" s="42" t="str">
        <f t="shared" si="157"/>
        <v>175436982258225</v>
      </c>
      <c r="Q1447" s="24" t="str">
        <f>IF(AND(D1447&lt;&gt;0,E1447=0),B1447,"")</f>
        <v/>
      </c>
      <c r="R1447" s="25" t="str">
        <f>IF(AND(D1447=0,E1447&lt;&gt;0),B1447,"")</f>
        <v/>
      </c>
      <c r="S1447" s="26">
        <f t="shared" si="154"/>
        <v>41080</v>
      </c>
      <c r="T1447" s="27">
        <f>SUMIFS(S:S,O:O,O1447,E:E,"")</f>
        <v>0</v>
      </c>
      <c r="U1447" s="27">
        <f>SUMIFS(S:S,O:O,O1447,D:D,"")</f>
        <v>0</v>
      </c>
      <c r="V1447" s="28" t="str">
        <f t="shared" si="158"/>
        <v>Avant</v>
      </c>
      <c r="W1447" s="28" t="str">
        <f t="shared" si="159"/>
        <v>Après</v>
      </c>
      <c r="X1447" s="29">
        <f t="shared" si="160"/>
        <v>0</v>
      </c>
      <c r="Y1447" s="42">
        <f>IFERROR(P1447+D1447*0.03,"")</f>
        <v>175436982258471.75</v>
      </c>
    </row>
    <row r="1448" spans="1:25">
      <c r="A1448" s="13" t="s">
        <v>67</v>
      </c>
      <c r="B1448" s="14" t="s">
        <v>29</v>
      </c>
      <c r="C1448" s="15">
        <v>3605051885414</v>
      </c>
      <c r="D1448" s="16">
        <v>2100</v>
      </c>
      <c r="E1448" s="17">
        <v>2100</v>
      </c>
      <c r="F1448" s="18">
        <v>1</v>
      </c>
      <c r="G1448" s="19">
        <v>1</v>
      </c>
      <c r="H1448" s="20">
        <f t="shared" si="155"/>
        <v>2</v>
      </c>
      <c r="I1448" s="21">
        <f>SUMIFS(E:E,C:C,C1448)</f>
        <v>2275</v>
      </c>
      <c r="J1448" s="21">
        <f>SUMIFS(D:D,C:C,C1448)</f>
        <v>2275</v>
      </c>
      <c r="K1448" s="20" t="str">
        <f>IF(H1448=2,"Délais OK &amp; Qté OK",IF(AND(H1448=1,E1448&lt;&gt;""),"Délais OK &amp; Qté NO",IF(AND(H1448=1,E1448="",M1448&gt;=2),"Délais NO &amp; Qté OK",IF(AND(E1448&lt;&gt;"",J1448=D1448),"Livraison sans demande","Délais NO &amp; Qté NO"))))</f>
        <v>Délais OK &amp; Qté OK</v>
      </c>
      <c r="L1448" s="22" t="str">
        <f>IF(AND(K1448="Délais NO &amp; Qté OK",X1448&gt;30,D1448&lt;&gt;""),"Verificar",IF(AND(K1448="Délais NO &amp; Qté OK",X1448&lt;=30,D1448&lt;&gt;""),"Entrée faite "&amp;X1448&amp;" jours "&amp;V1448,IF(AND(X1448&lt;30,K1448="Délais NO &amp; Qté NO",D1448=""),"Demande faite "&amp;X1448&amp;" jours "&amp;W1449,"")))</f>
        <v/>
      </c>
      <c r="M1448" s="22">
        <f t="shared" si="156"/>
        <v>1</v>
      </c>
      <c r="N1448" s="23">
        <v>1</v>
      </c>
      <c r="O1448" s="12" t="str">
        <f>CONCATENATE(C1448,D1448,E1448)</f>
        <v>360505188541421002100</v>
      </c>
      <c r="P1448" s="42" t="str">
        <f t="shared" si="157"/>
        <v>188541421002100</v>
      </c>
      <c r="Q1448" s="24" t="str">
        <f>IF(AND(D1448&lt;&gt;0,E1448=0),B1448,"")</f>
        <v/>
      </c>
      <c r="R1448" s="25" t="str">
        <f>IF(AND(D1448=0,E1448&lt;&gt;0),B1448,"")</f>
        <v/>
      </c>
      <c r="S1448" s="26">
        <f t="shared" si="154"/>
        <v>41080</v>
      </c>
      <c r="T1448" s="27">
        <f>SUMIFS(S:S,O:O,O1448,E:E,"")</f>
        <v>0</v>
      </c>
      <c r="U1448" s="27">
        <f>SUMIFS(S:S,O:O,O1448,D:D,"")</f>
        <v>0</v>
      </c>
      <c r="V1448" s="28" t="str">
        <f t="shared" si="158"/>
        <v>Avant</v>
      </c>
      <c r="W1448" s="28" t="str">
        <f t="shared" si="159"/>
        <v>Après</v>
      </c>
      <c r="X1448" s="29">
        <f t="shared" si="160"/>
        <v>0</v>
      </c>
      <c r="Y1448" s="42">
        <f>IFERROR(P1448+D1448*0.03,"")</f>
        <v>188541421002163</v>
      </c>
    </row>
    <row r="1449" spans="1:25">
      <c r="A1449" s="13" t="s">
        <v>67</v>
      </c>
      <c r="B1449" s="14" t="s">
        <v>29</v>
      </c>
      <c r="C1449" s="15">
        <v>3605051962481</v>
      </c>
      <c r="D1449" s="16">
        <v>10000</v>
      </c>
      <c r="E1449" s="17">
        <v>10000</v>
      </c>
      <c r="F1449" s="18">
        <v>1</v>
      </c>
      <c r="G1449" s="19">
        <v>1</v>
      </c>
      <c r="H1449" s="20">
        <f t="shared" si="155"/>
        <v>2</v>
      </c>
      <c r="I1449" s="21">
        <f>SUMIFS(E:E,C:C,C1449)</f>
        <v>60000</v>
      </c>
      <c r="J1449" s="21">
        <f>SUMIFS(D:D,C:C,C1449)</f>
        <v>60000</v>
      </c>
      <c r="K1449" s="20" t="str">
        <f>IF(H1449=2,"Délais OK &amp; Qté OK",IF(AND(H1449=1,E1449&lt;&gt;""),"Délais OK &amp; Qté NO",IF(AND(H1449=1,E1449="",M1449&gt;=2),"Délais NO &amp; Qté OK",IF(AND(E1449&lt;&gt;"",J1449=D1449),"Livraison sans demande","Délais NO &amp; Qté NO"))))</f>
        <v>Délais OK &amp; Qté OK</v>
      </c>
      <c r="L1449" s="22" t="str">
        <f>IF(AND(K1449="Délais NO &amp; Qté OK",X1449&gt;30,D1449&lt;&gt;""),"Verificar",IF(AND(K1449="Délais NO &amp; Qté OK",X1449&lt;=30,D1449&lt;&gt;""),"Entrée faite "&amp;X1449&amp;" jours "&amp;V1449,IF(AND(X1449&lt;30,K1449="Délais NO &amp; Qté NO",D1449=""),"Demande faite "&amp;X1449&amp;" jours "&amp;W1450,"")))</f>
        <v/>
      </c>
      <c r="M1449" s="22">
        <f t="shared" si="156"/>
        <v>1</v>
      </c>
      <c r="N1449" s="23">
        <v>1</v>
      </c>
      <c r="O1449" s="12" t="str">
        <f>CONCATENATE(C1449,D1449,E1449)</f>
        <v>36050519624811000010000</v>
      </c>
      <c r="P1449" s="42" t="str">
        <f t="shared" si="157"/>
        <v>19624811000010000</v>
      </c>
      <c r="Q1449" s="24" t="str">
        <f>IF(AND(D1449&lt;&gt;0,E1449=0),B1449,"")</f>
        <v/>
      </c>
      <c r="R1449" s="25" t="str">
        <f>IF(AND(D1449=0,E1449&lt;&gt;0),B1449,"")</f>
        <v/>
      </c>
      <c r="S1449" s="26">
        <f t="shared" si="154"/>
        <v>41080</v>
      </c>
      <c r="T1449" s="27">
        <f>SUMIFS(S:S,O:O,O1449,E:E,"")</f>
        <v>0</v>
      </c>
      <c r="U1449" s="27">
        <f>SUMIFS(S:S,O:O,O1449,D:D,"")</f>
        <v>0</v>
      </c>
      <c r="V1449" s="28" t="str">
        <f t="shared" si="158"/>
        <v>Avant</v>
      </c>
      <c r="W1449" s="28" t="str">
        <f t="shared" si="159"/>
        <v>Après</v>
      </c>
      <c r="X1449" s="29">
        <f t="shared" si="160"/>
        <v>0</v>
      </c>
      <c r="Y1449" s="42">
        <f>IFERROR(P1449+D1449*0.03,"")</f>
        <v>1.96248110000103E+16</v>
      </c>
    </row>
    <row r="1450" spans="1:25">
      <c r="A1450" s="13" t="s">
        <v>67</v>
      </c>
      <c r="B1450" s="14" t="s">
        <v>29</v>
      </c>
      <c r="C1450" s="15">
        <v>3605051983752</v>
      </c>
      <c r="D1450" s="16">
        <v>2550</v>
      </c>
      <c r="E1450" s="17">
        <v>2550</v>
      </c>
      <c r="F1450" s="18">
        <v>1</v>
      </c>
      <c r="G1450" s="19">
        <v>1</v>
      </c>
      <c r="H1450" s="20">
        <f t="shared" si="155"/>
        <v>2</v>
      </c>
      <c r="I1450" s="21">
        <f>SUMIFS(E:E,C:C,C1450)</f>
        <v>10250</v>
      </c>
      <c r="J1450" s="21">
        <f>SUMIFS(D:D,C:C,C1450)</f>
        <v>10250</v>
      </c>
      <c r="K1450" s="20" t="str">
        <f>IF(H1450=2,"Délais OK &amp; Qté OK",IF(AND(H1450=1,E1450&lt;&gt;""),"Délais OK &amp; Qté NO",IF(AND(H1450=1,E1450="",M1450&gt;=2),"Délais NO &amp; Qté OK",IF(AND(E1450&lt;&gt;"",J1450=D1450),"Livraison sans demande","Délais NO &amp; Qté NO"))))</f>
        <v>Délais OK &amp; Qté OK</v>
      </c>
      <c r="L1450" s="22" t="str">
        <f>IF(AND(K1450="Délais NO &amp; Qté OK",X1450&gt;30,D1450&lt;&gt;""),"Verificar",IF(AND(K1450="Délais NO &amp; Qté OK",X1450&lt;=30,D1450&lt;&gt;""),"Entrée faite "&amp;X1450&amp;" jours "&amp;V1450,IF(AND(X1450&lt;30,K1450="Délais NO &amp; Qté NO",D1450=""),"Demande faite "&amp;X1450&amp;" jours "&amp;W1451,"")))</f>
        <v/>
      </c>
      <c r="M1450" s="22">
        <f t="shared" si="156"/>
        <v>1</v>
      </c>
      <c r="N1450" s="23">
        <v>1</v>
      </c>
      <c r="O1450" s="12" t="str">
        <f>CONCATENATE(C1450,D1450,E1450)</f>
        <v>360505198375225502550</v>
      </c>
      <c r="P1450" s="42" t="str">
        <f t="shared" si="157"/>
        <v>198375225502550</v>
      </c>
      <c r="Q1450" s="24" t="str">
        <f>IF(AND(D1450&lt;&gt;0,E1450=0),B1450,"")</f>
        <v/>
      </c>
      <c r="R1450" s="25" t="str">
        <f>IF(AND(D1450=0,E1450&lt;&gt;0),B1450,"")</f>
        <v/>
      </c>
      <c r="S1450" s="26">
        <f t="shared" si="154"/>
        <v>41080</v>
      </c>
      <c r="T1450" s="27">
        <f>SUMIFS(S:S,O:O,O1450,E:E,"")</f>
        <v>0</v>
      </c>
      <c r="U1450" s="27">
        <f>SUMIFS(S:S,O:O,O1450,D:D,"")</f>
        <v>0</v>
      </c>
      <c r="V1450" s="28" t="str">
        <f t="shared" si="158"/>
        <v>Avant</v>
      </c>
      <c r="W1450" s="28" t="str">
        <f t="shared" si="159"/>
        <v>Après</v>
      </c>
      <c r="X1450" s="29">
        <f t="shared" si="160"/>
        <v>0</v>
      </c>
      <c r="Y1450" s="42">
        <f>IFERROR(P1450+D1450*0.03,"")</f>
        <v>198375225502626.5</v>
      </c>
    </row>
    <row r="1451" spans="1:25">
      <c r="A1451" s="13" t="s">
        <v>67</v>
      </c>
      <c r="B1451" s="14" t="s">
        <v>29</v>
      </c>
      <c r="C1451" s="15">
        <v>3605052052808</v>
      </c>
      <c r="D1451" s="16">
        <v>700</v>
      </c>
      <c r="E1451" s="17">
        <v>700</v>
      </c>
      <c r="F1451" s="18">
        <v>1</v>
      </c>
      <c r="G1451" s="19">
        <v>1</v>
      </c>
      <c r="H1451" s="20">
        <f t="shared" si="155"/>
        <v>2</v>
      </c>
      <c r="I1451" s="21">
        <f>SUMIFS(E:E,C:C,C1451)</f>
        <v>700</v>
      </c>
      <c r="J1451" s="21">
        <f>SUMIFS(D:D,C:C,C1451)</f>
        <v>700</v>
      </c>
      <c r="K1451" s="20" t="str">
        <f>IF(H1451=2,"Délais OK &amp; Qté OK",IF(AND(H1451=1,E1451&lt;&gt;""),"Délais OK &amp; Qté NO",IF(AND(H1451=1,E1451="",M1451&gt;=2),"Délais NO &amp; Qté OK",IF(AND(E1451&lt;&gt;"",J1451=D1451),"Livraison sans demande","Délais NO &amp; Qté NO"))))</f>
        <v>Délais OK &amp; Qté OK</v>
      </c>
      <c r="L1451" s="22" t="str">
        <f>IF(AND(K1451="Délais NO &amp; Qté OK",X1451&gt;30,D1451&lt;&gt;""),"Verificar",IF(AND(K1451="Délais NO &amp; Qté OK",X1451&lt;=30,D1451&lt;&gt;""),"Entrée faite "&amp;X1451&amp;" jours "&amp;V1451,IF(AND(X1451&lt;30,K1451="Délais NO &amp; Qté NO",D1451=""),"Demande faite "&amp;X1451&amp;" jours "&amp;W1452,"")))</f>
        <v/>
      </c>
      <c r="M1451" s="22">
        <f t="shared" si="156"/>
        <v>1</v>
      </c>
      <c r="N1451" s="23">
        <v>1</v>
      </c>
      <c r="O1451" s="12" t="str">
        <f>CONCATENATE(C1451,D1451,E1451)</f>
        <v>3605052052808700700</v>
      </c>
      <c r="P1451" s="42" t="str">
        <f t="shared" si="157"/>
        <v>2052808700700</v>
      </c>
      <c r="Q1451" s="24" t="str">
        <f>IF(AND(D1451&lt;&gt;0,E1451=0),B1451,"")</f>
        <v/>
      </c>
      <c r="R1451" s="25" t="str">
        <f>IF(AND(D1451=0,E1451&lt;&gt;0),B1451,"")</f>
        <v/>
      </c>
      <c r="S1451" s="26">
        <f t="shared" si="154"/>
        <v>41080</v>
      </c>
      <c r="T1451" s="27">
        <f>SUMIFS(S:S,O:O,O1451,E:E,"")</f>
        <v>0</v>
      </c>
      <c r="U1451" s="27">
        <f>SUMIFS(S:S,O:O,O1451,D:D,"")</f>
        <v>0</v>
      </c>
      <c r="V1451" s="28" t="str">
        <f t="shared" si="158"/>
        <v>Avant</v>
      </c>
      <c r="W1451" s="28" t="str">
        <f t="shared" si="159"/>
        <v>Après</v>
      </c>
      <c r="X1451" s="29">
        <f t="shared" si="160"/>
        <v>0</v>
      </c>
      <c r="Y1451" s="42">
        <f>IFERROR(P1451+D1451*0.03,"")</f>
        <v>2052808700721</v>
      </c>
    </row>
    <row r="1452" spans="1:25">
      <c r="A1452" s="13" t="s">
        <v>67</v>
      </c>
      <c r="B1452" s="14" t="s">
        <v>29</v>
      </c>
      <c r="C1452" s="15">
        <v>3605052097816</v>
      </c>
      <c r="D1452" s="16">
        <v>10000</v>
      </c>
      <c r="E1452" s="17">
        <v>10000</v>
      </c>
      <c r="F1452" s="18">
        <v>1</v>
      </c>
      <c r="G1452" s="19">
        <v>1</v>
      </c>
      <c r="H1452" s="20">
        <f t="shared" si="155"/>
        <v>2</v>
      </c>
      <c r="I1452" s="21">
        <f>SUMIFS(E:E,C:C,C1452)</f>
        <v>40000</v>
      </c>
      <c r="J1452" s="21">
        <f>SUMIFS(D:D,C:C,C1452)</f>
        <v>60000</v>
      </c>
      <c r="K1452" s="20" t="str">
        <f>IF(H1452=2,"Délais OK &amp; Qté OK",IF(AND(H1452=1,E1452&lt;&gt;""),"Délais OK &amp; Qté NO",IF(AND(H1452=1,E1452="",M1452&gt;=2),"Délais NO &amp; Qté OK",IF(AND(E1452&lt;&gt;"",J1452=D1452),"Livraison sans demande","Délais NO &amp; Qté NO"))))</f>
        <v>Délais OK &amp; Qté OK</v>
      </c>
      <c r="L1452" s="22" t="str">
        <f>IF(AND(K1452="Délais NO &amp; Qté OK",X1452&gt;30,D1452&lt;&gt;""),"Verificar",IF(AND(K1452="Délais NO &amp; Qté OK",X1452&lt;=30,D1452&lt;&gt;""),"Entrée faite "&amp;X1452&amp;" jours "&amp;V1452,IF(AND(X1452&lt;30,K1452="Délais NO &amp; Qté NO",D1452=""),"Demande faite "&amp;X1452&amp;" jours "&amp;W1453,"")))</f>
        <v/>
      </c>
      <c r="M1452" s="22">
        <f t="shared" si="156"/>
        <v>1</v>
      </c>
      <c r="N1452" s="23">
        <v>1</v>
      </c>
      <c r="O1452" s="12" t="str">
        <f>CONCATENATE(C1452,D1452,E1452)</f>
        <v>36050520978161000010000</v>
      </c>
      <c r="P1452" s="42" t="str">
        <f t="shared" si="157"/>
        <v>20978161000010000</v>
      </c>
      <c r="Q1452" s="24" t="str">
        <f>IF(AND(D1452&lt;&gt;0,E1452=0),B1452,"")</f>
        <v/>
      </c>
      <c r="R1452" s="25" t="str">
        <f>IF(AND(D1452=0,E1452&lt;&gt;0),B1452,"")</f>
        <v/>
      </c>
      <c r="S1452" s="26">
        <f t="shared" si="154"/>
        <v>41080</v>
      </c>
      <c r="T1452" s="27">
        <f>SUMIFS(S:S,O:O,O1452,E:E,"")</f>
        <v>0</v>
      </c>
      <c r="U1452" s="27">
        <f>SUMIFS(S:S,O:O,O1452,D:D,"")</f>
        <v>0</v>
      </c>
      <c r="V1452" s="28" t="str">
        <f t="shared" si="158"/>
        <v>Avant</v>
      </c>
      <c r="W1452" s="28" t="str">
        <f t="shared" si="159"/>
        <v>Après</v>
      </c>
      <c r="X1452" s="29">
        <f t="shared" si="160"/>
        <v>0</v>
      </c>
      <c r="Y1452" s="42">
        <f>IFERROR(P1452+D1452*0.03,"")</f>
        <v>2.09781610000103E+16</v>
      </c>
    </row>
    <row r="1453" spans="1:25">
      <c r="A1453" s="13" t="s">
        <v>67</v>
      </c>
      <c r="B1453" s="14" t="s">
        <v>29</v>
      </c>
      <c r="C1453" s="15">
        <v>3605052112090</v>
      </c>
      <c r="D1453" s="16">
        <v>10325</v>
      </c>
      <c r="E1453" s="17">
        <v>10325</v>
      </c>
      <c r="F1453" s="18">
        <v>1</v>
      </c>
      <c r="G1453" s="19">
        <v>1</v>
      </c>
      <c r="H1453" s="20">
        <f t="shared" si="155"/>
        <v>2</v>
      </c>
      <c r="I1453" s="21">
        <f>SUMIFS(E:E,C:C,C1453)</f>
        <v>10325</v>
      </c>
      <c r="J1453" s="21">
        <f>SUMIFS(D:D,C:C,C1453)</f>
        <v>10325</v>
      </c>
      <c r="K1453" s="20" t="str">
        <f>IF(H1453=2,"Délais OK &amp; Qté OK",IF(AND(H1453=1,E1453&lt;&gt;""),"Délais OK &amp; Qté NO",IF(AND(H1453=1,E1453="",M1453&gt;=2),"Délais NO &amp; Qté OK",IF(AND(E1453&lt;&gt;"",J1453=D1453),"Livraison sans demande","Délais NO &amp; Qté NO"))))</f>
        <v>Délais OK &amp; Qté OK</v>
      </c>
      <c r="L1453" s="22" t="str">
        <f>IF(AND(K1453="Délais NO &amp; Qté OK",X1453&gt;30,D1453&lt;&gt;""),"Verificar",IF(AND(K1453="Délais NO &amp; Qté OK",X1453&lt;=30,D1453&lt;&gt;""),"Entrée faite "&amp;X1453&amp;" jours "&amp;V1453,IF(AND(X1453&lt;30,K1453="Délais NO &amp; Qté NO",D1453=""),"Demande faite "&amp;X1453&amp;" jours "&amp;W1454,"")))</f>
        <v/>
      </c>
      <c r="M1453" s="22">
        <f t="shared" si="156"/>
        <v>1</v>
      </c>
      <c r="N1453" s="23">
        <v>1</v>
      </c>
      <c r="O1453" s="12" t="str">
        <f>CONCATENATE(C1453,D1453,E1453)</f>
        <v>36050521120901032510325</v>
      </c>
      <c r="P1453" s="42" t="str">
        <f t="shared" si="157"/>
        <v>21120901032510325</v>
      </c>
      <c r="Q1453" s="24" t="str">
        <f>IF(AND(D1453&lt;&gt;0,E1453=0),B1453,"")</f>
        <v/>
      </c>
      <c r="R1453" s="25" t="str">
        <f>IF(AND(D1453=0,E1453&lt;&gt;0),B1453,"")</f>
        <v/>
      </c>
      <c r="S1453" s="26">
        <f t="shared" si="154"/>
        <v>41080</v>
      </c>
      <c r="T1453" s="27">
        <f>SUMIFS(S:S,O:O,O1453,E:E,"")</f>
        <v>0</v>
      </c>
      <c r="U1453" s="27">
        <f>SUMIFS(S:S,O:O,O1453,D:D,"")</f>
        <v>0</v>
      </c>
      <c r="V1453" s="28" t="str">
        <f t="shared" si="158"/>
        <v>Avant</v>
      </c>
      <c r="W1453" s="28" t="str">
        <f t="shared" si="159"/>
        <v>Après</v>
      </c>
      <c r="X1453" s="29">
        <f t="shared" si="160"/>
        <v>0</v>
      </c>
      <c r="Y1453" s="42">
        <f>IFERROR(P1453+D1453*0.03,"")</f>
        <v>2.1120901032510608E+16</v>
      </c>
    </row>
    <row r="1454" spans="1:25">
      <c r="A1454" s="13" t="s">
        <v>67</v>
      </c>
      <c r="B1454" s="14" t="s">
        <v>29</v>
      </c>
      <c r="C1454" s="15">
        <v>3605052115091</v>
      </c>
      <c r="D1454" s="16">
        <v>10000</v>
      </c>
      <c r="E1454" s="17">
        <v>10000</v>
      </c>
      <c r="F1454" s="18">
        <v>1</v>
      </c>
      <c r="G1454" s="19">
        <v>1</v>
      </c>
      <c r="H1454" s="20">
        <f t="shared" si="155"/>
        <v>2</v>
      </c>
      <c r="I1454" s="21">
        <f>SUMIFS(E:E,C:C,C1454)</f>
        <v>10000</v>
      </c>
      <c r="J1454" s="21">
        <f>SUMIFS(D:D,C:C,C1454)</f>
        <v>10000</v>
      </c>
      <c r="K1454" s="20" t="str">
        <f>IF(H1454=2,"Délais OK &amp; Qté OK",IF(AND(H1454=1,E1454&lt;&gt;""),"Délais OK &amp; Qté NO",IF(AND(H1454=1,E1454="",M1454&gt;=2),"Délais NO &amp; Qté OK",IF(AND(E1454&lt;&gt;"",J1454=D1454),"Livraison sans demande","Délais NO &amp; Qté NO"))))</f>
        <v>Délais OK &amp; Qté OK</v>
      </c>
      <c r="L1454" s="22" t="str">
        <f>IF(AND(K1454="Délais NO &amp; Qté OK",X1454&gt;30,D1454&lt;&gt;""),"Verificar",IF(AND(K1454="Délais NO &amp; Qté OK",X1454&lt;=30,D1454&lt;&gt;""),"Entrée faite "&amp;X1454&amp;" jours "&amp;V1454,IF(AND(X1454&lt;30,K1454="Délais NO &amp; Qté NO",D1454=""),"Demande faite "&amp;X1454&amp;" jours "&amp;W1455,"")))</f>
        <v/>
      </c>
      <c r="M1454" s="22">
        <f t="shared" si="156"/>
        <v>1</v>
      </c>
      <c r="N1454" s="23">
        <v>1</v>
      </c>
      <c r="O1454" s="12" t="str">
        <f>CONCATENATE(C1454,D1454,E1454)</f>
        <v>36050521150911000010000</v>
      </c>
      <c r="P1454" s="42" t="str">
        <f t="shared" si="157"/>
        <v>21150911000010000</v>
      </c>
      <c r="Q1454" s="24" t="str">
        <f>IF(AND(D1454&lt;&gt;0,E1454=0),B1454,"")</f>
        <v/>
      </c>
      <c r="R1454" s="25" t="str">
        <f>IF(AND(D1454=0,E1454&lt;&gt;0),B1454,"")</f>
        <v/>
      </c>
      <c r="S1454" s="26">
        <f t="shared" si="154"/>
        <v>41080</v>
      </c>
      <c r="T1454" s="27">
        <f>SUMIFS(S:S,O:O,O1454,E:E,"")</f>
        <v>0</v>
      </c>
      <c r="U1454" s="27">
        <f>SUMIFS(S:S,O:O,O1454,D:D,"")</f>
        <v>0</v>
      </c>
      <c r="V1454" s="28" t="str">
        <f t="shared" si="158"/>
        <v>Avant</v>
      </c>
      <c r="W1454" s="28" t="str">
        <f t="shared" si="159"/>
        <v>Après</v>
      </c>
      <c r="X1454" s="29">
        <f t="shared" si="160"/>
        <v>0</v>
      </c>
      <c r="Y1454" s="42">
        <f>IFERROR(P1454+D1454*0.03,"")</f>
        <v>2.11509110000103E+16</v>
      </c>
    </row>
    <row r="1455" spans="1:25">
      <c r="A1455" s="13" t="s">
        <v>67</v>
      </c>
      <c r="B1455" s="14" t="s">
        <v>29</v>
      </c>
      <c r="C1455" s="15">
        <v>3605052115572</v>
      </c>
      <c r="D1455" s="16"/>
      <c r="E1455" s="17">
        <v>10000</v>
      </c>
      <c r="F1455" s="18"/>
      <c r="G1455" s="19"/>
      <c r="H1455" s="20">
        <f t="shared" si="155"/>
        <v>0</v>
      </c>
      <c r="I1455" s="21">
        <f>SUMIFS(E:E,C:C,C1455)</f>
        <v>10000</v>
      </c>
      <c r="J1455" s="21">
        <f>SUMIFS(D:D,C:C,C1455)</f>
        <v>10000</v>
      </c>
      <c r="K1455" s="20" t="str">
        <f>IF(H1455=2,"Délais OK &amp; Qté OK",IF(AND(H1455=1,E1455&lt;&gt;""),"Délais OK &amp; Qté NO",IF(AND(H1455=1,E1455="",M1455&gt;=2),"Délais NO &amp; Qté OK",IF(AND(E1455&lt;&gt;"",J1455=D1455),"Livraison sans demande","Délais NO &amp; Qté NO"))))</f>
        <v>Délais NO &amp; Qté NO</v>
      </c>
      <c r="L1455" s="22" t="str">
        <f>IF(AND(K1455="Délais NO &amp; Qté OK",X1455&gt;30,D1455&lt;&gt;""),"Verificar",IF(AND(K1455="Délais NO &amp; Qté OK",X1455&lt;=30,D1455&lt;&gt;""),"Entrée faite "&amp;X1455&amp;" jours "&amp;V1455,IF(AND(X1455&lt;30,K1455="Délais NO &amp; Qté NO",D1455=""),"Demande faite "&amp;X1455&amp;" jours "&amp;W1456,"")))</f>
        <v>Demande faite 2 jours Après</v>
      </c>
      <c r="M1455" s="22">
        <f t="shared" si="156"/>
        <v>2</v>
      </c>
      <c r="N1455" s="23">
        <v>1</v>
      </c>
      <c r="O1455" s="12" t="str">
        <f>CONCATENATE(C1455,D1455,E1455)</f>
        <v>360505211557210000</v>
      </c>
      <c r="P1455" s="42" t="str">
        <f t="shared" si="157"/>
        <v>211557210000</v>
      </c>
      <c r="Q1455" s="24" t="str">
        <f>IF(AND(D1455&lt;&gt;0,E1455=0),B1455,"")</f>
        <v/>
      </c>
      <c r="R1455" s="25" t="str">
        <f>IF(AND(D1455=0,E1455&lt;&gt;0),B1455,"")</f>
        <v>20/06/2012</v>
      </c>
      <c r="S1455" s="26">
        <f t="shared" si="154"/>
        <v>41080</v>
      </c>
      <c r="T1455" s="27">
        <f>SUMIFS(S:S,O:O,O1455,E:E,"")</f>
        <v>41078</v>
      </c>
      <c r="U1455" s="27">
        <f>SUMIFS(S:S,O:O,O1455,D:D,"")</f>
        <v>41080</v>
      </c>
      <c r="V1455" s="28" t="str">
        <f t="shared" si="158"/>
        <v>Après</v>
      </c>
      <c r="W1455" s="28" t="str">
        <f t="shared" si="159"/>
        <v>Avant</v>
      </c>
      <c r="X1455" s="29">
        <f t="shared" si="160"/>
        <v>2</v>
      </c>
      <c r="Y1455" s="42">
        <f>IFERROR(P1455+D1455*0.03,"")</f>
        <v>211557210000</v>
      </c>
    </row>
    <row r="1456" spans="1:25">
      <c r="A1456" s="13" t="s">
        <v>67</v>
      </c>
      <c r="B1456" s="14" t="s">
        <v>29</v>
      </c>
      <c r="C1456" s="15">
        <v>3605052115602</v>
      </c>
      <c r="D1456" s="16">
        <v>10000</v>
      </c>
      <c r="E1456" s="17">
        <v>10000</v>
      </c>
      <c r="F1456" s="18">
        <v>1</v>
      </c>
      <c r="G1456" s="19">
        <v>1</v>
      </c>
      <c r="H1456" s="20">
        <f t="shared" si="155"/>
        <v>2</v>
      </c>
      <c r="I1456" s="21">
        <f>SUMIFS(E:E,C:C,C1456)</f>
        <v>10000</v>
      </c>
      <c r="J1456" s="21">
        <f>SUMIFS(D:D,C:C,C1456)</f>
        <v>10000</v>
      </c>
      <c r="K1456" s="20" t="str">
        <f>IF(H1456=2,"Délais OK &amp; Qté OK",IF(AND(H1456=1,E1456&lt;&gt;""),"Délais OK &amp; Qté NO",IF(AND(H1456=1,E1456="",M1456&gt;=2),"Délais NO &amp; Qté OK",IF(AND(E1456&lt;&gt;"",J1456=D1456),"Livraison sans demande","Délais NO &amp; Qté NO"))))</f>
        <v>Délais OK &amp; Qté OK</v>
      </c>
      <c r="L1456" s="22" t="str">
        <f>IF(AND(K1456="Délais NO &amp; Qté OK",X1456&gt;30,D1456&lt;&gt;""),"Verificar",IF(AND(K1456="Délais NO &amp; Qté OK",X1456&lt;=30,D1456&lt;&gt;""),"Entrée faite "&amp;X1456&amp;" jours "&amp;V1456,IF(AND(X1456&lt;30,K1456="Délais NO &amp; Qté NO",D1456=""),"Demande faite "&amp;X1456&amp;" jours "&amp;W1457,"")))</f>
        <v/>
      </c>
      <c r="M1456" s="22">
        <f t="shared" si="156"/>
        <v>1</v>
      </c>
      <c r="N1456" s="23">
        <v>1</v>
      </c>
      <c r="O1456" s="12" t="str">
        <f>CONCATENATE(C1456,D1456,E1456)</f>
        <v>36050521156021000010000</v>
      </c>
      <c r="P1456" s="42" t="str">
        <f t="shared" si="157"/>
        <v>21156021000010000</v>
      </c>
      <c r="Q1456" s="24" t="str">
        <f>IF(AND(D1456&lt;&gt;0,E1456=0),B1456,"")</f>
        <v/>
      </c>
      <c r="R1456" s="25" t="str">
        <f>IF(AND(D1456=0,E1456&lt;&gt;0),B1456,"")</f>
        <v/>
      </c>
      <c r="S1456" s="26">
        <f t="shared" si="154"/>
        <v>41080</v>
      </c>
      <c r="T1456" s="27">
        <f>SUMIFS(S:S,O:O,O1456,E:E,"")</f>
        <v>0</v>
      </c>
      <c r="U1456" s="27">
        <f>SUMIFS(S:S,O:O,O1456,D:D,"")</f>
        <v>0</v>
      </c>
      <c r="V1456" s="28" t="str">
        <f t="shared" si="158"/>
        <v>Avant</v>
      </c>
      <c r="W1456" s="28" t="str">
        <f t="shared" si="159"/>
        <v>Après</v>
      </c>
      <c r="X1456" s="29">
        <f t="shared" si="160"/>
        <v>0</v>
      </c>
      <c r="Y1456" s="42">
        <f>IFERROR(P1456+D1456*0.03,"")</f>
        <v>2.11560210000103E+16</v>
      </c>
    </row>
    <row r="1457" spans="1:25">
      <c r="A1457" s="13" t="s">
        <v>67</v>
      </c>
      <c r="B1457" s="14" t="s">
        <v>29</v>
      </c>
      <c r="C1457" s="15">
        <v>3605052125793</v>
      </c>
      <c r="D1457" s="16">
        <v>10000</v>
      </c>
      <c r="E1457" s="17"/>
      <c r="F1457" s="18"/>
      <c r="G1457" s="19">
        <v>1</v>
      </c>
      <c r="H1457" s="20">
        <f t="shared" si="155"/>
        <v>1</v>
      </c>
      <c r="I1457" s="21">
        <f>SUMIFS(E:E,C:C,C1457)</f>
        <v>10000</v>
      </c>
      <c r="J1457" s="21">
        <f>SUMIFS(D:D,C:C,C1457)</f>
        <v>20000</v>
      </c>
      <c r="K1457" s="20" t="str">
        <f>IF(H1457=2,"Délais OK &amp; Qté OK",IF(AND(H1457=1,E1457&lt;&gt;""),"Délais OK &amp; Qté NO",IF(AND(H1457=1,E1457="",M1457&gt;=2),"Délais NO &amp; Qté OK",IF(AND(E1457&lt;&gt;"",J1457=D1457),"Livraison sans demande","Délais NO &amp; Qté NO"))))</f>
        <v>Délais NO &amp; Qté NO</v>
      </c>
      <c r="L1457" s="22" t="str">
        <f>IF(AND(K1457="Délais NO &amp; Qté OK",X1457&gt;30,D1457&lt;&gt;""),"Verificar",IF(AND(K1457="Délais NO &amp; Qté OK",X1457&lt;=30,D1457&lt;&gt;""),"Entrée faite "&amp;X1457&amp;" jours "&amp;V1457,IF(AND(X1457&lt;30,K1457="Délais NO &amp; Qté NO",D1457=""),"Demande faite "&amp;X1457&amp;" jours "&amp;W1458,"")))</f>
        <v/>
      </c>
      <c r="M1457" s="22">
        <f t="shared" si="156"/>
        <v>1</v>
      </c>
      <c r="N1457" s="23">
        <v>1</v>
      </c>
      <c r="O1457" s="12" t="str">
        <f>CONCATENATE(C1457,D1457,E1457)</f>
        <v>360505212579310000</v>
      </c>
      <c r="P1457" s="42" t="str">
        <f t="shared" si="157"/>
        <v>212579310000</v>
      </c>
      <c r="Q1457" s="24" t="str">
        <f>IF(AND(D1457&lt;&gt;0,E1457=0),B1457,"")</f>
        <v>20/06/2012</v>
      </c>
      <c r="R1457" s="25" t="str">
        <f>IF(AND(D1457=0,E1457&lt;&gt;0),B1457,"")</f>
        <v/>
      </c>
      <c r="S1457" s="26">
        <f t="shared" si="154"/>
        <v>41080</v>
      </c>
      <c r="T1457" s="27">
        <f>SUMIFS(S:S,O:O,O1457,E:E,"")</f>
        <v>41080</v>
      </c>
      <c r="U1457" s="27">
        <f>SUMIFS(S:S,O:O,O1457,D:D,"")</f>
        <v>0</v>
      </c>
      <c r="V1457" s="28" t="str">
        <f t="shared" si="158"/>
        <v>Avant</v>
      </c>
      <c r="W1457" s="28" t="str">
        <f t="shared" si="159"/>
        <v>Après</v>
      </c>
      <c r="X1457" s="29">
        <f t="shared" si="160"/>
        <v>41080</v>
      </c>
      <c r="Y1457" s="42">
        <f>IFERROR(P1457+D1457*0.03,"")</f>
        <v>212579310300</v>
      </c>
    </row>
    <row r="1458" spans="1:25">
      <c r="A1458" s="13" t="s">
        <v>67</v>
      </c>
      <c r="B1458" s="14" t="s">
        <v>29</v>
      </c>
      <c r="C1458" s="15">
        <v>3605052142509</v>
      </c>
      <c r="D1458" s="16">
        <v>10000</v>
      </c>
      <c r="E1458" s="17">
        <v>10000</v>
      </c>
      <c r="F1458" s="18">
        <v>1</v>
      </c>
      <c r="G1458" s="19">
        <v>1</v>
      </c>
      <c r="H1458" s="20">
        <f t="shared" si="155"/>
        <v>2</v>
      </c>
      <c r="I1458" s="21">
        <f>SUMIFS(E:E,C:C,C1458)</f>
        <v>10000</v>
      </c>
      <c r="J1458" s="21">
        <f>SUMIFS(D:D,C:C,C1458)</f>
        <v>10000</v>
      </c>
      <c r="K1458" s="20" t="str">
        <f>IF(H1458=2,"Délais OK &amp; Qté OK",IF(AND(H1458=1,E1458&lt;&gt;""),"Délais OK &amp; Qté NO",IF(AND(H1458=1,E1458="",M1458&gt;=2),"Délais NO &amp; Qté OK",IF(AND(E1458&lt;&gt;"",J1458=D1458),"Livraison sans demande","Délais NO &amp; Qté NO"))))</f>
        <v>Délais OK &amp; Qté OK</v>
      </c>
      <c r="L1458" s="22" t="str">
        <f>IF(AND(K1458="Délais NO &amp; Qté OK",X1458&gt;30,D1458&lt;&gt;""),"Verificar",IF(AND(K1458="Délais NO &amp; Qté OK",X1458&lt;=30,D1458&lt;&gt;""),"Entrée faite "&amp;X1458&amp;" jours "&amp;V1458,IF(AND(X1458&lt;30,K1458="Délais NO &amp; Qté NO",D1458=""),"Demande faite "&amp;X1458&amp;" jours "&amp;W1459,"")))</f>
        <v/>
      </c>
      <c r="M1458" s="22">
        <f t="shared" si="156"/>
        <v>1</v>
      </c>
      <c r="N1458" s="23">
        <v>1</v>
      </c>
      <c r="O1458" s="12" t="str">
        <f>CONCATENATE(C1458,D1458,E1458)</f>
        <v>36050521425091000010000</v>
      </c>
      <c r="P1458" s="42" t="str">
        <f t="shared" si="157"/>
        <v>21425091000010000</v>
      </c>
      <c r="Q1458" s="24" t="str">
        <f>IF(AND(D1458&lt;&gt;0,E1458=0),B1458,"")</f>
        <v/>
      </c>
      <c r="R1458" s="25" t="str">
        <f>IF(AND(D1458=0,E1458&lt;&gt;0),B1458,"")</f>
        <v/>
      </c>
      <c r="S1458" s="26">
        <f t="shared" si="154"/>
        <v>41080</v>
      </c>
      <c r="T1458" s="27">
        <f>SUMIFS(S:S,O:O,O1458,E:E,"")</f>
        <v>0</v>
      </c>
      <c r="U1458" s="27">
        <f>SUMIFS(S:S,O:O,O1458,D:D,"")</f>
        <v>0</v>
      </c>
      <c r="V1458" s="28" t="str">
        <f t="shared" si="158"/>
        <v>Avant</v>
      </c>
      <c r="W1458" s="28" t="str">
        <f t="shared" si="159"/>
        <v>Après</v>
      </c>
      <c r="X1458" s="29">
        <f t="shared" si="160"/>
        <v>0</v>
      </c>
      <c r="Y1458" s="42">
        <f>IFERROR(P1458+D1458*0.03,"")</f>
        <v>2.14250910000103E+16</v>
      </c>
    </row>
    <row r="1459" spans="1:25">
      <c r="A1459" s="13" t="s">
        <v>67</v>
      </c>
      <c r="B1459" s="14" t="s">
        <v>29</v>
      </c>
      <c r="C1459" s="15">
        <v>3605052170397</v>
      </c>
      <c r="D1459" s="16">
        <v>10000</v>
      </c>
      <c r="E1459" s="17">
        <v>10000</v>
      </c>
      <c r="F1459" s="18">
        <v>1</v>
      </c>
      <c r="G1459" s="19">
        <v>1</v>
      </c>
      <c r="H1459" s="20">
        <f t="shared" si="155"/>
        <v>2</v>
      </c>
      <c r="I1459" s="21">
        <f>SUMIFS(E:E,C:C,C1459)</f>
        <v>10000</v>
      </c>
      <c r="J1459" s="21">
        <f>SUMIFS(D:D,C:C,C1459)</f>
        <v>10000</v>
      </c>
      <c r="K1459" s="20" t="str">
        <f>IF(H1459=2,"Délais OK &amp; Qté OK",IF(AND(H1459=1,E1459&lt;&gt;""),"Délais OK &amp; Qté NO",IF(AND(H1459=1,E1459="",M1459&gt;=2),"Délais NO &amp; Qté OK",IF(AND(E1459&lt;&gt;"",J1459=D1459),"Livraison sans demande","Délais NO &amp; Qté NO"))))</f>
        <v>Délais OK &amp; Qté OK</v>
      </c>
      <c r="L1459" s="22" t="str">
        <f>IF(AND(K1459="Délais NO &amp; Qté OK",X1459&gt;30,D1459&lt;&gt;""),"Verificar",IF(AND(K1459="Délais NO &amp; Qté OK",X1459&lt;=30,D1459&lt;&gt;""),"Entrée faite "&amp;X1459&amp;" jours "&amp;V1459,IF(AND(X1459&lt;30,K1459="Délais NO &amp; Qté NO",D1459=""),"Demande faite "&amp;X1459&amp;" jours "&amp;W1460,"")))</f>
        <v/>
      </c>
      <c r="M1459" s="22">
        <f t="shared" si="156"/>
        <v>1</v>
      </c>
      <c r="N1459" s="23">
        <v>1</v>
      </c>
      <c r="O1459" s="12" t="str">
        <f>CONCATENATE(C1459,D1459,E1459)</f>
        <v>36050521703971000010000</v>
      </c>
      <c r="P1459" s="42" t="str">
        <f t="shared" si="157"/>
        <v>21703971000010000</v>
      </c>
      <c r="Q1459" s="24" t="str">
        <f>IF(AND(D1459&lt;&gt;0,E1459=0),B1459,"")</f>
        <v/>
      </c>
      <c r="R1459" s="25" t="str">
        <f>IF(AND(D1459=0,E1459&lt;&gt;0),B1459,"")</f>
        <v/>
      </c>
      <c r="S1459" s="26">
        <f t="shared" si="154"/>
        <v>41080</v>
      </c>
      <c r="T1459" s="27">
        <f>SUMIFS(S:S,O:O,O1459,E:E,"")</f>
        <v>0</v>
      </c>
      <c r="U1459" s="27">
        <f>SUMIFS(S:S,O:O,O1459,D:D,"")</f>
        <v>0</v>
      </c>
      <c r="V1459" s="28" t="str">
        <f t="shared" si="158"/>
        <v>Avant</v>
      </c>
      <c r="W1459" s="28" t="str">
        <f t="shared" si="159"/>
        <v>Après</v>
      </c>
      <c r="X1459" s="29">
        <f t="shared" si="160"/>
        <v>0</v>
      </c>
      <c r="Y1459" s="42">
        <f>IFERROR(P1459+D1459*0.03,"")</f>
        <v>2.17039710000103E+16</v>
      </c>
    </row>
    <row r="1460" spans="1:25">
      <c r="A1460" s="13" t="s">
        <v>67</v>
      </c>
      <c r="B1460" s="14" t="s">
        <v>29</v>
      </c>
      <c r="C1460" s="15">
        <v>3605052172612</v>
      </c>
      <c r="D1460" s="16">
        <v>5225</v>
      </c>
      <c r="E1460" s="17">
        <v>5280</v>
      </c>
      <c r="F1460" s="18">
        <v>1</v>
      </c>
      <c r="G1460" s="19">
        <v>1</v>
      </c>
      <c r="H1460" s="20">
        <f t="shared" si="155"/>
        <v>2</v>
      </c>
      <c r="I1460" s="21">
        <f>SUMIFS(E:E,C:C,C1460)</f>
        <v>5280</v>
      </c>
      <c r="J1460" s="21">
        <f>SUMIFS(D:D,C:C,C1460)</f>
        <v>8926</v>
      </c>
      <c r="K1460" s="20" t="str">
        <f>IF(H1460=2,"Délais OK &amp; Qté OK",IF(AND(H1460=1,E1460&lt;&gt;""),"Délais OK &amp; Qté NO",IF(AND(H1460=1,E1460="",M1460&gt;=2),"Délais NO &amp; Qté OK",IF(AND(E1460&lt;&gt;"",J1460=D1460),"Livraison sans demande","Délais NO &amp; Qté NO"))))</f>
        <v>Délais OK &amp; Qté OK</v>
      </c>
      <c r="L1460" s="22" t="str">
        <f>IF(AND(K1460="Délais NO &amp; Qté OK",X1460&gt;30,D1460&lt;&gt;""),"Verificar",IF(AND(K1460="Délais NO &amp; Qté OK",X1460&lt;=30,D1460&lt;&gt;""),"Entrée faite "&amp;X1460&amp;" jours "&amp;V1460,IF(AND(X1460&lt;30,K1460="Délais NO &amp; Qté NO",D1460=""),"Demande faite "&amp;X1460&amp;" jours "&amp;W1461,"")))</f>
        <v/>
      </c>
      <c r="M1460" s="22">
        <f t="shared" si="156"/>
        <v>1</v>
      </c>
      <c r="N1460" s="23">
        <v>1</v>
      </c>
      <c r="O1460" s="12" t="str">
        <f>CONCATENATE(C1460,D1460,E1460)</f>
        <v>360505217261252255280</v>
      </c>
      <c r="P1460" s="42" t="str">
        <f t="shared" si="157"/>
        <v>217261252255280</v>
      </c>
      <c r="Q1460" s="24" t="str">
        <f>IF(AND(D1460&lt;&gt;0,E1460=0),B1460,"")</f>
        <v/>
      </c>
      <c r="R1460" s="25" t="str">
        <f>IF(AND(D1460=0,E1460&lt;&gt;0),B1460,"")</f>
        <v/>
      </c>
      <c r="S1460" s="26">
        <f t="shared" si="154"/>
        <v>41080</v>
      </c>
      <c r="T1460" s="27">
        <f>SUMIFS(S:S,O:O,O1460,E:E,"")</f>
        <v>0</v>
      </c>
      <c r="U1460" s="27">
        <f>SUMIFS(S:S,O:O,O1460,D:D,"")</f>
        <v>0</v>
      </c>
      <c r="V1460" s="28" t="str">
        <f t="shared" si="158"/>
        <v>Avant</v>
      </c>
      <c r="W1460" s="28" t="str">
        <f t="shared" si="159"/>
        <v>Après</v>
      </c>
      <c r="X1460" s="29">
        <f t="shared" si="160"/>
        <v>0</v>
      </c>
      <c r="Y1460" s="42">
        <f>IFERROR(P1460+D1460*0.03,"")</f>
        <v>217261252255436.75</v>
      </c>
    </row>
    <row r="1461" spans="1:25">
      <c r="A1461" s="13" t="s">
        <v>67</v>
      </c>
      <c r="B1461" s="14" t="s">
        <v>29</v>
      </c>
      <c r="C1461" s="15">
        <v>3605052267981</v>
      </c>
      <c r="D1461" s="16">
        <v>96000</v>
      </c>
      <c r="E1461" s="17">
        <v>115200</v>
      </c>
      <c r="F1461" s="18"/>
      <c r="G1461" s="19">
        <v>1</v>
      </c>
      <c r="H1461" s="20">
        <f t="shared" si="155"/>
        <v>1</v>
      </c>
      <c r="I1461" s="21">
        <f>SUMIFS(E:E,C:C,C1461)</f>
        <v>787200</v>
      </c>
      <c r="J1461" s="21">
        <f>SUMIFS(D:D,C:C,C1461)</f>
        <v>796800</v>
      </c>
      <c r="K1461" s="20" t="str">
        <f>IF(H1461=2,"Délais OK &amp; Qté OK",IF(AND(H1461=1,E1461&lt;&gt;""),"Délais OK &amp; Qté NO",IF(AND(H1461=1,E1461="",M1461&gt;=2),"Délais NO &amp; Qté OK",IF(AND(E1461&lt;&gt;"",J1461=D1461),"Livraison sans demande","Délais NO &amp; Qté NO"))))</f>
        <v>Délais OK &amp; Qté NO</v>
      </c>
      <c r="L1461" s="22" t="str">
        <f>IF(AND(K1461="Délais NO &amp; Qté OK",X1461&gt;30,D1461&lt;&gt;""),"Verificar",IF(AND(K1461="Délais NO &amp; Qté OK",X1461&lt;=30,D1461&lt;&gt;""),"Entrée faite "&amp;X1461&amp;" jours "&amp;V1461,IF(AND(X1461&lt;30,K1461="Délais NO &amp; Qté NO",D1461=""),"Demande faite "&amp;X1461&amp;" jours "&amp;W1462,"")))</f>
        <v/>
      </c>
      <c r="M1461" s="22">
        <f t="shared" si="156"/>
        <v>1</v>
      </c>
      <c r="N1461" s="23">
        <v>1</v>
      </c>
      <c r="O1461" s="12" t="str">
        <f>CONCATENATE(C1461,D1461,E1461)</f>
        <v>360505226798196000115200</v>
      </c>
      <c r="P1461" s="42" t="str">
        <f t="shared" si="157"/>
        <v>226798196000115200</v>
      </c>
      <c r="Q1461" s="24" t="str">
        <f>IF(AND(D1461&lt;&gt;0,E1461=0),B1461,"")</f>
        <v/>
      </c>
      <c r="R1461" s="25" t="str">
        <f>IF(AND(D1461=0,E1461&lt;&gt;0),B1461,"")</f>
        <v/>
      </c>
      <c r="S1461" s="26">
        <f t="shared" si="154"/>
        <v>41080</v>
      </c>
      <c r="T1461" s="27">
        <f>SUMIFS(S:S,O:O,O1461,E:E,"")</f>
        <v>0</v>
      </c>
      <c r="U1461" s="27">
        <f>SUMIFS(S:S,O:O,O1461,D:D,"")</f>
        <v>0</v>
      </c>
      <c r="V1461" s="28" t="str">
        <f t="shared" si="158"/>
        <v>Avant</v>
      </c>
      <c r="W1461" s="28" t="str">
        <f t="shared" si="159"/>
        <v>Après</v>
      </c>
      <c r="X1461" s="29">
        <f t="shared" si="160"/>
        <v>0</v>
      </c>
      <c r="Y1461" s="42">
        <f>IFERROR(P1461+D1461*0.03,"")</f>
        <v>2.2679819600011789E+17</v>
      </c>
    </row>
    <row r="1462" spans="1:25">
      <c r="A1462" s="13" t="s">
        <v>67</v>
      </c>
      <c r="B1462" s="14" t="s">
        <v>29</v>
      </c>
      <c r="C1462" s="15">
        <v>3605052267998</v>
      </c>
      <c r="D1462" s="16">
        <v>134400</v>
      </c>
      <c r="E1462" s="17">
        <v>96000</v>
      </c>
      <c r="F1462" s="18"/>
      <c r="G1462" s="19">
        <v>1</v>
      </c>
      <c r="H1462" s="20">
        <f t="shared" si="155"/>
        <v>1</v>
      </c>
      <c r="I1462" s="21">
        <f>SUMIFS(E:E,C:C,C1462)</f>
        <v>1075200</v>
      </c>
      <c r="J1462" s="21">
        <f>SUMIFS(D:D,C:C,C1462)</f>
        <v>1132800</v>
      </c>
      <c r="K1462" s="20" t="str">
        <f>IF(H1462=2,"Délais OK &amp; Qté OK",IF(AND(H1462=1,E1462&lt;&gt;""),"Délais OK &amp; Qté NO",IF(AND(H1462=1,E1462="",M1462&gt;=2),"Délais NO &amp; Qté OK",IF(AND(E1462&lt;&gt;"",J1462=D1462),"Livraison sans demande","Délais NO &amp; Qté NO"))))</f>
        <v>Délais OK &amp; Qté NO</v>
      </c>
      <c r="L1462" s="22" t="str">
        <f>IF(AND(K1462="Délais NO &amp; Qté OK",X1462&gt;30,D1462&lt;&gt;""),"Verificar",IF(AND(K1462="Délais NO &amp; Qté OK",X1462&lt;=30,D1462&lt;&gt;""),"Entrée faite "&amp;X1462&amp;" jours "&amp;V1462,IF(AND(X1462&lt;30,K1462="Délais NO &amp; Qté NO",D1462=""),"Demande faite "&amp;X1462&amp;" jours "&amp;W1463,"")))</f>
        <v/>
      </c>
      <c r="M1462" s="22">
        <f t="shared" si="156"/>
        <v>1</v>
      </c>
      <c r="N1462" s="23">
        <v>1</v>
      </c>
      <c r="O1462" s="12" t="str">
        <f>CONCATENATE(C1462,D1462,E1462)</f>
        <v>360505226799813440096000</v>
      </c>
      <c r="P1462" s="42" t="str">
        <f t="shared" si="157"/>
        <v>226799813440096000</v>
      </c>
      <c r="Q1462" s="24" t="str">
        <f>IF(AND(D1462&lt;&gt;0,E1462=0),B1462,"")</f>
        <v/>
      </c>
      <c r="R1462" s="25" t="str">
        <f>IF(AND(D1462=0,E1462&lt;&gt;0),B1462,"")</f>
        <v/>
      </c>
      <c r="S1462" s="26">
        <f t="shared" si="154"/>
        <v>41080</v>
      </c>
      <c r="T1462" s="27">
        <f>SUMIFS(S:S,O:O,O1462,E:E,"")</f>
        <v>0</v>
      </c>
      <c r="U1462" s="27">
        <f>SUMIFS(S:S,O:O,O1462,D:D,"")</f>
        <v>0</v>
      </c>
      <c r="V1462" s="28" t="str">
        <f t="shared" si="158"/>
        <v>Avant</v>
      </c>
      <c r="W1462" s="28" t="str">
        <f t="shared" si="159"/>
        <v>Après</v>
      </c>
      <c r="X1462" s="29">
        <f t="shared" si="160"/>
        <v>0</v>
      </c>
      <c r="Y1462" s="42">
        <f>IFERROR(P1462+D1462*0.03,"")</f>
        <v>2.2679981344010003E+17</v>
      </c>
    </row>
    <row r="1463" spans="1:25">
      <c r="A1463" s="13" t="s">
        <v>67</v>
      </c>
      <c r="B1463" s="14" t="s">
        <v>29</v>
      </c>
      <c r="C1463" s="15">
        <v>3605052268001</v>
      </c>
      <c r="D1463" s="16">
        <v>19200</v>
      </c>
      <c r="E1463" s="17">
        <v>28800</v>
      </c>
      <c r="F1463" s="18"/>
      <c r="G1463" s="19">
        <v>1</v>
      </c>
      <c r="H1463" s="20">
        <f t="shared" si="155"/>
        <v>1</v>
      </c>
      <c r="I1463" s="21">
        <f>SUMIFS(E:E,C:C,C1463)</f>
        <v>163425</v>
      </c>
      <c r="J1463" s="21">
        <f>SUMIFS(D:D,C:C,C1463)</f>
        <v>192225</v>
      </c>
      <c r="K1463" s="20" t="str">
        <f>IF(H1463=2,"Délais OK &amp; Qté OK",IF(AND(H1463=1,E1463&lt;&gt;""),"Délais OK &amp; Qté NO",IF(AND(H1463=1,E1463="",M1463&gt;=2),"Délais NO &amp; Qté OK",IF(AND(E1463&lt;&gt;"",J1463=D1463),"Livraison sans demande","Délais NO &amp; Qté NO"))))</f>
        <v>Délais OK &amp; Qté NO</v>
      </c>
      <c r="L1463" s="22" t="str">
        <f>IF(AND(K1463="Délais NO &amp; Qté OK",X1463&gt;30,D1463&lt;&gt;""),"Verificar",IF(AND(K1463="Délais NO &amp; Qté OK",X1463&lt;=30,D1463&lt;&gt;""),"Entrée faite "&amp;X1463&amp;" jours "&amp;V1463,IF(AND(X1463&lt;30,K1463="Délais NO &amp; Qté NO",D1463=""),"Demande faite "&amp;X1463&amp;" jours "&amp;W1464,"")))</f>
        <v/>
      </c>
      <c r="M1463" s="22">
        <f t="shared" si="156"/>
        <v>3</v>
      </c>
      <c r="N1463" s="23">
        <v>1</v>
      </c>
      <c r="O1463" s="12" t="str">
        <f>CONCATENATE(C1463,D1463,E1463)</f>
        <v>36050522680011920028800</v>
      </c>
      <c r="P1463" s="42" t="str">
        <f t="shared" si="157"/>
        <v>22680011920028800</v>
      </c>
      <c r="Q1463" s="24" t="str">
        <f>IF(AND(D1463&lt;&gt;0,E1463=0),B1463,"")</f>
        <v/>
      </c>
      <c r="R1463" s="25" t="str">
        <f>IF(AND(D1463=0,E1463&lt;&gt;0),B1463,"")</f>
        <v/>
      </c>
      <c r="S1463" s="26">
        <f t="shared" si="154"/>
        <v>41080</v>
      </c>
      <c r="T1463" s="27">
        <f>SUMIFS(S:S,O:O,O1463,E:E,"")</f>
        <v>0</v>
      </c>
      <c r="U1463" s="27">
        <f>SUMIFS(S:S,O:O,O1463,D:D,"")</f>
        <v>0</v>
      </c>
      <c r="V1463" s="28" t="str">
        <f t="shared" si="158"/>
        <v>Avant</v>
      </c>
      <c r="W1463" s="28" t="str">
        <f t="shared" si="159"/>
        <v>Après</v>
      </c>
      <c r="X1463" s="29">
        <f t="shared" si="160"/>
        <v>0</v>
      </c>
      <c r="Y1463" s="42">
        <f>IFERROR(P1463+D1463*0.03,"")</f>
        <v>2.2680011920029376E+16</v>
      </c>
    </row>
    <row r="1464" spans="1:25">
      <c r="A1464" s="13" t="s">
        <v>67</v>
      </c>
      <c r="B1464" s="14" t="s">
        <v>29</v>
      </c>
      <c r="C1464" s="15">
        <v>3605052306932</v>
      </c>
      <c r="D1464" s="16">
        <v>10000</v>
      </c>
      <c r="E1464" s="17"/>
      <c r="F1464" s="18"/>
      <c r="G1464" s="19">
        <v>1</v>
      </c>
      <c r="H1464" s="20">
        <f t="shared" si="155"/>
        <v>1</v>
      </c>
      <c r="I1464" s="21">
        <f>SUMIFS(E:E,C:C,C1464)</f>
        <v>20000</v>
      </c>
      <c r="J1464" s="21">
        <f>SUMIFS(D:D,C:C,C1464)</f>
        <v>10000</v>
      </c>
      <c r="K1464" s="20" t="str">
        <f>IF(H1464=2,"Délais OK &amp; Qté OK",IF(AND(H1464=1,E1464&lt;&gt;""),"Délais OK &amp; Qté NO",IF(AND(H1464=1,E1464="",M1464&gt;=2),"Délais NO &amp; Qté OK",IF(AND(E1464&lt;&gt;"",J1464=D1464),"Livraison sans demande","Délais NO &amp; Qté NO"))))</f>
        <v>Délais NO &amp; Qté NO</v>
      </c>
      <c r="L1464" s="22" t="str">
        <f>IF(AND(K1464="Délais NO &amp; Qté OK",X1464&gt;30,D1464&lt;&gt;""),"Verificar",IF(AND(K1464="Délais NO &amp; Qté OK",X1464&lt;=30,D1464&lt;&gt;""),"Entrée faite "&amp;X1464&amp;" jours "&amp;V1464,IF(AND(X1464&lt;30,K1464="Délais NO &amp; Qté NO",D1464=""),"Demande faite "&amp;X1464&amp;" jours "&amp;W1465,"")))</f>
        <v/>
      </c>
      <c r="M1464" s="22">
        <f t="shared" si="156"/>
        <v>1</v>
      </c>
      <c r="N1464" s="23">
        <v>1</v>
      </c>
      <c r="O1464" s="12" t="str">
        <f>CONCATENATE(C1464,D1464,E1464)</f>
        <v>360505230693210000</v>
      </c>
      <c r="P1464" s="42" t="str">
        <f t="shared" si="157"/>
        <v>230693210000</v>
      </c>
      <c r="Q1464" s="24" t="str">
        <f>IF(AND(D1464&lt;&gt;0,E1464=0),B1464,"")</f>
        <v>20/06/2012</v>
      </c>
      <c r="R1464" s="25" t="str">
        <f>IF(AND(D1464=0,E1464&lt;&gt;0),B1464,"")</f>
        <v/>
      </c>
      <c r="S1464" s="26">
        <f t="shared" si="154"/>
        <v>41080</v>
      </c>
      <c r="T1464" s="27">
        <f>SUMIFS(S:S,O:O,O1464,E:E,"")</f>
        <v>41080</v>
      </c>
      <c r="U1464" s="27">
        <f>SUMIFS(S:S,O:O,O1464,D:D,"")</f>
        <v>0</v>
      </c>
      <c r="V1464" s="28" t="str">
        <f t="shared" si="158"/>
        <v>Avant</v>
      </c>
      <c r="W1464" s="28" t="str">
        <f t="shared" si="159"/>
        <v>Après</v>
      </c>
      <c r="X1464" s="29">
        <f t="shared" si="160"/>
        <v>41080</v>
      </c>
      <c r="Y1464" s="42">
        <f>IFERROR(P1464+D1464*0.03,"")</f>
        <v>230693210300</v>
      </c>
    </row>
    <row r="1465" spans="1:25">
      <c r="A1465" s="13" t="s">
        <v>67</v>
      </c>
      <c r="B1465" s="14" t="s">
        <v>29</v>
      </c>
      <c r="C1465" s="15">
        <v>3605052308042</v>
      </c>
      <c r="D1465" s="16">
        <v>10000</v>
      </c>
      <c r="E1465" s="17"/>
      <c r="F1465" s="18"/>
      <c r="G1465" s="19">
        <v>1</v>
      </c>
      <c r="H1465" s="20">
        <f t="shared" si="155"/>
        <v>1</v>
      </c>
      <c r="I1465" s="21">
        <f>SUMIFS(E:E,C:C,C1465)</f>
        <v>10000</v>
      </c>
      <c r="J1465" s="21">
        <f>SUMIFS(D:D,C:C,C1465)</f>
        <v>20000</v>
      </c>
      <c r="K1465" s="20" t="str">
        <f>IF(H1465=2,"Délais OK &amp; Qté OK",IF(AND(H1465=1,E1465&lt;&gt;""),"Délais OK &amp; Qté NO",IF(AND(H1465=1,E1465="",M1465&gt;=2),"Délais NO &amp; Qté OK",IF(AND(E1465&lt;&gt;"",J1465=D1465),"Livraison sans demande","Délais NO &amp; Qté NO"))))</f>
        <v>Délais NO &amp; Qté NO</v>
      </c>
      <c r="L1465" s="22" t="str">
        <f>IF(AND(K1465="Délais NO &amp; Qté OK",X1465&gt;30,D1465&lt;&gt;""),"Verificar",IF(AND(K1465="Délais NO &amp; Qté OK",X1465&lt;=30,D1465&lt;&gt;""),"Entrée faite "&amp;X1465&amp;" jours "&amp;V1465,IF(AND(X1465&lt;30,K1465="Délais NO &amp; Qté NO",D1465=""),"Demande faite "&amp;X1465&amp;" jours "&amp;W1466,"")))</f>
        <v/>
      </c>
      <c r="M1465" s="22">
        <f t="shared" si="156"/>
        <v>1</v>
      </c>
      <c r="N1465" s="23">
        <v>1</v>
      </c>
      <c r="O1465" s="12" t="str">
        <f>CONCATENATE(C1465,D1465,E1465)</f>
        <v>360505230804210000</v>
      </c>
      <c r="P1465" s="42" t="str">
        <f t="shared" si="157"/>
        <v>230804210000</v>
      </c>
      <c r="Q1465" s="24" t="str">
        <f>IF(AND(D1465&lt;&gt;0,E1465=0),B1465,"")</f>
        <v>20/06/2012</v>
      </c>
      <c r="R1465" s="25" t="str">
        <f>IF(AND(D1465=0,E1465&lt;&gt;0),B1465,"")</f>
        <v/>
      </c>
      <c r="S1465" s="26">
        <f t="shared" si="154"/>
        <v>41080</v>
      </c>
      <c r="T1465" s="27">
        <f>SUMIFS(S:S,O:O,O1465,E:E,"")</f>
        <v>41080</v>
      </c>
      <c r="U1465" s="27">
        <f>SUMIFS(S:S,O:O,O1465,D:D,"")</f>
        <v>0</v>
      </c>
      <c r="V1465" s="28" t="str">
        <f t="shared" si="158"/>
        <v>Avant</v>
      </c>
      <c r="W1465" s="28" t="str">
        <f t="shared" si="159"/>
        <v>Après</v>
      </c>
      <c r="X1465" s="29">
        <f t="shared" si="160"/>
        <v>41080</v>
      </c>
      <c r="Y1465" s="42">
        <f>IFERROR(P1465+D1465*0.03,"")</f>
        <v>230804210300</v>
      </c>
    </row>
    <row r="1466" spans="1:25">
      <c r="A1466" s="13" t="s">
        <v>67</v>
      </c>
      <c r="B1466" s="14" t="s">
        <v>29</v>
      </c>
      <c r="C1466" s="15">
        <v>3605052339121</v>
      </c>
      <c r="D1466" s="16">
        <v>9600</v>
      </c>
      <c r="E1466" s="17">
        <v>30250</v>
      </c>
      <c r="F1466" s="18"/>
      <c r="G1466" s="19">
        <v>1</v>
      </c>
      <c r="H1466" s="20">
        <f t="shared" si="155"/>
        <v>1</v>
      </c>
      <c r="I1466" s="21">
        <f>SUMIFS(E:E,C:C,C1466)</f>
        <v>78250</v>
      </c>
      <c r="J1466" s="21">
        <f>SUMIFS(D:D,C:C,C1466)</f>
        <v>87850</v>
      </c>
      <c r="K1466" s="20" t="str">
        <f>IF(H1466=2,"Délais OK &amp; Qté OK",IF(AND(H1466=1,E1466&lt;&gt;""),"Délais OK &amp; Qté NO",IF(AND(H1466=1,E1466="",M1466&gt;=2),"Délais NO &amp; Qté OK",IF(AND(E1466&lt;&gt;"",J1466=D1466),"Livraison sans demande","Délais NO &amp; Qté NO"))))</f>
        <v>Délais OK &amp; Qté NO</v>
      </c>
      <c r="L1466" s="22" t="str">
        <f>IF(AND(K1466="Délais NO &amp; Qté OK",X1466&gt;30,D1466&lt;&gt;""),"Verificar",IF(AND(K1466="Délais NO &amp; Qté OK",X1466&lt;=30,D1466&lt;&gt;""),"Entrée faite "&amp;X1466&amp;" jours "&amp;V1466,IF(AND(X1466&lt;30,K1466="Délais NO &amp; Qté NO",D1466=""),"Demande faite "&amp;X1466&amp;" jours "&amp;W1467,"")))</f>
        <v/>
      </c>
      <c r="M1466" s="22">
        <f t="shared" si="156"/>
        <v>1</v>
      </c>
      <c r="N1466" s="23">
        <v>1</v>
      </c>
      <c r="O1466" s="12" t="str">
        <f>CONCATENATE(C1466,D1466,E1466)</f>
        <v>3605052339121960030250</v>
      </c>
      <c r="P1466" s="42" t="str">
        <f t="shared" si="157"/>
        <v>2339121960030250</v>
      </c>
      <c r="Q1466" s="24" t="str">
        <f>IF(AND(D1466&lt;&gt;0,E1466=0),B1466,"")</f>
        <v/>
      </c>
      <c r="R1466" s="25" t="str">
        <f>IF(AND(D1466=0,E1466&lt;&gt;0),B1466,"")</f>
        <v/>
      </c>
      <c r="S1466" s="26">
        <f t="shared" si="154"/>
        <v>41080</v>
      </c>
      <c r="T1466" s="27">
        <f>SUMIFS(S:S,O:O,O1466,E:E,"")</f>
        <v>0</v>
      </c>
      <c r="U1466" s="27">
        <f>SUMIFS(S:S,O:O,O1466,D:D,"")</f>
        <v>0</v>
      </c>
      <c r="V1466" s="28" t="str">
        <f t="shared" si="158"/>
        <v>Avant</v>
      </c>
      <c r="W1466" s="28" t="str">
        <f t="shared" si="159"/>
        <v>Après</v>
      </c>
      <c r="X1466" s="29">
        <f t="shared" si="160"/>
        <v>0</v>
      </c>
      <c r="Y1466" s="42">
        <f>IFERROR(P1466+D1466*0.03,"")</f>
        <v>2339121960030538</v>
      </c>
    </row>
    <row r="1467" spans="1:25">
      <c r="A1467" s="13" t="s">
        <v>67</v>
      </c>
      <c r="B1467" s="14" t="s">
        <v>29</v>
      </c>
      <c r="C1467" s="15">
        <v>3605052351062</v>
      </c>
      <c r="D1467" s="16">
        <v>9600</v>
      </c>
      <c r="E1467" s="17"/>
      <c r="F1467" s="18"/>
      <c r="G1467" s="19">
        <v>1</v>
      </c>
      <c r="H1467" s="20">
        <f t="shared" si="155"/>
        <v>1</v>
      </c>
      <c r="I1467" s="21">
        <f>SUMIFS(E:E,C:C,C1467)</f>
        <v>0</v>
      </c>
      <c r="J1467" s="21">
        <f>SUMIFS(D:D,C:C,C1467)</f>
        <v>19200</v>
      </c>
      <c r="K1467" s="20" t="str">
        <f>IF(H1467=2,"Délais OK &amp; Qté OK",IF(AND(H1467=1,E1467&lt;&gt;""),"Délais OK &amp; Qté NO",IF(AND(H1467=1,E1467="",M1467&gt;=2),"Délais NO &amp; Qté OK",IF(AND(E1467&lt;&gt;"",J1467=D1467),"Livraison sans demande","Délais NO &amp; Qté NO"))))</f>
        <v>Délais NO &amp; Qté OK</v>
      </c>
      <c r="L1467" s="22" t="str">
        <f>IF(AND(K1467="Délais NO &amp; Qté OK",X1467&gt;30,D1467&lt;&gt;""),"Verificar",IF(AND(K1467="Délais NO &amp; Qté OK",X1467&lt;=30,D1467&lt;&gt;""),"Entrée faite "&amp;X1467&amp;" jours "&amp;V1467,IF(AND(X1467&lt;30,K1467="Délais NO &amp; Qté NO",D1467=""),"Demande faite "&amp;X1467&amp;" jours "&amp;W1468,"")))</f>
        <v>Verificar</v>
      </c>
      <c r="M1467" s="22">
        <f t="shared" si="156"/>
        <v>2</v>
      </c>
      <c r="N1467" s="23">
        <v>1</v>
      </c>
      <c r="O1467" s="12" t="str">
        <f>CONCATENATE(C1467,D1467,E1467)</f>
        <v>36050523510629600</v>
      </c>
      <c r="P1467" s="42" t="str">
        <f t="shared" si="157"/>
        <v>23510629600</v>
      </c>
      <c r="Q1467" s="24" t="str">
        <f>IF(AND(D1467&lt;&gt;0,E1467=0),B1467,"")</f>
        <v>20/06/2012</v>
      </c>
      <c r="R1467" s="25" t="str">
        <f>IF(AND(D1467=0,E1467&lt;&gt;0),B1467,"")</f>
        <v/>
      </c>
      <c r="S1467" s="26">
        <f t="shared" si="154"/>
        <v>41080</v>
      </c>
      <c r="T1467" s="27">
        <f>SUMIFS(S:S,O:O,O1467,E:E,"")</f>
        <v>82155</v>
      </c>
      <c r="U1467" s="27">
        <f>SUMIFS(S:S,O:O,O1467,D:D,"")</f>
        <v>0</v>
      </c>
      <c r="V1467" s="28" t="str">
        <f t="shared" si="158"/>
        <v>Avant</v>
      </c>
      <c r="W1467" s="28" t="str">
        <f t="shared" si="159"/>
        <v>Après</v>
      </c>
      <c r="X1467" s="29">
        <f t="shared" si="160"/>
        <v>82155</v>
      </c>
      <c r="Y1467" s="42">
        <f>IFERROR(P1467+D1467*0.03,"")</f>
        <v>23510629888</v>
      </c>
    </row>
    <row r="1468" spans="1:25">
      <c r="A1468" s="13" t="s">
        <v>67</v>
      </c>
      <c r="B1468" s="14" t="s">
        <v>29</v>
      </c>
      <c r="C1468" s="15">
        <v>3605052360385</v>
      </c>
      <c r="D1468" s="16">
        <v>10000</v>
      </c>
      <c r="E1468" s="17">
        <v>10000</v>
      </c>
      <c r="F1468" s="18">
        <v>1</v>
      </c>
      <c r="G1468" s="19">
        <v>1</v>
      </c>
      <c r="H1468" s="20">
        <f t="shared" si="155"/>
        <v>2</v>
      </c>
      <c r="I1468" s="21">
        <f>SUMIFS(E:E,C:C,C1468)</f>
        <v>10000</v>
      </c>
      <c r="J1468" s="21">
        <f>SUMIFS(D:D,C:C,C1468)</f>
        <v>10000</v>
      </c>
      <c r="K1468" s="20" t="str">
        <f>IF(H1468=2,"Délais OK &amp; Qté OK",IF(AND(H1468=1,E1468&lt;&gt;""),"Délais OK &amp; Qté NO",IF(AND(H1468=1,E1468="",M1468&gt;=2),"Délais NO &amp; Qté OK",IF(AND(E1468&lt;&gt;"",J1468=D1468),"Livraison sans demande","Délais NO &amp; Qté NO"))))</f>
        <v>Délais OK &amp; Qté OK</v>
      </c>
      <c r="L1468" s="22" t="str">
        <f>IF(AND(K1468="Délais NO &amp; Qté OK",X1468&gt;30,D1468&lt;&gt;""),"Verificar",IF(AND(K1468="Délais NO &amp; Qté OK",X1468&lt;=30,D1468&lt;&gt;""),"Entrée faite "&amp;X1468&amp;" jours "&amp;V1468,IF(AND(X1468&lt;30,K1468="Délais NO &amp; Qté NO",D1468=""),"Demande faite "&amp;X1468&amp;" jours "&amp;W1469,"")))</f>
        <v/>
      </c>
      <c r="M1468" s="22">
        <f t="shared" si="156"/>
        <v>1</v>
      </c>
      <c r="N1468" s="23">
        <v>1</v>
      </c>
      <c r="O1468" s="12" t="str">
        <f>CONCATENATE(C1468,D1468,E1468)</f>
        <v>36050523603851000010000</v>
      </c>
      <c r="P1468" s="42" t="str">
        <f t="shared" si="157"/>
        <v>23603851000010000</v>
      </c>
      <c r="Q1468" s="24" t="str">
        <f>IF(AND(D1468&lt;&gt;0,E1468=0),B1468,"")</f>
        <v/>
      </c>
      <c r="R1468" s="25" t="str">
        <f>IF(AND(D1468=0,E1468&lt;&gt;0),B1468,"")</f>
        <v/>
      </c>
      <c r="S1468" s="26">
        <f t="shared" si="154"/>
        <v>41080</v>
      </c>
      <c r="T1468" s="27">
        <f>SUMIFS(S:S,O:O,O1468,E:E,"")</f>
        <v>0</v>
      </c>
      <c r="U1468" s="27">
        <f>SUMIFS(S:S,O:O,O1468,D:D,"")</f>
        <v>0</v>
      </c>
      <c r="V1468" s="28" t="str">
        <f t="shared" si="158"/>
        <v>Avant</v>
      </c>
      <c r="W1468" s="28" t="str">
        <f t="shared" si="159"/>
        <v>Après</v>
      </c>
      <c r="X1468" s="29">
        <f t="shared" si="160"/>
        <v>0</v>
      </c>
      <c r="Y1468" s="42">
        <f>IFERROR(P1468+D1468*0.03,"")</f>
        <v>2.36038510000103E+16</v>
      </c>
    </row>
    <row r="1469" spans="1:25">
      <c r="A1469" s="13" t="s">
        <v>67</v>
      </c>
      <c r="B1469" s="14" t="s">
        <v>29</v>
      </c>
      <c r="C1469" s="15">
        <v>3605052360491</v>
      </c>
      <c r="D1469" s="16">
        <v>10000</v>
      </c>
      <c r="E1469" s="17">
        <v>10000</v>
      </c>
      <c r="F1469" s="18">
        <v>1</v>
      </c>
      <c r="G1469" s="19">
        <v>1</v>
      </c>
      <c r="H1469" s="20">
        <f t="shared" si="155"/>
        <v>2</v>
      </c>
      <c r="I1469" s="21">
        <f>SUMIFS(E:E,C:C,C1469)</f>
        <v>10000</v>
      </c>
      <c r="J1469" s="21">
        <f>SUMIFS(D:D,C:C,C1469)</f>
        <v>10000</v>
      </c>
      <c r="K1469" s="20" t="str">
        <f>IF(H1469=2,"Délais OK &amp; Qté OK",IF(AND(H1469=1,E1469&lt;&gt;""),"Délais OK &amp; Qté NO",IF(AND(H1469=1,E1469="",M1469&gt;=2),"Délais NO &amp; Qté OK",IF(AND(E1469&lt;&gt;"",J1469=D1469),"Livraison sans demande","Délais NO &amp; Qté NO"))))</f>
        <v>Délais OK &amp; Qté OK</v>
      </c>
      <c r="L1469" s="22" t="str">
        <f>IF(AND(K1469="Délais NO &amp; Qté OK",X1469&gt;30,D1469&lt;&gt;""),"Verificar",IF(AND(K1469="Délais NO &amp; Qté OK",X1469&lt;=30,D1469&lt;&gt;""),"Entrée faite "&amp;X1469&amp;" jours "&amp;V1469,IF(AND(X1469&lt;30,K1469="Délais NO &amp; Qté NO",D1469=""),"Demande faite "&amp;X1469&amp;" jours "&amp;W1470,"")))</f>
        <v/>
      </c>
      <c r="M1469" s="22">
        <f t="shared" si="156"/>
        <v>1</v>
      </c>
      <c r="N1469" s="23">
        <v>1</v>
      </c>
      <c r="O1469" s="12" t="str">
        <f>CONCATENATE(C1469,D1469,E1469)</f>
        <v>36050523604911000010000</v>
      </c>
      <c r="P1469" s="42" t="str">
        <f t="shared" si="157"/>
        <v>23604911000010000</v>
      </c>
      <c r="Q1469" s="24" t="str">
        <f>IF(AND(D1469&lt;&gt;0,E1469=0),B1469,"")</f>
        <v/>
      </c>
      <c r="R1469" s="25" t="str">
        <f>IF(AND(D1469=0,E1469&lt;&gt;0),B1469,"")</f>
        <v/>
      </c>
      <c r="S1469" s="26">
        <f t="shared" si="154"/>
        <v>41080</v>
      </c>
      <c r="T1469" s="27">
        <f>SUMIFS(S:S,O:O,O1469,E:E,"")</f>
        <v>0</v>
      </c>
      <c r="U1469" s="27">
        <f>SUMIFS(S:S,O:O,O1469,D:D,"")</f>
        <v>0</v>
      </c>
      <c r="V1469" s="28" t="str">
        <f t="shared" si="158"/>
        <v>Avant</v>
      </c>
      <c r="W1469" s="28" t="str">
        <f t="shared" si="159"/>
        <v>Après</v>
      </c>
      <c r="X1469" s="29">
        <f t="shared" si="160"/>
        <v>0</v>
      </c>
      <c r="Y1469" s="42">
        <f>IFERROR(P1469+D1469*0.03,"")</f>
        <v>2.36049110000103E+16</v>
      </c>
    </row>
    <row r="1470" spans="1:25">
      <c r="A1470" s="13" t="s">
        <v>67</v>
      </c>
      <c r="B1470" s="14" t="s">
        <v>29</v>
      </c>
      <c r="C1470" s="15">
        <v>3605052369791</v>
      </c>
      <c r="D1470" s="16">
        <v>10000</v>
      </c>
      <c r="E1470" s="17">
        <v>10000</v>
      </c>
      <c r="F1470" s="18">
        <v>1</v>
      </c>
      <c r="G1470" s="19">
        <v>1</v>
      </c>
      <c r="H1470" s="20">
        <f t="shared" si="155"/>
        <v>2</v>
      </c>
      <c r="I1470" s="21">
        <f>SUMIFS(E:E,C:C,C1470)</f>
        <v>10000</v>
      </c>
      <c r="J1470" s="21">
        <f>SUMIFS(D:D,C:C,C1470)</f>
        <v>10000</v>
      </c>
      <c r="K1470" s="20" t="str">
        <f>IF(H1470=2,"Délais OK &amp; Qté OK",IF(AND(H1470=1,E1470&lt;&gt;""),"Délais OK &amp; Qté NO",IF(AND(H1470=1,E1470="",M1470&gt;=2),"Délais NO &amp; Qté OK",IF(AND(E1470&lt;&gt;"",J1470=D1470),"Livraison sans demande","Délais NO &amp; Qté NO"))))</f>
        <v>Délais OK &amp; Qté OK</v>
      </c>
      <c r="L1470" s="22" t="str">
        <f>IF(AND(K1470="Délais NO &amp; Qté OK",X1470&gt;30,D1470&lt;&gt;""),"Verificar",IF(AND(K1470="Délais NO &amp; Qté OK",X1470&lt;=30,D1470&lt;&gt;""),"Entrée faite "&amp;X1470&amp;" jours "&amp;V1470,IF(AND(X1470&lt;30,K1470="Délais NO &amp; Qté NO",D1470=""),"Demande faite "&amp;X1470&amp;" jours "&amp;W1471,"")))</f>
        <v/>
      </c>
      <c r="M1470" s="22">
        <f t="shared" si="156"/>
        <v>1</v>
      </c>
      <c r="N1470" s="23">
        <v>1</v>
      </c>
      <c r="O1470" s="12" t="str">
        <f>CONCATENATE(C1470,D1470,E1470)</f>
        <v>36050523697911000010000</v>
      </c>
      <c r="P1470" s="42" t="str">
        <f t="shared" si="157"/>
        <v>23697911000010000</v>
      </c>
      <c r="Q1470" s="24" t="str">
        <f>IF(AND(D1470&lt;&gt;0,E1470=0),B1470,"")</f>
        <v/>
      </c>
      <c r="R1470" s="25" t="str">
        <f>IF(AND(D1470=0,E1470&lt;&gt;0),B1470,"")</f>
        <v/>
      </c>
      <c r="S1470" s="26">
        <f t="shared" si="154"/>
        <v>41080</v>
      </c>
      <c r="T1470" s="27">
        <f>SUMIFS(S:S,O:O,O1470,E:E,"")</f>
        <v>0</v>
      </c>
      <c r="U1470" s="27">
        <f>SUMIFS(S:S,O:O,O1470,D:D,"")</f>
        <v>0</v>
      </c>
      <c r="V1470" s="28" t="str">
        <f t="shared" si="158"/>
        <v>Avant</v>
      </c>
      <c r="W1470" s="28" t="str">
        <f t="shared" si="159"/>
        <v>Après</v>
      </c>
      <c r="X1470" s="29">
        <f t="shared" si="160"/>
        <v>0</v>
      </c>
      <c r="Y1470" s="42">
        <f>IFERROR(P1470+D1470*0.03,"")</f>
        <v>2.36979110000103E+16</v>
      </c>
    </row>
    <row r="1471" spans="1:25">
      <c r="A1471" s="13" t="s">
        <v>67</v>
      </c>
      <c r="B1471" s="14" t="s">
        <v>29</v>
      </c>
      <c r="C1471" s="15">
        <v>3605052382905</v>
      </c>
      <c r="D1471" s="16">
        <v>10000</v>
      </c>
      <c r="E1471" s="17">
        <v>10000</v>
      </c>
      <c r="F1471" s="18">
        <v>1</v>
      </c>
      <c r="G1471" s="19">
        <v>1</v>
      </c>
      <c r="H1471" s="20">
        <f t="shared" si="155"/>
        <v>2</v>
      </c>
      <c r="I1471" s="21">
        <f>SUMIFS(E:E,C:C,C1471)</f>
        <v>10000</v>
      </c>
      <c r="J1471" s="21">
        <f>SUMIFS(D:D,C:C,C1471)</f>
        <v>10000</v>
      </c>
      <c r="K1471" s="20" t="str">
        <f>IF(H1471=2,"Délais OK &amp; Qté OK",IF(AND(H1471=1,E1471&lt;&gt;""),"Délais OK &amp; Qté NO",IF(AND(H1471=1,E1471="",M1471&gt;=2),"Délais NO &amp; Qté OK",IF(AND(E1471&lt;&gt;"",J1471=D1471),"Livraison sans demande","Délais NO &amp; Qté NO"))))</f>
        <v>Délais OK &amp; Qté OK</v>
      </c>
      <c r="L1471" s="22" t="str">
        <f>IF(AND(K1471="Délais NO &amp; Qté OK",X1471&gt;30,D1471&lt;&gt;""),"Verificar",IF(AND(K1471="Délais NO &amp; Qté OK",X1471&lt;=30,D1471&lt;&gt;""),"Entrée faite "&amp;X1471&amp;" jours "&amp;V1471,IF(AND(X1471&lt;30,K1471="Délais NO &amp; Qté NO",D1471=""),"Demande faite "&amp;X1471&amp;" jours "&amp;W1472,"")))</f>
        <v/>
      </c>
      <c r="M1471" s="22">
        <f t="shared" si="156"/>
        <v>1</v>
      </c>
      <c r="N1471" s="23">
        <v>1</v>
      </c>
      <c r="O1471" s="12" t="str">
        <f>CONCATENATE(C1471,D1471,E1471)</f>
        <v>36050523829051000010000</v>
      </c>
      <c r="P1471" s="42" t="str">
        <f t="shared" si="157"/>
        <v>23829051000010000</v>
      </c>
      <c r="Q1471" s="24" t="str">
        <f>IF(AND(D1471&lt;&gt;0,E1471=0),B1471,"")</f>
        <v/>
      </c>
      <c r="R1471" s="25" t="str">
        <f>IF(AND(D1471=0,E1471&lt;&gt;0),B1471,"")</f>
        <v/>
      </c>
      <c r="S1471" s="26">
        <f t="shared" si="154"/>
        <v>41080</v>
      </c>
      <c r="T1471" s="27">
        <f>SUMIFS(S:S,O:O,O1471,E:E,"")</f>
        <v>0</v>
      </c>
      <c r="U1471" s="27">
        <f>SUMIFS(S:S,O:O,O1471,D:D,"")</f>
        <v>0</v>
      </c>
      <c r="V1471" s="28" t="str">
        <f t="shared" si="158"/>
        <v>Avant</v>
      </c>
      <c r="W1471" s="28" t="str">
        <f t="shared" si="159"/>
        <v>Après</v>
      </c>
      <c r="X1471" s="29">
        <f t="shared" si="160"/>
        <v>0</v>
      </c>
      <c r="Y1471" s="42">
        <f>IFERROR(P1471+D1471*0.03,"")</f>
        <v>2.38290510000103E+16</v>
      </c>
    </row>
    <row r="1472" spans="1:25">
      <c r="A1472" s="13" t="s">
        <v>67</v>
      </c>
      <c r="B1472" s="14" t="s">
        <v>29</v>
      </c>
      <c r="C1472" s="15">
        <v>3605052396247</v>
      </c>
      <c r="D1472" s="16">
        <v>3000</v>
      </c>
      <c r="E1472" s="17">
        <v>3000</v>
      </c>
      <c r="F1472" s="18">
        <v>1</v>
      </c>
      <c r="G1472" s="19">
        <v>1</v>
      </c>
      <c r="H1472" s="20">
        <f t="shared" si="155"/>
        <v>2</v>
      </c>
      <c r="I1472" s="21">
        <f>SUMIFS(E:E,C:C,C1472)</f>
        <v>3000</v>
      </c>
      <c r="J1472" s="21">
        <f>SUMIFS(D:D,C:C,C1472)</f>
        <v>3000</v>
      </c>
      <c r="K1472" s="20" t="str">
        <f>IF(H1472=2,"Délais OK &amp; Qté OK",IF(AND(H1472=1,E1472&lt;&gt;""),"Délais OK &amp; Qté NO",IF(AND(H1472=1,E1472="",M1472&gt;=2),"Délais NO &amp; Qté OK",IF(AND(E1472&lt;&gt;"",J1472=D1472),"Livraison sans demande","Délais NO &amp; Qté NO"))))</f>
        <v>Délais OK &amp; Qté OK</v>
      </c>
      <c r="L1472" s="22" t="str">
        <f>IF(AND(K1472="Délais NO &amp; Qté OK",X1472&gt;30,D1472&lt;&gt;""),"Verificar",IF(AND(K1472="Délais NO &amp; Qté OK",X1472&lt;=30,D1472&lt;&gt;""),"Entrée faite "&amp;X1472&amp;" jours "&amp;V1472,IF(AND(X1472&lt;30,K1472="Délais NO &amp; Qté NO",D1472=""),"Demande faite "&amp;X1472&amp;" jours "&amp;W1473,"")))</f>
        <v/>
      </c>
      <c r="M1472" s="22">
        <f t="shared" si="156"/>
        <v>1</v>
      </c>
      <c r="N1472" s="23">
        <v>1</v>
      </c>
      <c r="O1472" s="12" t="str">
        <f>CONCATENATE(C1472,D1472,E1472)</f>
        <v>360505239624730003000</v>
      </c>
      <c r="P1472" s="42" t="str">
        <f t="shared" si="157"/>
        <v>239624730003000</v>
      </c>
      <c r="Q1472" s="24" t="str">
        <f>IF(AND(D1472&lt;&gt;0,E1472=0),B1472,"")</f>
        <v/>
      </c>
      <c r="R1472" s="25" t="str">
        <f>IF(AND(D1472=0,E1472&lt;&gt;0),B1472,"")</f>
        <v/>
      </c>
      <c r="S1472" s="26">
        <f t="shared" si="154"/>
        <v>41080</v>
      </c>
      <c r="T1472" s="27">
        <f>SUMIFS(S:S,O:O,O1472,E:E,"")</f>
        <v>0</v>
      </c>
      <c r="U1472" s="27">
        <f>SUMIFS(S:S,O:O,O1472,D:D,"")</f>
        <v>0</v>
      </c>
      <c r="V1472" s="28" t="str">
        <f t="shared" si="158"/>
        <v>Avant</v>
      </c>
      <c r="W1472" s="28" t="str">
        <f t="shared" si="159"/>
        <v>Après</v>
      </c>
      <c r="X1472" s="29">
        <f t="shared" si="160"/>
        <v>0</v>
      </c>
      <c r="Y1472" s="42">
        <f>IFERROR(P1472+D1472*0.03,"")</f>
        <v>239624730003090</v>
      </c>
    </row>
    <row r="1473" spans="1:25">
      <c r="A1473" s="13" t="s">
        <v>67</v>
      </c>
      <c r="B1473" s="14" t="s">
        <v>29</v>
      </c>
      <c r="C1473" s="15">
        <v>3605052396278</v>
      </c>
      <c r="D1473" s="16">
        <v>3000</v>
      </c>
      <c r="E1473" s="17">
        <v>3000</v>
      </c>
      <c r="F1473" s="18">
        <v>1</v>
      </c>
      <c r="G1473" s="19">
        <v>1</v>
      </c>
      <c r="H1473" s="20">
        <f t="shared" si="155"/>
        <v>2</v>
      </c>
      <c r="I1473" s="21">
        <f>SUMIFS(E:E,C:C,C1473)</f>
        <v>3000</v>
      </c>
      <c r="J1473" s="21">
        <f>SUMIFS(D:D,C:C,C1473)</f>
        <v>3000</v>
      </c>
      <c r="K1473" s="20" t="str">
        <f>IF(H1473=2,"Délais OK &amp; Qté OK",IF(AND(H1473=1,E1473&lt;&gt;""),"Délais OK &amp; Qté NO",IF(AND(H1473=1,E1473="",M1473&gt;=2),"Délais NO &amp; Qté OK",IF(AND(E1473&lt;&gt;"",J1473=D1473),"Livraison sans demande","Délais NO &amp; Qté NO"))))</f>
        <v>Délais OK &amp; Qté OK</v>
      </c>
      <c r="L1473" s="22" t="str">
        <f>IF(AND(K1473="Délais NO &amp; Qté OK",X1473&gt;30,D1473&lt;&gt;""),"Verificar",IF(AND(K1473="Délais NO &amp; Qté OK",X1473&lt;=30,D1473&lt;&gt;""),"Entrée faite "&amp;X1473&amp;" jours "&amp;V1473,IF(AND(X1473&lt;30,K1473="Délais NO &amp; Qté NO",D1473=""),"Demande faite "&amp;X1473&amp;" jours "&amp;W1474,"")))</f>
        <v/>
      </c>
      <c r="M1473" s="22">
        <f t="shared" si="156"/>
        <v>1</v>
      </c>
      <c r="N1473" s="23">
        <v>1</v>
      </c>
      <c r="O1473" s="12" t="str">
        <f>CONCATENATE(C1473,D1473,E1473)</f>
        <v>360505239627830003000</v>
      </c>
      <c r="P1473" s="42" t="str">
        <f t="shared" si="157"/>
        <v>239627830003000</v>
      </c>
      <c r="Q1473" s="24" t="str">
        <f>IF(AND(D1473&lt;&gt;0,E1473=0),B1473,"")</f>
        <v/>
      </c>
      <c r="R1473" s="25" t="str">
        <f>IF(AND(D1473=0,E1473&lt;&gt;0),B1473,"")</f>
        <v/>
      </c>
      <c r="S1473" s="26">
        <f t="shared" si="154"/>
        <v>41080</v>
      </c>
      <c r="T1473" s="27">
        <f>SUMIFS(S:S,O:O,O1473,E:E,"")</f>
        <v>0</v>
      </c>
      <c r="U1473" s="27">
        <f>SUMIFS(S:S,O:O,O1473,D:D,"")</f>
        <v>0</v>
      </c>
      <c r="V1473" s="28" t="str">
        <f t="shared" si="158"/>
        <v>Avant</v>
      </c>
      <c r="W1473" s="28" t="str">
        <f t="shared" si="159"/>
        <v>Après</v>
      </c>
      <c r="X1473" s="29">
        <f t="shared" si="160"/>
        <v>0</v>
      </c>
      <c r="Y1473" s="42">
        <f>IFERROR(P1473+D1473*0.03,"")</f>
        <v>239627830003090</v>
      </c>
    </row>
    <row r="1474" spans="1:25">
      <c r="A1474" s="13" t="s">
        <v>67</v>
      </c>
      <c r="B1474" s="14" t="s">
        <v>29</v>
      </c>
      <c r="C1474" s="15">
        <v>3605052396292</v>
      </c>
      <c r="D1474" s="16">
        <v>3000</v>
      </c>
      <c r="E1474" s="17">
        <v>3000</v>
      </c>
      <c r="F1474" s="18">
        <v>1</v>
      </c>
      <c r="G1474" s="19">
        <v>1</v>
      </c>
      <c r="H1474" s="20">
        <f t="shared" si="155"/>
        <v>2</v>
      </c>
      <c r="I1474" s="21">
        <f>SUMIFS(E:E,C:C,C1474)</f>
        <v>3000</v>
      </c>
      <c r="J1474" s="21">
        <f>SUMIFS(D:D,C:C,C1474)</f>
        <v>3000</v>
      </c>
      <c r="K1474" s="20" t="str">
        <f>IF(H1474=2,"Délais OK &amp; Qté OK",IF(AND(H1474=1,E1474&lt;&gt;""),"Délais OK &amp; Qté NO",IF(AND(H1474=1,E1474="",M1474&gt;=2),"Délais NO &amp; Qté OK",IF(AND(E1474&lt;&gt;"",J1474=D1474),"Livraison sans demande","Délais NO &amp; Qté NO"))))</f>
        <v>Délais OK &amp; Qté OK</v>
      </c>
      <c r="L1474" s="22" t="str">
        <f>IF(AND(K1474="Délais NO &amp; Qté OK",X1474&gt;30,D1474&lt;&gt;""),"Verificar",IF(AND(K1474="Délais NO &amp; Qté OK",X1474&lt;=30,D1474&lt;&gt;""),"Entrée faite "&amp;X1474&amp;" jours "&amp;V1474,IF(AND(X1474&lt;30,K1474="Délais NO &amp; Qté NO",D1474=""),"Demande faite "&amp;X1474&amp;" jours "&amp;W1475,"")))</f>
        <v/>
      </c>
      <c r="M1474" s="22">
        <f t="shared" si="156"/>
        <v>1</v>
      </c>
      <c r="N1474" s="23">
        <v>1</v>
      </c>
      <c r="O1474" s="12" t="str">
        <f>CONCATENATE(C1474,D1474,E1474)</f>
        <v>360505239629230003000</v>
      </c>
      <c r="P1474" s="42" t="str">
        <f t="shared" si="157"/>
        <v>239629230003000</v>
      </c>
      <c r="Q1474" s="24" t="str">
        <f>IF(AND(D1474&lt;&gt;0,E1474=0),B1474,"")</f>
        <v/>
      </c>
      <c r="R1474" s="25" t="str">
        <f>IF(AND(D1474=0,E1474&lt;&gt;0),B1474,"")</f>
        <v/>
      </c>
      <c r="S1474" s="26">
        <f t="shared" ref="S1474:S1537" si="161">B1474*1</f>
        <v>41080</v>
      </c>
      <c r="T1474" s="27">
        <f>SUMIFS(S:S,O:O,O1474,E:E,"")</f>
        <v>0</v>
      </c>
      <c r="U1474" s="27">
        <f>SUMIFS(S:S,O:O,O1474,D:D,"")</f>
        <v>0</v>
      </c>
      <c r="V1474" s="28" t="str">
        <f t="shared" si="158"/>
        <v>Avant</v>
      </c>
      <c r="W1474" s="28" t="str">
        <f t="shared" si="159"/>
        <v>Après</v>
      </c>
      <c r="X1474" s="29">
        <f t="shared" si="160"/>
        <v>0</v>
      </c>
      <c r="Y1474" s="42">
        <f>IFERROR(P1474+D1474*0.03,"")</f>
        <v>239629230003090</v>
      </c>
    </row>
    <row r="1475" spans="1:25">
      <c r="A1475" s="13" t="s">
        <v>67</v>
      </c>
      <c r="B1475" s="14" t="s">
        <v>29</v>
      </c>
      <c r="C1475" s="15">
        <v>3605052396308</v>
      </c>
      <c r="D1475" s="16">
        <v>3000</v>
      </c>
      <c r="E1475" s="17">
        <v>3000</v>
      </c>
      <c r="F1475" s="18">
        <v>1</v>
      </c>
      <c r="G1475" s="19">
        <v>1</v>
      </c>
      <c r="H1475" s="20">
        <f t="shared" ref="H1475:H1538" si="162">SUM(F1475:G1475)</f>
        <v>2</v>
      </c>
      <c r="I1475" s="21">
        <f>SUMIFS(E:E,C:C,C1475)</f>
        <v>3000</v>
      </c>
      <c r="J1475" s="21">
        <f>SUMIFS(D:D,C:C,C1475)</f>
        <v>3000</v>
      </c>
      <c r="K1475" s="20" t="str">
        <f>IF(H1475=2,"Délais OK &amp; Qté OK",IF(AND(H1475=1,E1475&lt;&gt;""),"Délais OK &amp; Qté NO",IF(AND(H1475=1,E1475="",M1475&gt;=2),"Délais NO &amp; Qté OK",IF(AND(E1475&lt;&gt;"",J1475=D1475),"Livraison sans demande","Délais NO &amp; Qté NO"))))</f>
        <v>Délais OK &amp; Qté OK</v>
      </c>
      <c r="L1475" s="22" t="str">
        <f>IF(AND(K1475="Délais NO &amp; Qté OK",X1475&gt;30,D1475&lt;&gt;""),"Verificar",IF(AND(K1475="Délais NO &amp; Qté OK",X1475&lt;=30,D1475&lt;&gt;""),"Entrée faite "&amp;X1475&amp;" jours "&amp;V1475,IF(AND(X1475&lt;30,K1475="Délais NO &amp; Qté NO",D1475=""),"Demande faite "&amp;X1475&amp;" jours "&amp;W1476,"")))</f>
        <v/>
      </c>
      <c r="M1475" s="22">
        <f t="shared" ref="M1475:M1538" si="163">SUMIFS(N:N,O:O,O1475)</f>
        <v>1</v>
      </c>
      <c r="N1475" s="23">
        <v>1</v>
      </c>
      <c r="O1475" s="12" t="str">
        <f>CONCATENATE(C1475,D1475,E1475)</f>
        <v>360505239630830003000</v>
      </c>
      <c r="P1475" s="42" t="str">
        <f t="shared" ref="P1475:P1538" si="164">RIGHT(O1475,LEN(O1475)-6)</f>
        <v>239630830003000</v>
      </c>
      <c r="Q1475" s="24" t="str">
        <f>IF(AND(D1475&lt;&gt;0,E1475=0),B1475,"")</f>
        <v/>
      </c>
      <c r="R1475" s="25" t="str">
        <f>IF(AND(D1475=0,E1475&lt;&gt;0),B1475,"")</f>
        <v/>
      </c>
      <c r="S1475" s="26">
        <f t="shared" si="161"/>
        <v>41080</v>
      </c>
      <c r="T1475" s="27">
        <f>SUMIFS(S:S,O:O,O1475,E:E,"")</f>
        <v>0</v>
      </c>
      <c r="U1475" s="27">
        <f>SUMIFS(S:S,O:O,O1475,D:D,"")</f>
        <v>0</v>
      </c>
      <c r="V1475" s="28" t="str">
        <f t="shared" ref="V1475:V1538" si="165">IF(T1475&lt;U1475,"Après","Avant")</f>
        <v>Avant</v>
      </c>
      <c r="W1475" s="28" t="str">
        <f t="shared" ref="W1475:W1538" si="166">IF(V1475="Après","Avant","Après")</f>
        <v>Après</v>
      </c>
      <c r="X1475" s="29">
        <f t="shared" ref="X1475:X1538" si="167">ABS(T1475-U1475)</f>
        <v>0</v>
      </c>
      <c r="Y1475" s="42">
        <f>IFERROR(P1475+D1475*0.03,"")</f>
        <v>239630830003090</v>
      </c>
    </row>
    <row r="1476" spans="1:25">
      <c r="A1476" s="13" t="s">
        <v>67</v>
      </c>
      <c r="B1476" s="14" t="s">
        <v>29</v>
      </c>
      <c r="C1476" s="15">
        <v>3605052396322</v>
      </c>
      <c r="D1476" s="16">
        <v>3000</v>
      </c>
      <c r="E1476" s="17">
        <v>3000</v>
      </c>
      <c r="F1476" s="18">
        <v>1</v>
      </c>
      <c r="G1476" s="19">
        <v>1</v>
      </c>
      <c r="H1476" s="20">
        <f t="shared" si="162"/>
        <v>2</v>
      </c>
      <c r="I1476" s="21">
        <f>SUMIFS(E:E,C:C,C1476)</f>
        <v>3000</v>
      </c>
      <c r="J1476" s="21">
        <f>SUMIFS(D:D,C:C,C1476)</f>
        <v>3000</v>
      </c>
      <c r="K1476" s="20" t="str">
        <f>IF(H1476=2,"Délais OK &amp; Qté OK",IF(AND(H1476=1,E1476&lt;&gt;""),"Délais OK &amp; Qté NO",IF(AND(H1476=1,E1476="",M1476&gt;=2),"Délais NO &amp; Qté OK",IF(AND(E1476&lt;&gt;"",J1476=D1476),"Livraison sans demande","Délais NO &amp; Qté NO"))))</f>
        <v>Délais OK &amp; Qté OK</v>
      </c>
      <c r="L1476" s="22" t="str">
        <f>IF(AND(K1476="Délais NO &amp; Qté OK",X1476&gt;30,D1476&lt;&gt;""),"Verificar",IF(AND(K1476="Délais NO &amp; Qté OK",X1476&lt;=30,D1476&lt;&gt;""),"Entrée faite "&amp;X1476&amp;" jours "&amp;V1476,IF(AND(X1476&lt;30,K1476="Délais NO &amp; Qté NO",D1476=""),"Demande faite "&amp;X1476&amp;" jours "&amp;W1477,"")))</f>
        <v/>
      </c>
      <c r="M1476" s="22">
        <f t="shared" si="163"/>
        <v>1</v>
      </c>
      <c r="N1476" s="23">
        <v>1</v>
      </c>
      <c r="O1476" s="12" t="str">
        <f>CONCATENATE(C1476,D1476,E1476)</f>
        <v>360505239632230003000</v>
      </c>
      <c r="P1476" s="42" t="str">
        <f t="shared" si="164"/>
        <v>239632230003000</v>
      </c>
      <c r="Q1476" s="24" t="str">
        <f>IF(AND(D1476&lt;&gt;0,E1476=0),B1476,"")</f>
        <v/>
      </c>
      <c r="R1476" s="25" t="str">
        <f>IF(AND(D1476=0,E1476&lt;&gt;0),B1476,"")</f>
        <v/>
      </c>
      <c r="S1476" s="26">
        <f t="shared" si="161"/>
        <v>41080</v>
      </c>
      <c r="T1476" s="27">
        <f>SUMIFS(S:S,O:O,O1476,E:E,"")</f>
        <v>0</v>
      </c>
      <c r="U1476" s="27">
        <f>SUMIFS(S:S,O:O,O1476,D:D,"")</f>
        <v>0</v>
      </c>
      <c r="V1476" s="28" t="str">
        <f t="shared" si="165"/>
        <v>Avant</v>
      </c>
      <c r="W1476" s="28" t="str">
        <f t="shared" si="166"/>
        <v>Après</v>
      </c>
      <c r="X1476" s="29">
        <f t="shared" si="167"/>
        <v>0</v>
      </c>
      <c r="Y1476" s="42">
        <f>IFERROR(P1476+D1476*0.03,"")</f>
        <v>239632230003090</v>
      </c>
    </row>
    <row r="1477" spans="1:25">
      <c r="A1477" s="13" t="s">
        <v>67</v>
      </c>
      <c r="B1477" s="14" t="s">
        <v>29</v>
      </c>
      <c r="C1477" s="15">
        <v>3605052396339</v>
      </c>
      <c r="D1477" s="16">
        <v>3000</v>
      </c>
      <c r="E1477" s="17">
        <v>3000</v>
      </c>
      <c r="F1477" s="18">
        <v>1</v>
      </c>
      <c r="G1477" s="19">
        <v>1</v>
      </c>
      <c r="H1477" s="20">
        <f t="shared" si="162"/>
        <v>2</v>
      </c>
      <c r="I1477" s="21">
        <f>SUMIFS(E:E,C:C,C1477)</f>
        <v>3000</v>
      </c>
      <c r="J1477" s="21">
        <f>SUMIFS(D:D,C:C,C1477)</f>
        <v>3000</v>
      </c>
      <c r="K1477" s="20" t="str">
        <f>IF(H1477=2,"Délais OK &amp; Qté OK",IF(AND(H1477=1,E1477&lt;&gt;""),"Délais OK &amp; Qté NO",IF(AND(H1477=1,E1477="",M1477&gt;=2),"Délais NO &amp; Qté OK",IF(AND(E1477&lt;&gt;"",J1477=D1477),"Livraison sans demande","Délais NO &amp; Qté NO"))))</f>
        <v>Délais OK &amp; Qté OK</v>
      </c>
      <c r="L1477" s="22" t="str">
        <f>IF(AND(K1477="Délais NO &amp; Qté OK",X1477&gt;30,D1477&lt;&gt;""),"Verificar",IF(AND(K1477="Délais NO &amp; Qté OK",X1477&lt;=30,D1477&lt;&gt;""),"Entrée faite "&amp;X1477&amp;" jours "&amp;V1477,IF(AND(X1477&lt;30,K1477="Délais NO &amp; Qté NO",D1477=""),"Demande faite "&amp;X1477&amp;" jours "&amp;W1478,"")))</f>
        <v/>
      </c>
      <c r="M1477" s="22">
        <f t="shared" si="163"/>
        <v>1</v>
      </c>
      <c r="N1477" s="23">
        <v>1</v>
      </c>
      <c r="O1477" s="12" t="str">
        <f>CONCATENATE(C1477,D1477,E1477)</f>
        <v>360505239633930003000</v>
      </c>
      <c r="P1477" s="42" t="str">
        <f t="shared" si="164"/>
        <v>239633930003000</v>
      </c>
      <c r="Q1477" s="24" t="str">
        <f>IF(AND(D1477&lt;&gt;0,E1477=0),B1477,"")</f>
        <v/>
      </c>
      <c r="R1477" s="25" t="str">
        <f>IF(AND(D1477=0,E1477&lt;&gt;0),B1477,"")</f>
        <v/>
      </c>
      <c r="S1477" s="26">
        <f t="shared" si="161"/>
        <v>41080</v>
      </c>
      <c r="T1477" s="27">
        <f>SUMIFS(S:S,O:O,O1477,E:E,"")</f>
        <v>0</v>
      </c>
      <c r="U1477" s="27">
        <f>SUMIFS(S:S,O:O,O1477,D:D,"")</f>
        <v>0</v>
      </c>
      <c r="V1477" s="28" t="str">
        <f t="shared" si="165"/>
        <v>Avant</v>
      </c>
      <c r="W1477" s="28" t="str">
        <f t="shared" si="166"/>
        <v>Après</v>
      </c>
      <c r="X1477" s="29">
        <f t="shared" si="167"/>
        <v>0</v>
      </c>
      <c r="Y1477" s="42">
        <f>IFERROR(P1477+D1477*0.03,"")</f>
        <v>239633930003090</v>
      </c>
    </row>
    <row r="1478" spans="1:25">
      <c r="A1478" s="13" t="s">
        <v>67</v>
      </c>
      <c r="B1478" s="14" t="s">
        <v>29</v>
      </c>
      <c r="C1478" s="15">
        <v>3605052396360</v>
      </c>
      <c r="D1478" s="16">
        <v>3000</v>
      </c>
      <c r="E1478" s="17">
        <v>3000</v>
      </c>
      <c r="F1478" s="18">
        <v>1</v>
      </c>
      <c r="G1478" s="19">
        <v>1</v>
      </c>
      <c r="H1478" s="20">
        <f t="shared" si="162"/>
        <v>2</v>
      </c>
      <c r="I1478" s="21">
        <f>SUMIFS(E:E,C:C,C1478)</f>
        <v>3000</v>
      </c>
      <c r="J1478" s="21">
        <f>SUMIFS(D:D,C:C,C1478)</f>
        <v>3000</v>
      </c>
      <c r="K1478" s="20" t="str">
        <f>IF(H1478=2,"Délais OK &amp; Qté OK",IF(AND(H1478=1,E1478&lt;&gt;""),"Délais OK &amp; Qté NO",IF(AND(H1478=1,E1478="",M1478&gt;=2),"Délais NO &amp; Qté OK",IF(AND(E1478&lt;&gt;"",J1478=D1478),"Livraison sans demande","Délais NO &amp; Qté NO"))))</f>
        <v>Délais OK &amp; Qté OK</v>
      </c>
      <c r="L1478" s="22" t="str">
        <f>IF(AND(K1478="Délais NO &amp; Qté OK",X1478&gt;30,D1478&lt;&gt;""),"Verificar",IF(AND(K1478="Délais NO &amp; Qté OK",X1478&lt;=30,D1478&lt;&gt;""),"Entrée faite "&amp;X1478&amp;" jours "&amp;V1478,IF(AND(X1478&lt;30,K1478="Délais NO &amp; Qté NO",D1478=""),"Demande faite "&amp;X1478&amp;" jours "&amp;W1479,"")))</f>
        <v/>
      </c>
      <c r="M1478" s="22">
        <f t="shared" si="163"/>
        <v>1</v>
      </c>
      <c r="N1478" s="23">
        <v>1</v>
      </c>
      <c r="O1478" s="12" t="str">
        <f>CONCATENATE(C1478,D1478,E1478)</f>
        <v>360505239636030003000</v>
      </c>
      <c r="P1478" s="42" t="str">
        <f t="shared" si="164"/>
        <v>239636030003000</v>
      </c>
      <c r="Q1478" s="24" t="str">
        <f>IF(AND(D1478&lt;&gt;0,E1478=0),B1478,"")</f>
        <v/>
      </c>
      <c r="R1478" s="25" t="str">
        <f>IF(AND(D1478=0,E1478&lt;&gt;0),B1478,"")</f>
        <v/>
      </c>
      <c r="S1478" s="26">
        <f t="shared" si="161"/>
        <v>41080</v>
      </c>
      <c r="T1478" s="27">
        <f>SUMIFS(S:S,O:O,O1478,E:E,"")</f>
        <v>0</v>
      </c>
      <c r="U1478" s="27">
        <f>SUMIFS(S:S,O:O,O1478,D:D,"")</f>
        <v>0</v>
      </c>
      <c r="V1478" s="28" t="str">
        <f t="shared" si="165"/>
        <v>Avant</v>
      </c>
      <c r="W1478" s="28" t="str">
        <f t="shared" si="166"/>
        <v>Après</v>
      </c>
      <c r="X1478" s="29">
        <f t="shared" si="167"/>
        <v>0</v>
      </c>
      <c r="Y1478" s="42">
        <f>IFERROR(P1478+D1478*0.03,"")</f>
        <v>239636030003090</v>
      </c>
    </row>
    <row r="1479" spans="1:25">
      <c r="A1479" s="13" t="s">
        <v>67</v>
      </c>
      <c r="B1479" s="14" t="s">
        <v>29</v>
      </c>
      <c r="C1479" s="15">
        <v>3605052522455</v>
      </c>
      <c r="D1479" s="16">
        <v>10000</v>
      </c>
      <c r="E1479" s="17">
        <v>10000</v>
      </c>
      <c r="F1479" s="18">
        <v>1</v>
      </c>
      <c r="G1479" s="19">
        <v>1</v>
      </c>
      <c r="H1479" s="20">
        <f t="shared" si="162"/>
        <v>2</v>
      </c>
      <c r="I1479" s="21">
        <f>SUMIFS(E:E,C:C,C1479)</f>
        <v>10000</v>
      </c>
      <c r="J1479" s="21">
        <f>SUMIFS(D:D,C:C,C1479)</f>
        <v>10000</v>
      </c>
      <c r="K1479" s="20" t="str">
        <f>IF(H1479=2,"Délais OK &amp; Qté OK",IF(AND(H1479=1,E1479&lt;&gt;""),"Délais OK &amp; Qté NO",IF(AND(H1479=1,E1479="",M1479&gt;=2),"Délais NO &amp; Qté OK",IF(AND(E1479&lt;&gt;"",J1479=D1479),"Livraison sans demande","Délais NO &amp; Qté NO"))))</f>
        <v>Délais OK &amp; Qté OK</v>
      </c>
      <c r="L1479" s="22" t="str">
        <f>IF(AND(K1479="Délais NO &amp; Qté OK",X1479&gt;30,D1479&lt;&gt;""),"Verificar",IF(AND(K1479="Délais NO &amp; Qté OK",X1479&lt;=30,D1479&lt;&gt;""),"Entrée faite "&amp;X1479&amp;" jours "&amp;V1479,IF(AND(X1479&lt;30,K1479="Délais NO &amp; Qté NO",D1479=""),"Demande faite "&amp;X1479&amp;" jours "&amp;W1480,"")))</f>
        <v/>
      </c>
      <c r="M1479" s="22">
        <f t="shared" si="163"/>
        <v>1</v>
      </c>
      <c r="N1479" s="23">
        <v>1</v>
      </c>
      <c r="O1479" s="12" t="str">
        <f>CONCATENATE(C1479,D1479,E1479)</f>
        <v>36050525224551000010000</v>
      </c>
      <c r="P1479" s="42" t="str">
        <f t="shared" si="164"/>
        <v>25224551000010000</v>
      </c>
      <c r="Q1479" s="24" t="str">
        <f>IF(AND(D1479&lt;&gt;0,E1479=0),B1479,"")</f>
        <v/>
      </c>
      <c r="R1479" s="25" t="str">
        <f>IF(AND(D1479=0,E1479&lt;&gt;0),B1479,"")</f>
        <v/>
      </c>
      <c r="S1479" s="26">
        <f t="shared" si="161"/>
        <v>41080</v>
      </c>
      <c r="T1479" s="27">
        <f>SUMIFS(S:S,O:O,O1479,E:E,"")</f>
        <v>0</v>
      </c>
      <c r="U1479" s="27">
        <f>SUMIFS(S:S,O:O,O1479,D:D,"")</f>
        <v>0</v>
      </c>
      <c r="V1479" s="28" t="str">
        <f t="shared" si="165"/>
        <v>Avant</v>
      </c>
      <c r="W1479" s="28" t="str">
        <f t="shared" si="166"/>
        <v>Après</v>
      </c>
      <c r="X1479" s="29">
        <f t="shared" si="167"/>
        <v>0</v>
      </c>
      <c r="Y1479" s="42">
        <f>IFERROR(P1479+D1479*0.03,"")</f>
        <v>2.52245510000103E+16</v>
      </c>
    </row>
    <row r="1480" spans="1:25">
      <c r="A1480" s="13" t="s">
        <v>67</v>
      </c>
      <c r="B1480" s="14" t="s">
        <v>29</v>
      </c>
      <c r="C1480" s="15">
        <v>3605052546895</v>
      </c>
      <c r="D1480" s="16"/>
      <c r="E1480" s="17">
        <v>10000</v>
      </c>
      <c r="F1480" s="18"/>
      <c r="G1480" s="19"/>
      <c r="H1480" s="20">
        <f t="shared" si="162"/>
        <v>0</v>
      </c>
      <c r="I1480" s="21">
        <f>SUMIFS(E:E,C:C,C1480)</f>
        <v>30000</v>
      </c>
      <c r="J1480" s="21">
        <f>SUMIFS(D:D,C:C,C1480)</f>
        <v>20000</v>
      </c>
      <c r="K1480" s="20" t="str">
        <f>IF(H1480=2,"Délais OK &amp; Qté OK",IF(AND(H1480=1,E1480&lt;&gt;""),"Délais OK &amp; Qté NO",IF(AND(H1480=1,E1480="",M1480&gt;=2),"Délais NO &amp; Qté OK",IF(AND(E1480&lt;&gt;"",J1480=D1480),"Livraison sans demande","Délais NO &amp; Qté NO"))))</f>
        <v>Délais NO &amp; Qté NO</v>
      </c>
      <c r="L1480" s="22" t="str">
        <f>IF(AND(K1480="Délais NO &amp; Qté OK",X1480&gt;30,D1480&lt;&gt;""),"Verificar",IF(AND(K1480="Délais NO &amp; Qté OK",X1480&lt;=30,D1480&lt;&gt;""),"Entrée faite "&amp;X1480&amp;" jours "&amp;V1480,IF(AND(X1480&lt;30,K1480="Délais NO &amp; Qté NO",D1480=""),"Demande faite "&amp;X1480&amp;" jours "&amp;W1481,"")))</f>
        <v/>
      </c>
      <c r="M1480" s="22">
        <f t="shared" si="163"/>
        <v>1</v>
      </c>
      <c r="N1480" s="23">
        <v>1</v>
      </c>
      <c r="O1480" s="12" t="str">
        <f>CONCATENATE(C1480,D1480,E1480)</f>
        <v>360505254689510000</v>
      </c>
      <c r="P1480" s="42" t="str">
        <f t="shared" si="164"/>
        <v>254689510000</v>
      </c>
      <c r="Q1480" s="24" t="str">
        <f>IF(AND(D1480&lt;&gt;0,E1480=0),B1480,"")</f>
        <v/>
      </c>
      <c r="R1480" s="25" t="str">
        <f>IF(AND(D1480=0,E1480&lt;&gt;0),B1480,"")</f>
        <v>20/06/2012</v>
      </c>
      <c r="S1480" s="26">
        <f t="shared" si="161"/>
        <v>41080</v>
      </c>
      <c r="T1480" s="27">
        <f>SUMIFS(S:S,O:O,O1480,E:E,"")</f>
        <v>0</v>
      </c>
      <c r="U1480" s="27">
        <f>SUMIFS(S:S,O:O,O1480,D:D,"")</f>
        <v>41080</v>
      </c>
      <c r="V1480" s="28" t="str">
        <f t="shared" si="165"/>
        <v>Après</v>
      </c>
      <c r="W1480" s="28" t="str">
        <f t="shared" si="166"/>
        <v>Avant</v>
      </c>
      <c r="X1480" s="29">
        <f t="shared" si="167"/>
        <v>41080</v>
      </c>
      <c r="Y1480" s="42">
        <f>IFERROR(P1480+D1480*0.03,"")</f>
        <v>254689510000</v>
      </c>
    </row>
    <row r="1481" spans="1:25">
      <c r="A1481" s="13" t="s">
        <v>67</v>
      </c>
      <c r="B1481" s="14" t="s">
        <v>29</v>
      </c>
      <c r="C1481" s="15">
        <v>3605052552834</v>
      </c>
      <c r="D1481" s="16">
        <v>10000</v>
      </c>
      <c r="E1481" s="17">
        <v>10000</v>
      </c>
      <c r="F1481" s="18">
        <v>1</v>
      </c>
      <c r="G1481" s="19">
        <v>1</v>
      </c>
      <c r="H1481" s="20">
        <f t="shared" si="162"/>
        <v>2</v>
      </c>
      <c r="I1481" s="21">
        <f>SUMIFS(E:E,C:C,C1481)</f>
        <v>10000</v>
      </c>
      <c r="J1481" s="21">
        <f>SUMIFS(D:D,C:C,C1481)</f>
        <v>10000</v>
      </c>
      <c r="K1481" s="20" t="str">
        <f>IF(H1481=2,"Délais OK &amp; Qté OK",IF(AND(H1481=1,E1481&lt;&gt;""),"Délais OK &amp; Qté NO",IF(AND(H1481=1,E1481="",M1481&gt;=2),"Délais NO &amp; Qté OK",IF(AND(E1481&lt;&gt;"",J1481=D1481),"Livraison sans demande","Délais NO &amp; Qté NO"))))</f>
        <v>Délais OK &amp; Qté OK</v>
      </c>
      <c r="L1481" s="22" t="str">
        <f>IF(AND(K1481="Délais NO &amp; Qté OK",X1481&gt;30,D1481&lt;&gt;""),"Verificar",IF(AND(K1481="Délais NO &amp; Qté OK",X1481&lt;=30,D1481&lt;&gt;""),"Entrée faite "&amp;X1481&amp;" jours "&amp;V1481,IF(AND(X1481&lt;30,K1481="Délais NO &amp; Qté NO",D1481=""),"Demande faite "&amp;X1481&amp;" jours "&amp;W1482,"")))</f>
        <v/>
      </c>
      <c r="M1481" s="22">
        <f t="shared" si="163"/>
        <v>1</v>
      </c>
      <c r="N1481" s="23">
        <v>1</v>
      </c>
      <c r="O1481" s="12" t="str">
        <f>CONCATENATE(C1481,D1481,E1481)</f>
        <v>36050525528341000010000</v>
      </c>
      <c r="P1481" s="42" t="str">
        <f t="shared" si="164"/>
        <v>25528341000010000</v>
      </c>
      <c r="Q1481" s="24" t="str">
        <f>IF(AND(D1481&lt;&gt;0,E1481=0),B1481,"")</f>
        <v/>
      </c>
      <c r="R1481" s="25" t="str">
        <f>IF(AND(D1481=0,E1481&lt;&gt;0),B1481,"")</f>
        <v/>
      </c>
      <c r="S1481" s="26">
        <f t="shared" si="161"/>
        <v>41080</v>
      </c>
      <c r="T1481" s="27">
        <f>SUMIFS(S:S,O:O,O1481,E:E,"")</f>
        <v>0</v>
      </c>
      <c r="U1481" s="27">
        <f>SUMIFS(S:S,O:O,O1481,D:D,"")</f>
        <v>0</v>
      </c>
      <c r="V1481" s="28" t="str">
        <f t="shared" si="165"/>
        <v>Avant</v>
      </c>
      <c r="W1481" s="28" t="str">
        <f t="shared" si="166"/>
        <v>Après</v>
      </c>
      <c r="X1481" s="29">
        <f t="shared" si="167"/>
        <v>0</v>
      </c>
      <c r="Y1481" s="42">
        <f>IFERROR(P1481+D1481*0.03,"")</f>
        <v>2.55283410000103E+16</v>
      </c>
    </row>
    <row r="1482" spans="1:25">
      <c r="A1482" s="13" t="s">
        <v>67</v>
      </c>
      <c r="B1482" s="14" t="s">
        <v>29</v>
      </c>
      <c r="C1482" s="15">
        <v>3605052552865</v>
      </c>
      <c r="D1482" s="16">
        <v>10000</v>
      </c>
      <c r="E1482" s="17">
        <v>10000</v>
      </c>
      <c r="F1482" s="18">
        <v>1</v>
      </c>
      <c r="G1482" s="19">
        <v>1</v>
      </c>
      <c r="H1482" s="20">
        <f t="shared" si="162"/>
        <v>2</v>
      </c>
      <c r="I1482" s="21">
        <f>SUMIFS(E:E,C:C,C1482)</f>
        <v>10000</v>
      </c>
      <c r="J1482" s="21">
        <f>SUMIFS(D:D,C:C,C1482)</f>
        <v>10000</v>
      </c>
      <c r="K1482" s="20" t="str">
        <f>IF(H1482=2,"Délais OK &amp; Qté OK",IF(AND(H1482=1,E1482&lt;&gt;""),"Délais OK &amp; Qté NO",IF(AND(H1482=1,E1482="",M1482&gt;=2),"Délais NO &amp; Qté OK",IF(AND(E1482&lt;&gt;"",J1482=D1482),"Livraison sans demande","Délais NO &amp; Qté NO"))))</f>
        <v>Délais OK &amp; Qté OK</v>
      </c>
      <c r="L1482" s="22" t="str">
        <f>IF(AND(K1482="Délais NO &amp; Qté OK",X1482&gt;30,D1482&lt;&gt;""),"Verificar",IF(AND(K1482="Délais NO &amp; Qté OK",X1482&lt;=30,D1482&lt;&gt;""),"Entrée faite "&amp;X1482&amp;" jours "&amp;V1482,IF(AND(X1482&lt;30,K1482="Délais NO &amp; Qté NO",D1482=""),"Demande faite "&amp;X1482&amp;" jours "&amp;W1483,"")))</f>
        <v/>
      </c>
      <c r="M1482" s="22">
        <f t="shared" si="163"/>
        <v>1</v>
      </c>
      <c r="N1482" s="23">
        <v>1</v>
      </c>
      <c r="O1482" s="12" t="str">
        <f>CONCATENATE(C1482,D1482,E1482)</f>
        <v>36050525528651000010000</v>
      </c>
      <c r="P1482" s="42" t="str">
        <f t="shared" si="164"/>
        <v>25528651000010000</v>
      </c>
      <c r="Q1482" s="24" t="str">
        <f>IF(AND(D1482&lt;&gt;0,E1482=0),B1482,"")</f>
        <v/>
      </c>
      <c r="R1482" s="25" t="str">
        <f>IF(AND(D1482=0,E1482&lt;&gt;0),B1482,"")</f>
        <v/>
      </c>
      <c r="S1482" s="26">
        <f t="shared" si="161"/>
        <v>41080</v>
      </c>
      <c r="T1482" s="27">
        <f>SUMIFS(S:S,O:O,O1482,E:E,"")</f>
        <v>0</v>
      </c>
      <c r="U1482" s="27">
        <f>SUMIFS(S:S,O:O,O1482,D:D,"")</f>
        <v>0</v>
      </c>
      <c r="V1482" s="28" t="str">
        <f t="shared" si="165"/>
        <v>Avant</v>
      </c>
      <c r="W1482" s="28" t="str">
        <f t="shared" si="166"/>
        <v>Après</v>
      </c>
      <c r="X1482" s="29">
        <f t="shared" si="167"/>
        <v>0</v>
      </c>
      <c r="Y1482" s="42">
        <f>IFERROR(P1482+D1482*0.03,"")</f>
        <v>2.55286510000103E+16</v>
      </c>
    </row>
    <row r="1483" spans="1:25">
      <c r="A1483" s="13" t="s">
        <v>67</v>
      </c>
      <c r="B1483" s="14" t="s">
        <v>29</v>
      </c>
      <c r="C1483" s="15">
        <v>3605052553206</v>
      </c>
      <c r="D1483" s="16">
        <v>10000</v>
      </c>
      <c r="E1483" s="17">
        <v>10000</v>
      </c>
      <c r="F1483" s="18">
        <v>1</v>
      </c>
      <c r="G1483" s="19">
        <v>1</v>
      </c>
      <c r="H1483" s="20">
        <f t="shared" si="162"/>
        <v>2</v>
      </c>
      <c r="I1483" s="21">
        <f>SUMIFS(E:E,C:C,C1483)</f>
        <v>10000</v>
      </c>
      <c r="J1483" s="21">
        <f>SUMIFS(D:D,C:C,C1483)</f>
        <v>10000</v>
      </c>
      <c r="K1483" s="20" t="str">
        <f>IF(H1483=2,"Délais OK &amp; Qté OK",IF(AND(H1483=1,E1483&lt;&gt;""),"Délais OK &amp; Qté NO",IF(AND(H1483=1,E1483="",M1483&gt;=2),"Délais NO &amp; Qté OK",IF(AND(E1483&lt;&gt;"",J1483=D1483),"Livraison sans demande","Délais NO &amp; Qté NO"))))</f>
        <v>Délais OK &amp; Qté OK</v>
      </c>
      <c r="L1483" s="22" t="str">
        <f>IF(AND(K1483="Délais NO &amp; Qté OK",X1483&gt;30,D1483&lt;&gt;""),"Verificar",IF(AND(K1483="Délais NO &amp; Qté OK",X1483&lt;=30,D1483&lt;&gt;""),"Entrée faite "&amp;X1483&amp;" jours "&amp;V1483,IF(AND(X1483&lt;30,K1483="Délais NO &amp; Qté NO",D1483=""),"Demande faite "&amp;X1483&amp;" jours "&amp;W1484,"")))</f>
        <v/>
      </c>
      <c r="M1483" s="22">
        <f t="shared" si="163"/>
        <v>1</v>
      </c>
      <c r="N1483" s="23">
        <v>1</v>
      </c>
      <c r="O1483" s="12" t="str">
        <f>CONCATENATE(C1483,D1483,E1483)</f>
        <v>36050525532061000010000</v>
      </c>
      <c r="P1483" s="42" t="str">
        <f t="shared" si="164"/>
        <v>25532061000010000</v>
      </c>
      <c r="Q1483" s="24" t="str">
        <f>IF(AND(D1483&lt;&gt;0,E1483=0),B1483,"")</f>
        <v/>
      </c>
      <c r="R1483" s="25" t="str">
        <f>IF(AND(D1483=0,E1483&lt;&gt;0),B1483,"")</f>
        <v/>
      </c>
      <c r="S1483" s="26">
        <f t="shared" si="161"/>
        <v>41080</v>
      </c>
      <c r="T1483" s="27">
        <f>SUMIFS(S:S,O:O,O1483,E:E,"")</f>
        <v>0</v>
      </c>
      <c r="U1483" s="27">
        <f>SUMIFS(S:S,O:O,O1483,D:D,"")</f>
        <v>0</v>
      </c>
      <c r="V1483" s="28" t="str">
        <f t="shared" si="165"/>
        <v>Avant</v>
      </c>
      <c r="W1483" s="28" t="str">
        <f t="shared" si="166"/>
        <v>Après</v>
      </c>
      <c r="X1483" s="29">
        <f t="shared" si="167"/>
        <v>0</v>
      </c>
      <c r="Y1483" s="42">
        <f>IFERROR(P1483+D1483*0.03,"")</f>
        <v>2.55320610000103E+16</v>
      </c>
    </row>
    <row r="1484" spans="1:25">
      <c r="A1484" s="13" t="s">
        <v>67</v>
      </c>
      <c r="B1484" s="14" t="s">
        <v>29</v>
      </c>
      <c r="C1484" s="15">
        <v>3605052553213</v>
      </c>
      <c r="D1484" s="16">
        <v>10000</v>
      </c>
      <c r="E1484" s="17">
        <v>10000</v>
      </c>
      <c r="F1484" s="18">
        <v>1</v>
      </c>
      <c r="G1484" s="19">
        <v>1</v>
      </c>
      <c r="H1484" s="20">
        <f t="shared" si="162"/>
        <v>2</v>
      </c>
      <c r="I1484" s="21">
        <f>SUMIFS(E:E,C:C,C1484)</f>
        <v>10000</v>
      </c>
      <c r="J1484" s="21">
        <f>SUMIFS(D:D,C:C,C1484)</f>
        <v>10000</v>
      </c>
      <c r="K1484" s="20" t="str">
        <f>IF(H1484=2,"Délais OK &amp; Qté OK",IF(AND(H1484=1,E1484&lt;&gt;""),"Délais OK &amp; Qté NO",IF(AND(H1484=1,E1484="",M1484&gt;=2),"Délais NO &amp; Qté OK",IF(AND(E1484&lt;&gt;"",J1484=D1484),"Livraison sans demande","Délais NO &amp; Qté NO"))))</f>
        <v>Délais OK &amp; Qté OK</v>
      </c>
      <c r="L1484" s="22" t="str">
        <f>IF(AND(K1484="Délais NO &amp; Qté OK",X1484&gt;30,D1484&lt;&gt;""),"Verificar",IF(AND(K1484="Délais NO &amp; Qté OK",X1484&lt;=30,D1484&lt;&gt;""),"Entrée faite "&amp;X1484&amp;" jours "&amp;V1484,IF(AND(X1484&lt;30,K1484="Délais NO &amp; Qté NO",D1484=""),"Demande faite "&amp;X1484&amp;" jours "&amp;W1485,"")))</f>
        <v/>
      </c>
      <c r="M1484" s="22">
        <f t="shared" si="163"/>
        <v>1</v>
      </c>
      <c r="N1484" s="23">
        <v>1</v>
      </c>
      <c r="O1484" s="12" t="str">
        <f>CONCATENATE(C1484,D1484,E1484)</f>
        <v>36050525532131000010000</v>
      </c>
      <c r="P1484" s="42" t="str">
        <f t="shared" si="164"/>
        <v>25532131000010000</v>
      </c>
      <c r="Q1484" s="24" t="str">
        <f>IF(AND(D1484&lt;&gt;0,E1484=0),B1484,"")</f>
        <v/>
      </c>
      <c r="R1484" s="25" t="str">
        <f>IF(AND(D1484=0,E1484&lt;&gt;0),B1484,"")</f>
        <v/>
      </c>
      <c r="S1484" s="26">
        <f t="shared" si="161"/>
        <v>41080</v>
      </c>
      <c r="T1484" s="27">
        <f>SUMIFS(S:S,O:O,O1484,E:E,"")</f>
        <v>0</v>
      </c>
      <c r="U1484" s="27">
        <f>SUMIFS(S:S,O:O,O1484,D:D,"")</f>
        <v>0</v>
      </c>
      <c r="V1484" s="28" t="str">
        <f t="shared" si="165"/>
        <v>Avant</v>
      </c>
      <c r="W1484" s="28" t="str">
        <f t="shared" si="166"/>
        <v>Après</v>
      </c>
      <c r="X1484" s="29">
        <f t="shared" si="167"/>
        <v>0</v>
      </c>
      <c r="Y1484" s="42">
        <f>IFERROR(P1484+D1484*0.03,"")</f>
        <v>2.55321310000103E+16</v>
      </c>
    </row>
    <row r="1485" spans="1:25">
      <c r="A1485" s="13" t="s">
        <v>67</v>
      </c>
      <c r="B1485" s="14" t="s">
        <v>29</v>
      </c>
      <c r="C1485" s="15">
        <v>3605052554395</v>
      </c>
      <c r="D1485" s="16">
        <v>10000</v>
      </c>
      <c r="E1485" s="17">
        <v>10000</v>
      </c>
      <c r="F1485" s="18">
        <v>1</v>
      </c>
      <c r="G1485" s="19">
        <v>1</v>
      </c>
      <c r="H1485" s="20">
        <f t="shared" si="162"/>
        <v>2</v>
      </c>
      <c r="I1485" s="21">
        <f>SUMIFS(E:E,C:C,C1485)</f>
        <v>10000</v>
      </c>
      <c r="J1485" s="21">
        <f>SUMIFS(D:D,C:C,C1485)</f>
        <v>10000</v>
      </c>
      <c r="K1485" s="20" t="str">
        <f>IF(H1485=2,"Délais OK &amp; Qté OK",IF(AND(H1485=1,E1485&lt;&gt;""),"Délais OK &amp; Qté NO",IF(AND(H1485=1,E1485="",M1485&gt;=2),"Délais NO &amp; Qté OK",IF(AND(E1485&lt;&gt;"",J1485=D1485),"Livraison sans demande","Délais NO &amp; Qté NO"))))</f>
        <v>Délais OK &amp; Qté OK</v>
      </c>
      <c r="L1485" s="22" t="str">
        <f>IF(AND(K1485="Délais NO &amp; Qté OK",X1485&gt;30,D1485&lt;&gt;""),"Verificar",IF(AND(K1485="Délais NO &amp; Qté OK",X1485&lt;=30,D1485&lt;&gt;""),"Entrée faite "&amp;X1485&amp;" jours "&amp;V1485,IF(AND(X1485&lt;30,K1485="Délais NO &amp; Qté NO",D1485=""),"Demande faite "&amp;X1485&amp;" jours "&amp;W1486,"")))</f>
        <v/>
      </c>
      <c r="M1485" s="22">
        <f t="shared" si="163"/>
        <v>1</v>
      </c>
      <c r="N1485" s="23">
        <v>1</v>
      </c>
      <c r="O1485" s="12" t="str">
        <f>CONCATENATE(C1485,D1485,E1485)</f>
        <v>36050525543951000010000</v>
      </c>
      <c r="P1485" s="42" t="str">
        <f t="shared" si="164"/>
        <v>25543951000010000</v>
      </c>
      <c r="Q1485" s="24" t="str">
        <f>IF(AND(D1485&lt;&gt;0,E1485=0),B1485,"")</f>
        <v/>
      </c>
      <c r="R1485" s="25" t="str">
        <f>IF(AND(D1485=0,E1485&lt;&gt;0),B1485,"")</f>
        <v/>
      </c>
      <c r="S1485" s="26">
        <f t="shared" si="161"/>
        <v>41080</v>
      </c>
      <c r="T1485" s="27">
        <f>SUMIFS(S:S,O:O,O1485,E:E,"")</f>
        <v>0</v>
      </c>
      <c r="U1485" s="27">
        <f>SUMIFS(S:S,O:O,O1485,D:D,"")</f>
        <v>0</v>
      </c>
      <c r="V1485" s="28" t="str">
        <f t="shared" si="165"/>
        <v>Avant</v>
      </c>
      <c r="W1485" s="28" t="str">
        <f t="shared" si="166"/>
        <v>Après</v>
      </c>
      <c r="X1485" s="29">
        <f t="shared" si="167"/>
        <v>0</v>
      </c>
      <c r="Y1485" s="42">
        <f>IFERROR(P1485+D1485*0.03,"")</f>
        <v>2.55439510000103E+16</v>
      </c>
    </row>
    <row r="1486" spans="1:25">
      <c r="A1486" s="13" t="s">
        <v>67</v>
      </c>
      <c r="B1486" s="14" t="s">
        <v>29</v>
      </c>
      <c r="C1486" s="15">
        <v>3605052554401</v>
      </c>
      <c r="D1486" s="16">
        <v>10000</v>
      </c>
      <c r="E1486" s="17">
        <v>10000</v>
      </c>
      <c r="F1486" s="18">
        <v>1</v>
      </c>
      <c r="G1486" s="19">
        <v>1</v>
      </c>
      <c r="H1486" s="20">
        <f t="shared" si="162"/>
        <v>2</v>
      </c>
      <c r="I1486" s="21">
        <f>SUMIFS(E:E,C:C,C1486)</f>
        <v>10000</v>
      </c>
      <c r="J1486" s="21">
        <f>SUMIFS(D:D,C:C,C1486)</f>
        <v>10000</v>
      </c>
      <c r="K1486" s="20" t="str">
        <f>IF(H1486=2,"Délais OK &amp; Qté OK",IF(AND(H1486=1,E1486&lt;&gt;""),"Délais OK &amp; Qté NO",IF(AND(H1486=1,E1486="",M1486&gt;=2),"Délais NO &amp; Qté OK",IF(AND(E1486&lt;&gt;"",J1486=D1486),"Livraison sans demande","Délais NO &amp; Qté NO"))))</f>
        <v>Délais OK &amp; Qté OK</v>
      </c>
      <c r="L1486" s="22" t="str">
        <f>IF(AND(K1486="Délais NO &amp; Qté OK",X1486&gt;30,D1486&lt;&gt;""),"Verificar",IF(AND(K1486="Délais NO &amp; Qté OK",X1486&lt;=30,D1486&lt;&gt;""),"Entrée faite "&amp;X1486&amp;" jours "&amp;V1486,IF(AND(X1486&lt;30,K1486="Délais NO &amp; Qté NO",D1486=""),"Demande faite "&amp;X1486&amp;" jours "&amp;W1487,"")))</f>
        <v/>
      </c>
      <c r="M1486" s="22">
        <f t="shared" si="163"/>
        <v>1</v>
      </c>
      <c r="N1486" s="23">
        <v>1</v>
      </c>
      <c r="O1486" s="12" t="str">
        <f>CONCATENATE(C1486,D1486,E1486)</f>
        <v>36050525544011000010000</v>
      </c>
      <c r="P1486" s="42" t="str">
        <f t="shared" si="164"/>
        <v>25544011000010000</v>
      </c>
      <c r="Q1486" s="24" t="str">
        <f>IF(AND(D1486&lt;&gt;0,E1486=0),B1486,"")</f>
        <v/>
      </c>
      <c r="R1486" s="25" t="str">
        <f>IF(AND(D1486=0,E1486&lt;&gt;0),B1486,"")</f>
        <v/>
      </c>
      <c r="S1486" s="26">
        <f t="shared" si="161"/>
        <v>41080</v>
      </c>
      <c r="T1486" s="27">
        <f>SUMIFS(S:S,O:O,O1486,E:E,"")</f>
        <v>0</v>
      </c>
      <c r="U1486" s="27">
        <f>SUMIFS(S:S,O:O,O1486,D:D,"")</f>
        <v>0</v>
      </c>
      <c r="V1486" s="28" t="str">
        <f t="shared" si="165"/>
        <v>Avant</v>
      </c>
      <c r="W1486" s="28" t="str">
        <f t="shared" si="166"/>
        <v>Après</v>
      </c>
      <c r="X1486" s="29">
        <f t="shared" si="167"/>
        <v>0</v>
      </c>
      <c r="Y1486" s="42">
        <f>IFERROR(P1486+D1486*0.03,"")</f>
        <v>2.55440110000103E+16</v>
      </c>
    </row>
    <row r="1487" spans="1:25">
      <c r="A1487" s="13" t="s">
        <v>67</v>
      </c>
      <c r="B1487" s="14" t="s">
        <v>29</v>
      </c>
      <c r="C1487" s="15">
        <v>3605052554647</v>
      </c>
      <c r="D1487" s="16">
        <v>10000</v>
      </c>
      <c r="E1487" s="17">
        <v>10000</v>
      </c>
      <c r="F1487" s="18">
        <v>1</v>
      </c>
      <c r="G1487" s="19">
        <v>1</v>
      </c>
      <c r="H1487" s="20">
        <f t="shared" si="162"/>
        <v>2</v>
      </c>
      <c r="I1487" s="21">
        <f>SUMIFS(E:E,C:C,C1487)</f>
        <v>10000</v>
      </c>
      <c r="J1487" s="21">
        <f>SUMIFS(D:D,C:C,C1487)</f>
        <v>10000</v>
      </c>
      <c r="K1487" s="20" t="str">
        <f>IF(H1487=2,"Délais OK &amp; Qté OK",IF(AND(H1487=1,E1487&lt;&gt;""),"Délais OK &amp; Qté NO",IF(AND(H1487=1,E1487="",M1487&gt;=2),"Délais NO &amp; Qté OK",IF(AND(E1487&lt;&gt;"",J1487=D1487),"Livraison sans demande","Délais NO &amp; Qté NO"))))</f>
        <v>Délais OK &amp; Qté OK</v>
      </c>
      <c r="L1487" s="22" t="str">
        <f>IF(AND(K1487="Délais NO &amp; Qté OK",X1487&gt;30,D1487&lt;&gt;""),"Verificar",IF(AND(K1487="Délais NO &amp; Qté OK",X1487&lt;=30,D1487&lt;&gt;""),"Entrée faite "&amp;X1487&amp;" jours "&amp;V1487,IF(AND(X1487&lt;30,K1487="Délais NO &amp; Qté NO",D1487=""),"Demande faite "&amp;X1487&amp;" jours "&amp;W1488,"")))</f>
        <v/>
      </c>
      <c r="M1487" s="22">
        <f t="shared" si="163"/>
        <v>1</v>
      </c>
      <c r="N1487" s="23">
        <v>1</v>
      </c>
      <c r="O1487" s="12" t="str">
        <f>CONCATENATE(C1487,D1487,E1487)</f>
        <v>36050525546471000010000</v>
      </c>
      <c r="P1487" s="42" t="str">
        <f t="shared" si="164"/>
        <v>25546471000010000</v>
      </c>
      <c r="Q1487" s="24" t="str">
        <f>IF(AND(D1487&lt;&gt;0,E1487=0),B1487,"")</f>
        <v/>
      </c>
      <c r="R1487" s="25" t="str">
        <f>IF(AND(D1487=0,E1487&lt;&gt;0),B1487,"")</f>
        <v/>
      </c>
      <c r="S1487" s="26">
        <f t="shared" si="161"/>
        <v>41080</v>
      </c>
      <c r="T1487" s="27">
        <f>SUMIFS(S:S,O:O,O1487,E:E,"")</f>
        <v>0</v>
      </c>
      <c r="U1487" s="27">
        <f>SUMIFS(S:S,O:O,O1487,D:D,"")</f>
        <v>0</v>
      </c>
      <c r="V1487" s="28" t="str">
        <f t="shared" si="165"/>
        <v>Avant</v>
      </c>
      <c r="W1487" s="28" t="str">
        <f t="shared" si="166"/>
        <v>Après</v>
      </c>
      <c r="X1487" s="29">
        <f t="shared" si="167"/>
        <v>0</v>
      </c>
      <c r="Y1487" s="42">
        <f>IFERROR(P1487+D1487*0.03,"")</f>
        <v>2.55464710000103E+16</v>
      </c>
    </row>
    <row r="1488" spans="1:25">
      <c r="A1488" s="13" t="s">
        <v>67</v>
      </c>
      <c r="B1488" s="14" t="s">
        <v>29</v>
      </c>
      <c r="C1488" s="15">
        <v>3605052615775</v>
      </c>
      <c r="D1488" s="16">
        <v>10000</v>
      </c>
      <c r="E1488" s="17">
        <v>10000</v>
      </c>
      <c r="F1488" s="18">
        <v>1</v>
      </c>
      <c r="G1488" s="19">
        <v>1</v>
      </c>
      <c r="H1488" s="20">
        <f t="shared" si="162"/>
        <v>2</v>
      </c>
      <c r="I1488" s="21">
        <f>SUMIFS(E:E,C:C,C1488)</f>
        <v>10000</v>
      </c>
      <c r="J1488" s="21">
        <f>SUMIFS(D:D,C:C,C1488)</f>
        <v>10000</v>
      </c>
      <c r="K1488" s="20" t="str">
        <f>IF(H1488=2,"Délais OK &amp; Qté OK",IF(AND(H1488=1,E1488&lt;&gt;""),"Délais OK &amp; Qté NO",IF(AND(H1488=1,E1488="",M1488&gt;=2),"Délais NO &amp; Qté OK",IF(AND(E1488&lt;&gt;"",J1488=D1488),"Livraison sans demande","Délais NO &amp; Qté NO"))))</f>
        <v>Délais OK &amp; Qté OK</v>
      </c>
      <c r="L1488" s="22" t="str">
        <f>IF(AND(K1488="Délais NO &amp; Qté OK",X1488&gt;30,D1488&lt;&gt;""),"Verificar",IF(AND(K1488="Délais NO &amp; Qté OK",X1488&lt;=30,D1488&lt;&gt;""),"Entrée faite "&amp;X1488&amp;" jours "&amp;V1488,IF(AND(X1488&lt;30,K1488="Délais NO &amp; Qté NO",D1488=""),"Demande faite "&amp;X1488&amp;" jours "&amp;W1489,"")))</f>
        <v/>
      </c>
      <c r="M1488" s="22">
        <f t="shared" si="163"/>
        <v>1</v>
      </c>
      <c r="N1488" s="23">
        <v>1</v>
      </c>
      <c r="O1488" s="12" t="str">
        <f>CONCATENATE(C1488,D1488,E1488)</f>
        <v>36050526157751000010000</v>
      </c>
      <c r="P1488" s="42" t="str">
        <f t="shared" si="164"/>
        <v>26157751000010000</v>
      </c>
      <c r="Q1488" s="24" t="str">
        <f>IF(AND(D1488&lt;&gt;0,E1488=0),B1488,"")</f>
        <v/>
      </c>
      <c r="R1488" s="25" t="str">
        <f>IF(AND(D1488=0,E1488&lt;&gt;0),B1488,"")</f>
        <v/>
      </c>
      <c r="S1488" s="26">
        <f t="shared" si="161"/>
        <v>41080</v>
      </c>
      <c r="T1488" s="27">
        <f>SUMIFS(S:S,O:O,O1488,E:E,"")</f>
        <v>0</v>
      </c>
      <c r="U1488" s="27">
        <f>SUMIFS(S:S,O:O,O1488,D:D,"")</f>
        <v>0</v>
      </c>
      <c r="V1488" s="28" t="str">
        <f t="shared" si="165"/>
        <v>Avant</v>
      </c>
      <c r="W1488" s="28" t="str">
        <f t="shared" si="166"/>
        <v>Après</v>
      </c>
      <c r="X1488" s="29">
        <f t="shared" si="167"/>
        <v>0</v>
      </c>
      <c r="Y1488" s="42">
        <f>IFERROR(P1488+D1488*0.03,"")</f>
        <v>2.61577510000103E+16</v>
      </c>
    </row>
    <row r="1489" spans="1:25">
      <c r="A1489" s="13" t="s">
        <v>67</v>
      </c>
      <c r="B1489" s="14" t="s">
        <v>29</v>
      </c>
      <c r="C1489" s="15">
        <v>3605052617915</v>
      </c>
      <c r="D1489" s="16">
        <v>10000</v>
      </c>
      <c r="E1489" s="17">
        <v>10000</v>
      </c>
      <c r="F1489" s="18">
        <v>1</v>
      </c>
      <c r="G1489" s="19">
        <v>1</v>
      </c>
      <c r="H1489" s="20">
        <f t="shared" si="162"/>
        <v>2</v>
      </c>
      <c r="I1489" s="21">
        <f>SUMIFS(E:E,C:C,C1489)</f>
        <v>10000</v>
      </c>
      <c r="J1489" s="21">
        <f>SUMIFS(D:D,C:C,C1489)</f>
        <v>10000</v>
      </c>
      <c r="K1489" s="20" t="str">
        <f>IF(H1489=2,"Délais OK &amp; Qté OK",IF(AND(H1489=1,E1489&lt;&gt;""),"Délais OK &amp; Qté NO",IF(AND(H1489=1,E1489="",M1489&gt;=2),"Délais NO &amp; Qté OK",IF(AND(E1489&lt;&gt;"",J1489=D1489),"Livraison sans demande","Délais NO &amp; Qté NO"))))</f>
        <v>Délais OK &amp; Qté OK</v>
      </c>
      <c r="L1489" s="22" t="str">
        <f>IF(AND(K1489="Délais NO &amp; Qté OK",X1489&gt;30,D1489&lt;&gt;""),"Verificar",IF(AND(K1489="Délais NO &amp; Qté OK",X1489&lt;=30,D1489&lt;&gt;""),"Entrée faite "&amp;X1489&amp;" jours "&amp;V1489,IF(AND(X1489&lt;30,K1489="Délais NO &amp; Qté NO",D1489=""),"Demande faite "&amp;X1489&amp;" jours "&amp;W1490,"")))</f>
        <v/>
      </c>
      <c r="M1489" s="22">
        <f t="shared" si="163"/>
        <v>1</v>
      </c>
      <c r="N1489" s="23">
        <v>1</v>
      </c>
      <c r="O1489" s="12" t="str">
        <f>CONCATENATE(C1489,D1489,E1489)</f>
        <v>36050526179151000010000</v>
      </c>
      <c r="P1489" s="42" t="str">
        <f t="shared" si="164"/>
        <v>26179151000010000</v>
      </c>
      <c r="Q1489" s="24" t="str">
        <f>IF(AND(D1489&lt;&gt;0,E1489=0),B1489,"")</f>
        <v/>
      </c>
      <c r="R1489" s="25" t="str">
        <f>IF(AND(D1489=0,E1489&lt;&gt;0),B1489,"")</f>
        <v/>
      </c>
      <c r="S1489" s="26">
        <f t="shared" si="161"/>
        <v>41080</v>
      </c>
      <c r="T1489" s="27">
        <f>SUMIFS(S:S,O:O,O1489,E:E,"")</f>
        <v>0</v>
      </c>
      <c r="U1489" s="27">
        <f>SUMIFS(S:S,O:O,O1489,D:D,"")</f>
        <v>0</v>
      </c>
      <c r="V1489" s="28" t="str">
        <f t="shared" si="165"/>
        <v>Avant</v>
      </c>
      <c r="W1489" s="28" t="str">
        <f t="shared" si="166"/>
        <v>Après</v>
      </c>
      <c r="X1489" s="29">
        <f t="shared" si="167"/>
        <v>0</v>
      </c>
      <c r="Y1489" s="42">
        <f>IFERROR(P1489+D1489*0.03,"")</f>
        <v>2.61791510000103E+16</v>
      </c>
    </row>
    <row r="1490" spans="1:25">
      <c r="A1490" s="13" t="s">
        <v>67</v>
      </c>
      <c r="B1490" s="14" t="s">
        <v>29</v>
      </c>
      <c r="C1490" s="15">
        <v>3605052623121</v>
      </c>
      <c r="D1490" s="16">
        <v>23925</v>
      </c>
      <c r="E1490" s="17">
        <v>24050</v>
      </c>
      <c r="F1490" s="18">
        <v>1</v>
      </c>
      <c r="G1490" s="19">
        <v>1</v>
      </c>
      <c r="H1490" s="20">
        <f t="shared" si="162"/>
        <v>2</v>
      </c>
      <c r="I1490" s="21">
        <f>SUMIFS(E:E,C:C,C1490)</f>
        <v>24050</v>
      </c>
      <c r="J1490" s="21">
        <f>SUMIFS(D:D,C:C,C1490)</f>
        <v>23925</v>
      </c>
      <c r="K1490" s="20" t="str">
        <f>IF(H1490=2,"Délais OK &amp; Qté OK",IF(AND(H1490=1,E1490&lt;&gt;""),"Délais OK &amp; Qté NO",IF(AND(H1490=1,E1490="",M1490&gt;=2),"Délais NO &amp; Qté OK",IF(AND(E1490&lt;&gt;"",J1490=D1490),"Livraison sans demande","Délais NO &amp; Qté NO"))))</f>
        <v>Délais OK &amp; Qté OK</v>
      </c>
      <c r="L1490" s="22" t="str">
        <f>IF(AND(K1490="Délais NO &amp; Qté OK",X1490&gt;30,D1490&lt;&gt;""),"Verificar",IF(AND(K1490="Délais NO &amp; Qté OK",X1490&lt;=30,D1490&lt;&gt;""),"Entrée faite "&amp;X1490&amp;" jours "&amp;V1490,IF(AND(X1490&lt;30,K1490="Délais NO &amp; Qté NO",D1490=""),"Demande faite "&amp;X1490&amp;" jours "&amp;W1491,"")))</f>
        <v/>
      </c>
      <c r="M1490" s="22">
        <f t="shared" si="163"/>
        <v>1</v>
      </c>
      <c r="N1490" s="23">
        <v>1</v>
      </c>
      <c r="O1490" s="12" t="str">
        <f>CONCATENATE(C1490,D1490,E1490)</f>
        <v>36050526231212392524050</v>
      </c>
      <c r="P1490" s="42" t="str">
        <f t="shared" si="164"/>
        <v>26231212392524050</v>
      </c>
      <c r="Q1490" s="24" t="str">
        <f>IF(AND(D1490&lt;&gt;0,E1490=0),B1490,"")</f>
        <v/>
      </c>
      <c r="R1490" s="25" t="str">
        <f>IF(AND(D1490=0,E1490&lt;&gt;0),B1490,"")</f>
        <v/>
      </c>
      <c r="S1490" s="26">
        <f t="shared" si="161"/>
        <v>41080</v>
      </c>
      <c r="T1490" s="27">
        <f>SUMIFS(S:S,O:O,O1490,E:E,"")</f>
        <v>0</v>
      </c>
      <c r="U1490" s="27">
        <f>SUMIFS(S:S,O:O,O1490,D:D,"")</f>
        <v>0</v>
      </c>
      <c r="V1490" s="28" t="str">
        <f t="shared" si="165"/>
        <v>Avant</v>
      </c>
      <c r="W1490" s="28" t="str">
        <f t="shared" si="166"/>
        <v>Après</v>
      </c>
      <c r="X1490" s="29">
        <f t="shared" si="167"/>
        <v>0</v>
      </c>
      <c r="Y1490" s="42">
        <f>IFERROR(P1490+D1490*0.03,"")</f>
        <v>2.6231212392524716E+16</v>
      </c>
    </row>
    <row r="1491" spans="1:25">
      <c r="A1491" s="13" t="s">
        <v>67</v>
      </c>
      <c r="B1491" s="14" t="s">
        <v>29</v>
      </c>
      <c r="C1491" s="15">
        <v>3605052675397</v>
      </c>
      <c r="D1491" s="16">
        <v>10000</v>
      </c>
      <c r="E1491" s="17">
        <v>10000</v>
      </c>
      <c r="F1491" s="18">
        <v>1</v>
      </c>
      <c r="G1491" s="19">
        <v>1</v>
      </c>
      <c r="H1491" s="20">
        <f t="shared" si="162"/>
        <v>2</v>
      </c>
      <c r="I1491" s="21">
        <f>SUMIFS(E:E,C:C,C1491)</f>
        <v>10000</v>
      </c>
      <c r="J1491" s="21">
        <f>SUMIFS(D:D,C:C,C1491)</f>
        <v>10000</v>
      </c>
      <c r="K1491" s="20" t="str">
        <f>IF(H1491=2,"Délais OK &amp; Qté OK",IF(AND(H1491=1,E1491&lt;&gt;""),"Délais OK &amp; Qté NO",IF(AND(H1491=1,E1491="",M1491&gt;=2),"Délais NO &amp; Qté OK",IF(AND(E1491&lt;&gt;"",J1491=D1491),"Livraison sans demande","Délais NO &amp; Qté NO"))))</f>
        <v>Délais OK &amp; Qté OK</v>
      </c>
      <c r="L1491" s="22" t="str">
        <f>IF(AND(K1491="Délais NO &amp; Qté OK",X1491&gt;30,D1491&lt;&gt;""),"Verificar",IF(AND(K1491="Délais NO &amp; Qté OK",X1491&lt;=30,D1491&lt;&gt;""),"Entrée faite "&amp;X1491&amp;" jours "&amp;V1491,IF(AND(X1491&lt;30,K1491="Délais NO &amp; Qté NO",D1491=""),"Demande faite "&amp;X1491&amp;" jours "&amp;W1492,"")))</f>
        <v/>
      </c>
      <c r="M1491" s="22">
        <f t="shared" si="163"/>
        <v>1</v>
      </c>
      <c r="N1491" s="23">
        <v>1</v>
      </c>
      <c r="O1491" s="12" t="str">
        <f>CONCATENATE(C1491,D1491,E1491)</f>
        <v>36050526753971000010000</v>
      </c>
      <c r="P1491" s="42" t="str">
        <f t="shared" si="164"/>
        <v>26753971000010000</v>
      </c>
      <c r="Q1491" s="24" t="str">
        <f>IF(AND(D1491&lt;&gt;0,E1491=0),B1491,"")</f>
        <v/>
      </c>
      <c r="R1491" s="25" t="str">
        <f>IF(AND(D1491=0,E1491&lt;&gt;0),B1491,"")</f>
        <v/>
      </c>
      <c r="S1491" s="26">
        <f t="shared" si="161"/>
        <v>41080</v>
      </c>
      <c r="T1491" s="27">
        <f>SUMIFS(S:S,O:O,O1491,E:E,"")</f>
        <v>0</v>
      </c>
      <c r="U1491" s="27">
        <f>SUMIFS(S:S,O:O,O1491,D:D,"")</f>
        <v>0</v>
      </c>
      <c r="V1491" s="28" t="str">
        <f t="shared" si="165"/>
        <v>Avant</v>
      </c>
      <c r="W1491" s="28" t="str">
        <f t="shared" si="166"/>
        <v>Après</v>
      </c>
      <c r="X1491" s="29">
        <f t="shared" si="167"/>
        <v>0</v>
      </c>
      <c r="Y1491" s="42">
        <f>IFERROR(P1491+D1491*0.03,"")</f>
        <v>2.67539710000103E+16</v>
      </c>
    </row>
    <row r="1492" spans="1:25">
      <c r="A1492" s="13" t="s">
        <v>67</v>
      </c>
      <c r="B1492" s="14" t="s">
        <v>29</v>
      </c>
      <c r="C1492" s="15">
        <v>3605052675403</v>
      </c>
      <c r="D1492" s="16">
        <v>10000</v>
      </c>
      <c r="E1492" s="17">
        <v>10000</v>
      </c>
      <c r="F1492" s="18">
        <v>1</v>
      </c>
      <c r="G1492" s="19">
        <v>1</v>
      </c>
      <c r="H1492" s="20">
        <f t="shared" si="162"/>
        <v>2</v>
      </c>
      <c r="I1492" s="21">
        <f>SUMIFS(E:E,C:C,C1492)</f>
        <v>10000</v>
      </c>
      <c r="J1492" s="21">
        <f>SUMIFS(D:D,C:C,C1492)</f>
        <v>10000</v>
      </c>
      <c r="K1492" s="20" t="str">
        <f>IF(H1492=2,"Délais OK &amp; Qté OK",IF(AND(H1492=1,E1492&lt;&gt;""),"Délais OK &amp; Qté NO",IF(AND(H1492=1,E1492="",M1492&gt;=2),"Délais NO &amp; Qté OK",IF(AND(E1492&lt;&gt;"",J1492=D1492),"Livraison sans demande","Délais NO &amp; Qté NO"))))</f>
        <v>Délais OK &amp; Qté OK</v>
      </c>
      <c r="L1492" s="22" t="str">
        <f>IF(AND(K1492="Délais NO &amp; Qté OK",X1492&gt;30,D1492&lt;&gt;""),"Verificar",IF(AND(K1492="Délais NO &amp; Qté OK",X1492&lt;=30,D1492&lt;&gt;""),"Entrée faite "&amp;X1492&amp;" jours "&amp;V1492,IF(AND(X1492&lt;30,K1492="Délais NO &amp; Qté NO",D1492=""),"Demande faite "&amp;X1492&amp;" jours "&amp;W1493,"")))</f>
        <v/>
      </c>
      <c r="M1492" s="22">
        <f t="shared" si="163"/>
        <v>1</v>
      </c>
      <c r="N1492" s="23">
        <v>1</v>
      </c>
      <c r="O1492" s="12" t="str">
        <f>CONCATENATE(C1492,D1492,E1492)</f>
        <v>36050526754031000010000</v>
      </c>
      <c r="P1492" s="42" t="str">
        <f t="shared" si="164"/>
        <v>26754031000010000</v>
      </c>
      <c r="Q1492" s="24" t="str">
        <f>IF(AND(D1492&lt;&gt;0,E1492=0),B1492,"")</f>
        <v/>
      </c>
      <c r="R1492" s="25" t="str">
        <f>IF(AND(D1492=0,E1492&lt;&gt;0),B1492,"")</f>
        <v/>
      </c>
      <c r="S1492" s="26">
        <f t="shared" si="161"/>
        <v>41080</v>
      </c>
      <c r="T1492" s="27">
        <f>SUMIFS(S:S,O:O,O1492,E:E,"")</f>
        <v>0</v>
      </c>
      <c r="U1492" s="27">
        <f>SUMIFS(S:S,O:O,O1492,D:D,"")</f>
        <v>0</v>
      </c>
      <c r="V1492" s="28" t="str">
        <f t="shared" si="165"/>
        <v>Avant</v>
      </c>
      <c r="W1492" s="28" t="str">
        <f t="shared" si="166"/>
        <v>Après</v>
      </c>
      <c r="X1492" s="29">
        <f t="shared" si="167"/>
        <v>0</v>
      </c>
      <c r="Y1492" s="42">
        <f>IFERROR(P1492+D1492*0.03,"")</f>
        <v>2.67540310000103E+16</v>
      </c>
    </row>
    <row r="1493" spans="1:25">
      <c r="A1493" s="13" t="s">
        <v>67</v>
      </c>
      <c r="B1493" s="14" t="s">
        <v>29</v>
      </c>
      <c r="C1493" s="15">
        <v>3605052711538</v>
      </c>
      <c r="D1493" s="16">
        <v>20000</v>
      </c>
      <c r="E1493" s="17">
        <v>20000</v>
      </c>
      <c r="F1493" s="18">
        <v>1</v>
      </c>
      <c r="G1493" s="19">
        <v>1</v>
      </c>
      <c r="H1493" s="20">
        <f t="shared" si="162"/>
        <v>2</v>
      </c>
      <c r="I1493" s="21">
        <f>SUMIFS(E:E,C:C,C1493)</f>
        <v>20000</v>
      </c>
      <c r="J1493" s="21">
        <f>SUMIFS(D:D,C:C,C1493)</f>
        <v>20000</v>
      </c>
      <c r="K1493" s="20" t="str">
        <f>IF(H1493=2,"Délais OK &amp; Qté OK",IF(AND(H1493=1,E1493&lt;&gt;""),"Délais OK &amp; Qté NO",IF(AND(H1493=1,E1493="",M1493&gt;=2),"Délais NO &amp; Qté OK",IF(AND(E1493&lt;&gt;"",J1493=D1493),"Livraison sans demande","Délais NO &amp; Qté NO"))))</f>
        <v>Délais OK &amp; Qté OK</v>
      </c>
      <c r="L1493" s="22" t="str">
        <f>IF(AND(K1493="Délais NO &amp; Qté OK",X1493&gt;30,D1493&lt;&gt;""),"Verificar",IF(AND(K1493="Délais NO &amp; Qté OK",X1493&lt;=30,D1493&lt;&gt;""),"Entrée faite "&amp;X1493&amp;" jours "&amp;V1493,IF(AND(X1493&lt;30,K1493="Délais NO &amp; Qté NO",D1493=""),"Demande faite "&amp;X1493&amp;" jours "&amp;W1494,"")))</f>
        <v/>
      </c>
      <c r="M1493" s="22">
        <f t="shared" si="163"/>
        <v>1</v>
      </c>
      <c r="N1493" s="23">
        <v>1</v>
      </c>
      <c r="O1493" s="12" t="str">
        <f>CONCATENATE(C1493,D1493,E1493)</f>
        <v>36050527115382000020000</v>
      </c>
      <c r="P1493" s="42" t="str">
        <f t="shared" si="164"/>
        <v>27115382000020000</v>
      </c>
      <c r="Q1493" s="24" t="str">
        <f>IF(AND(D1493&lt;&gt;0,E1493=0),B1493,"")</f>
        <v/>
      </c>
      <c r="R1493" s="25" t="str">
        <f>IF(AND(D1493=0,E1493&lt;&gt;0),B1493,"")</f>
        <v/>
      </c>
      <c r="S1493" s="26">
        <f t="shared" si="161"/>
        <v>41080</v>
      </c>
      <c r="T1493" s="27">
        <f>SUMIFS(S:S,O:O,O1493,E:E,"")</f>
        <v>0</v>
      </c>
      <c r="U1493" s="27">
        <f>SUMIFS(S:S,O:O,O1493,D:D,"")</f>
        <v>0</v>
      </c>
      <c r="V1493" s="28" t="str">
        <f t="shared" si="165"/>
        <v>Avant</v>
      </c>
      <c r="W1493" s="28" t="str">
        <f t="shared" si="166"/>
        <v>Après</v>
      </c>
      <c r="X1493" s="29">
        <f t="shared" si="167"/>
        <v>0</v>
      </c>
      <c r="Y1493" s="42">
        <f>IFERROR(P1493+D1493*0.03,"")</f>
        <v>2.71153820000206E+16</v>
      </c>
    </row>
    <row r="1494" spans="1:25">
      <c r="A1494" s="13" t="s">
        <v>67</v>
      </c>
      <c r="B1494" s="14" t="s">
        <v>29</v>
      </c>
      <c r="C1494" s="15">
        <v>3605052712047</v>
      </c>
      <c r="D1494" s="16">
        <v>10000</v>
      </c>
      <c r="E1494" s="17">
        <v>10000</v>
      </c>
      <c r="F1494" s="18">
        <v>1</v>
      </c>
      <c r="G1494" s="19">
        <v>1</v>
      </c>
      <c r="H1494" s="20">
        <f t="shared" si="162"/>
        <v>2</v>
      </c>
      <c r="I1494" s="21">
        <f>SUMIFS(E:E,C:C,C1494)</f>
        <v>10000</v>
      </c>
      <c r="J1494" s="21">
        <f>SUMIFS(D:D,C:C,C1494)</f>
        <v>10000</v>
      </c>
      <c r="K1494" s="20" t="str">
        <f>IF(H1494=2,"Délais OK &amp; Qté OK",IF(AND(H1494=1,E1494&lt;&gt;""),"Délais OK &amp; Qté NO",IF(AND(H1494=1,E1494="",M1494&gt;=2),"Délais NO &amp; Qté OK",IF(AND(E1494&lt;&gt;"",J1494=D1494),"Livraison sans demande","Délais NO &amp; Qté NO"))))</f>
        <v>Délais OK &amp; Qté OK</v>
      </c>
      <c r="L1494" s="22" t="str">
        <f>IF(AND(K1494="Délais NO &amp; Qté OK",X1494&gt;30,D1494&lt;&gt;""),"Verificar",IF(AND(K1494="Délais NO &amp; Qté OK",X1494&lt;=30,D1494&lt;&gt;""),"Entrée faite "&amp;X1494&amp;" jours "&amp;V1494,IF(AND(X1494&lt;30,K1494="Délais NO &amp; Qté NO",D1494=""),"Demande faite "&amp;X1494&amp;" jours "&amp;W1495,"")))</f>
        <v/>
      </c>
      <c r="M1494" s="22">
        <f t="shared" si="163"/>
        <v>1</v>
      </c>
      <c r="N1494" s="23">
        <v>1</v>
      </c>
      <c r="O1494" s="12" t="str">
        <f>CONCATENATE(C1494,D1494,E1494)</f>
        <v>36050527120471000010000</v>
      </c>
      <c r="P1494" s="42" t="str">
        <f t="shared" si="164"/>
        <v>27120471000010000</v>
      </c>
      <c r="Q1494" s="24" t="str">
        <f>IF(AND(D1494&lt;&gt;0,E1494=0),B1494,"")</f>
        <v/>
      </c>
      <c r="R1494" s="25" t="str">
        <f>IF(AND(D1494=0,E1494&lt;&gt;0),B1494,"")</f>
        <v/>
      </c>
      <c r="S1494" s="26">
        <f t="shared" si="161"/>
        <v>41080</v>
      </c>
      <c r="T1494" s="27">
        <f>SUMIFS(S:S,O:O,O1494,E:E,"")</f>
        <v>0</v>
      </c>
      <c r="U1494" s="27">
        <f>SUMIFS(S:S,O:O,O1494,D:D,"")</f>
        <v>0</v>
      </c>
      <c r="V1494" s="28" t="str">
        <f t="shared" si="165"/>
        <v>Avant</v>
      </c>
      <c r="W1494" s="28" t="str">
        <f t="shared" si="166"/>
        <v>Après</v>
      </c>
      <c r="X1494" s="29">
        <f t="shared" si="167"/>
        <v>0</v>
      </c>
      <c r="Y1494" s="42">
        <f>IFERROR(P1494+D1494*0.03,"")</f>
        <v>2.71204710000103E+16</v>
      </c>
    </row>
    <row r="1495" spans="1:25">
      <c r="A1495" s="13" t="s">
        <v>67</v>
      </c>
      <c r="B1495" s="14" t="s">
        <v>18</v>
      </c>
      <c r="C1495" s="15">
        <v>3605050496130</v>
      </c>
      <c r="D1495" s="16">
        <v>10000</v>
      </c>
      <c r="E1495" s="17">
        <v>10000</v>
      </c>
      <c r="F1495" s="18">
        <v>1</v>
      </c>
      <c r="G1495" s="19">
        <v>1</v>
      </c>
      <c r="H1495" s="20">
        <f t="shared" si="162"/>
        <v>2</v>
      </c>
      <c r="I1495" s="21">
        <f>SUMIFS(E:E,C:C,C1495)</f>
        <v>10000</v>
      </c>
      <c r="J1495" s="21">
        <f>SUMIFS(D:D,C:C,C1495)</f>
        <v>10000</v>
      </c>
      <c r="K1495" s="20" t="str">
        <f>IF(H1495=2,"Délais OK &amp; Qté OK",IF(AND(H1495=1,E1495&lt;&gt;""),"Délais OK &amp; Qté NO",IF(AND(H1495=1,E1495="",M1495&gt;=2),"Délais NO &amp; Qté OK",IF(AND(E1495&lt;&gt;"",J1495=D1495),"Livraison sans demande","Délais NO &amp; Qté NO"))))</f>
        <v>Délais OK &amp; Qté OK</v>
      </c>
      <c r="L1495" s="22" t="str">
        <f>IF(AND(K1495="Délais NO &amp; Qté OK",X1495&gt;30,D1495&lt;&gt;""),"Verificar",IF(AND(K1495="Délais NO &amp; Qté OK",X1495&lt;=30,D1495&lt;&gt;""),"Entrée faite "&amp;X1495&amp;" jours "&amp;V1495,IF(AND(X1495&lt;30,K1495="Délais NO &amp; Qté NO",D1495=""),"Demande faite "&amp;X1495&amp;" jours "&amp;W1496,"")))</f>
        <v/>
      </c>
      <c r="M1495" s="22">
        <f t="shared" si="163"/>
        <v>1</v>
      </c>
      <c r="N1495" s="23">
        <v>1</v>
      </c>
      <c r="O1495" s="12" t="str">
        <f>CONCATENATE(C1495,D1495,E1495)</f>
        <v>36050504961301000010000</v>
      </c>
      <c r="P1495" s="42" t="str">
        <f t="shared" si="164"/>
        <v>04961301000010000</v>
      </c>
      <c r="Q1495" s="24" t="str">
        <f>IF(AND(D1495&lt;&gt;0,E1495=0),B1495,"")</f>
        <v/>
      </c>
      <c r="R1495" s="25" t="str">
        <f>IF(AND(D1495=0,E1495&lt;&gt;0),B1495,"")</f>
        <v/>
      </c>
      <c r="S1495" s="26">
        <f t="shared" si="161"/>
        <v>41082</v>
      </c>
      <c r="T1495" s="27">
        <f>SUMIFS(S:S,O:O,O1495,E:E,"")</f>
        <v>0</v>
      </c>
      <c r="U1495" s="27">
        <f>SUMIFS(S:S,O:O,O1495,D:D,"")</f>
        <v>0</v>
      </c>
      <c r="V1495" s="28" t="str">
        <f t="shared" si="165"/>
        <v>Avant</v>
      </c>
      <c r="W1495" s="28" t="str">
        <f t="shared" si="166"/>
        <v>Après</v>
      </c>
      <c r="X1495" s="29">
        <f t="shared" si="167"/>
        <v>0</v>
      </c>
      <c r="Y1495" s="42">
        <f>IFERROR(P1495+D1495*0.03,"")</f>
        <v>4961301000010300</v>
      </c>
    </row>
    <row r="1496" spans="1:25">
      <c r="A1496" s="13" t="s">
        <v>67</v>
      </c>
      <c r="B1496" s="14" t="s">
        <v>18</v>
      </c>
      <c r="C1496" s="15">
        <v>3605050496239</v>
      </c>
      <c r="D1496" s="16">
        <v>10000</v>
      </c>
      <c r="E1496" s="17">
        <v>10000</v>
      </c>
      <c r="F1496" s="18">
        <v>1</v>
      </c>
      <c r="G1496" s="19">
        <v>1</v>
      </c>
      <c r="H1496" s="20">
        <f t="shared" si="162"/>
        <v>2</v>
      </c>
      <c r="I1496" s="21">
        <f>SUMIFS(E:E,C:C,C1496)</f>
        <v>20000</v>
      </c>
      <c r="J1496" s="21">
        <f>SUMIFS(D:D,C:C,C1496)</f>
        <v>30000</v>
      </c>
      <c r="K1496" s="20" t="str">
        <f>IF(H1496=2,"Délais OK &amp; Qté OK",IF(AND(H1496=1,E1496&lt;&gt;""),"Délais OK &amp; Qté NO",IF(AND(H1496=1,E1496="",M1496&gt;=2),"Délais NO &amp; Qté OK",IF(AND(E1496&lt;&gt;"",J1496=D1496),"Livraison sans demande","Délais NO &amp; Qté NO"))))</f>
        <v>Délais OK &amp; Qté OK</v>
      </c>
      <c r="L1496" s="22" t="str">
        <f>IF(AND(K1496="Délais NO &amp; Qté OK",X1496&gt;30,D1496&lt;&gt;""),"Verificar",IF(AND(K1496="Délais NO &amp; Qté OK",X1496&lt;=30,D1496&lt;&gt;""),"Entrée faite "&amp;X1496&amp;" jours "&amp;V1496,IF(AND(X1496&lt;30,K1496="Délais NO &amp; Qté NO",D1496=""),"Demande faite "&amp;X1496&amp;" jours "&amp;W1497,"")))</f>
        <v/>
      </c>
      <c r="M1496" s="22">
        <f t="shared" si="163"/>
        <v>2</v>
      </c>
      <c r="N1496" s="23">
        <v>1</v>
      </c>
      <c r="O1496" s="12" t="str">
        <f>CONCATENATE(C1496,D1496,E1496)</f>
        <v>36050504962391000010000</v>
      </c>
      <c r="P1496" s="42" t="str">
        <f t="shared" si="164"/>
        <v>04962391000010000</v>
      </c>
      <c r="Q1496" s="24" t="str">
        <f>IF(AND(D1496&lt;&gt;0,E1496=0),B1496,"")</f>
        <v/>
      </c>
      <c r="R1496" s="25" t="str">
        <f>IF(AND(D1496=0,E1496&lt;&gt;0),B1496,"")</f>
        <v/>
      </c>
      <c r="S1496" s="26">
        <f t="shared" si="161"/>
        <v>41082</v>
      </c>
      <c r="T1496" s="27">
        <f>SUMIFS(S:S,O:O,O1496,E:E,"")</f>
        <v>0</v>
      </c>
      <c r="U1496" s="27">
        <f>SUMIFS(S:S,O:O,O1496,D:D,"")</f>
        <v>0</v>
      </c>
      <c r="V1496" s="28" t="str">
        <f t="shared" si="165"/>
        <v>Avant</v>
      </c>
      <c r="W1496" s="28" t="str">
        <f t="shared" si="166"/>
        <v>Après</v>
      </c>
      <c r="X1496" s="29">
        <f t="shared" si="167"/>
        <v>0</v>
      </c>
      <c r="Y1496" s="42">
        <f>IFERROR(P1496+D1496*0.03,"")</f>
        <v>4962391000010300</v>
      </c>
    </row>
    <row r="1497" spans="1:25">
      <c r="A1497" s="13" t="s">
        <v>67</v>
      </c>
      <c r="B1497" s="14" t="s">
        <v>18</v>
      </c>
      <c r="C1497" s="15">
        <v>3605051127101</v>
      </c>
      <c r="D1497" s="16">
        <v>10000</v>
      </c>
      <c r="E1497" s="17">
        <v>10000</v>
      </c>
      <c r="F1497" s="18">
        <v>1</v>
      </c>
      <c r="G1497" s="19">
        <v>1</v>
      </c>
      <c r="H1497" s="20">
        <f t="shared" si="162"/>
        <v>2</v>
      </c>
      <c r="I1497" s="21">
        <f>SUMIFS(E:E,C:C,C1497)</f>
        <v>10000</v>
      </c>
      <c r="J1497" s="21">
        <f>SUMIFS(D:D,C:C,C1497)</f>
        <v>10000</v>
      </c>
      <c r="K1497" s="20" t="str">
        <f>IF(H1497=2,"Délais OK &amp; Qté OK",IF(AND(H1497=1,E1497&lt;&gt;""),"Délais OK &amp; Qté NO",IF(AND(H1497=1,E1497="",M1497&gt;=2),"Délais NO &amp; Qté OK",IF(AND(E1497&lt;&gt;"",J1497=D1497),"Livraison sans demande","Délais NO &amp; Qté NO"))))</f>
        <v>Délais OK &amp; Qté OK</v>
      </c>
      <c r="L1497" s="22" t="str">
        <f>IF(AND(K1497="Délais NO &amp; Qté OK",X1497&gt;30,D1497&lt;&gt;""),"Verificar",IF(AND(K1497="Délais NO &amp; Qté OK",X1497&lt;=30,D1497&lt;&gt;""),"Entrée faite "&amp;X1497&amp;" jours "&amp;V1497,IF(AND(X1497&lt;30,K1497="Délais NO &amp; Qté NO",D1497=""),"Demande faite "&amp;X1497&amp;" jours "&amp;W1498,"")))</f>
        <v/>
      </c>
      <c r="M1497" s="22">
        <f t="shared" si="163"/>
        <v>1</v>
      </c>
      <c r="N1497" s="23">
        <v>1</v>
      </c>
      <c r="O1497" s="12" t="str">
        <f>CONCATENATE(C1497,D1497,E1497)</f>
        <v>36050511271011000010000</v>
      </c>
      <c r="P1497" s="42" t="str">
        <f t="shared" si="164"/>
        <v>11271011000010000</v>
      </c>
      <c r="Q1497" s="24" t="str">
        <f>IF(AND(D1497&lt;&gt;0,E1497=0),B1497,"")</f>
        <v/>
      </c>
      <c r="R1497" s="25" t="str">
        <f>IF(AND(D1497=0,E1497&lt;&gt;0),B1497,"")</f>
        <v/>
      </c>
      <c r="S1497" s="26">
        <f t="shared" si="161"/>
        <v>41082</v>
      </c>
      <c r="T1497" s="27">
        <f>SUMIFS(S:S,O:O,O1497,E:E,"")</f>
        <v>0</v>
      </c>
      <c r="U1497" s="27">
        <f>SUMIFS(S:S,O:O,O1497,D:D,"")</f>
        <v>0</v>
      </c>
      <c r="V1497" s="28" t="str">
        <f t="shared" si="165"/>
        <v>Avant</v>
      </c>
      <c r="W1497" s="28" t="str">
        <f t="shared" si="166"/>
        <v>Après</v>
      </c>
      <c r="X1497" s="29">
        <f t="shared" si="167"/>
        <v>0</v>
      </c>
      <c r="Y1497" s="42">
        <f>IFERROR(P1497+D1497*0.03,"")</f>
        <v>1.12710110000103E+16</v>
      </c>
    </row>
    <row r="1498" spans="1:25">
      <c r="A1498" s="13" t="s">
        <v>67</v>
      </c>
      <c r="B1498" s="14" t="s">
        <v>18</v>
      </c>
      <c r="C1498" s="15">
        <v>3605051127149</v>
      </c>
      <c r="D1498" s="16">
        <v>10000</v>
      </c>
      <c r="E1498" s="17">
        <v>10000</v>
      </c>
      <c r="F1498" s="18">
        <v>1</v>
      </c>
      <c r="G1498" s="19">
        <v>1</v>
      </c>
      <c r="H1498" s="20">
        <f t="shared" si="162"/>
        <v>2</v>
      </c>
      <c r="I1498" s="21">
        <f>SUMIFS(E:E,C:C,C1498)</f>
        <v>10000</v>
      </c>
      <c r="J1498" s="21">
        <f>SUMIFS(D:D,C:C,C1498)</f>
        <v>10000</v>
      </c>
      <c r="K1498" s="20" t="str">
        <f>IF(H1498=2,"Délais OK &amp; Qté OK",IF(AND(H1498=1,E1498&lt;&gt;""),"Délais OK &amp; Qté NO",IF(AND(H1498=1,E1498="",M1498&gt;=2),"Délais NO &amp; Qté OK",IF(AND(E1498&lt;&gt;"",J1498=D1498),"Livraison sans demande","Délais NO &amp; Qté NO"))))</f>
        <v>Délais OK &amp; Qté OK</v>
      </c>
      <c r="L1498" s="22" t="str">
        <f>IF(AND(K1498="Délais NO &amp; Qté OK",X1498&gt;30,D1498&lt;&gt;""),"Verificar",IF(AND(K1498="Délais NO &amp; Qté OK",X1498&lt;=30,D1498&lt;&gt;""),"Entrée faite "&amp;X1498&amp;" jours "&amp;V1498,IF(AND(X1498&lt;30,K1498="Délais NO &amp; Qté NO",D1498=""),"Demande faite "&amp;X1498&amp;" jours "&amp;W1499,"")))</f>
        <v/>
      </c>
      <c r="M1498" s="22">
        <f t="shared" si="163"/>
        <v>1</v>
      </c>
      <c r="N1498" s="23">
        <v>1</v>
      </c>
      <c r="O1498" s="12" t="str">
        <f>CONCATENATE(C1498,D1498,E1498)</f>
        <v>36050511271491000010000</v>
      </c>
      <c r="P1498" s="42" t="str">
        <f t="shared" si="164"/>
        <v>11271491000010000</v>
      </c>
      <c r="Q1498" s="24" t="str">
        <f>IF(AND(D1498&lt;&gt;0,E1498=0),B1498,"")</f>
        <v/>
      </c>
      <c r="R1498" s="25" t="str">
        <f>IF(AND(D1498=0,E1498&lt;&gt;0),B1498,"")</f>
        <v/>
      </c>
      <c r="S1498" s="26">
        <f t="shared" si="161"/>
        <v>41082</v>
      </c>
      <c r="T1498" s="27">
        <f>SUMIFS(S:S,O:O,O1498,E:E,"")</f>
        <v>0</v>
      </c>
      <c r="U1498" s="27">
        <f>SUMIFS(S:S,O:O,O1498,D:D,"")</f>
        <v>0</v>
      </c>
      <c r="V1498" s="28" t="str">
        <f t="shared" si="165"/>
        <v>Avant</v>
      </c>
      <c r="W1498" s="28" t="str">
        <f t="shared" si="166"/>
        <v>Après</v>
      </c>
      <c r="X1498" s="29">
        <f t="shared" si="167"/>
        <v>0</v>
      </c>
      <c r="Y1498" s="42">
        <f>IFERROR(P1498+D1498*0.03,"")</f>
        <v>1.12714910000103E+16</v>
      </c>
    </row>
    <row r="1499" spans="1:25">
      <c r="A1499" s="13" t="s">
        <v>67</v>
      </c>
      <c r="B1499" s="14" t="s">
        <v>18</v>
      </c>
      <c r="C1499" s="15">
        <v>3605051127279</v>
      </c>
      <c r="D1499" s="16">
        <v>10000</v>
      </c>
      <c r="E1499" s="17">
        <v>10000</v>
      </c>
      <c r="F1499" s="18">
        <v>1</v>
      </c>
      <c r="G1499" s="19">
        <v>1</v>
      </c>
      <c r="H1499" s="20">
        <f t="shared" si="162"/>
        <v>2</v>
      </c>
      <c r="I1499" s="21">
        <f>SUMIFS(E:E,C:C,C1499)</f>
        <v>10000</v>
      </c>
      <c r="J1499" s="21">
        <f>SUMIFS(D:D,C:C,C1499)</f>
        <v>10000</v>
      </c>
      <c r="K1499" s="20" t="str">
        <f>IF(H1499=2,"Délais OK &amp; Qté OK",IF(AND(H1499=1,E1499&lt;&gt;""),"Délais OK &amp; Qté NO",IF(AND(H1499=1,E1499="",M1499&gt;=2),"Délais NO &amp; Qté OK",IF(AND(E1499&lt;&gt;"",J1499=D1499),"Livraison sans demande","Délais NO &amp; Qté NO"))))</f>
        <v>Délais OK &amp; Qté OK</v>
      </c>
      <c r="L1499" s="22" t="str">
        <f>IF(AND(K1499="Délais NO &amp; Qté OK",X1499&gt;30,D1499&lt;&gt;""),"Verificar",IF(AND(K1499="Délais NO &amp; Qté OK",X1499&lt;=30,D1499&lt;&gt;""),"Entrée faite "&amp;X1499&amp;" jours "&amp;V1499,IF(AND(X1499&lt;30,K1499="Délais NO &amp; Qté NO",D1499=""),"Demande faite "&amp;X1499&amp;" jours "&amp;W1500,"")))</f>
        <v/>
      </c>
      <c r="M1499" s="22">
        <f t="shared" si="163"/>
        <v>1</v>
      </c>
      <c r="N1499" s="23">
        <v>1</v>
      </c>
      <c r="O1499" s="12" t="str">
        <f>CONCATENATE(C1499,D1499,E1499)</f>
        <v>36050511272791000010000</v>
      </c>
      <c r="P1499" s="42" t="str">
        <f t="shared" si="164"/>
        <v>11272791000010000</v>
      </c>
      <c r="Q1499" s="24" t="str">
        <f>IF(AND(D1499&lt;&gt;0,E1499=0),B1499,"")</f>
        <v/>
      </c>
      <c r="R1499" s="25" t="str">
        <f>IF(AND(D1499=0,E1499&lt;&gt;0),B1499,"")</f>
        <v/>
      </c>
      <c r="S1499" s="26">
        <f t="shared" si="161"/>
        <v>41082</v>
      </c>
      <c r="T1499" s="27">
        <f>SUMIFS(S:S,O:O,O1499,E:E,"")</f>
        <v>0</v>
      </c>
      <c r="U1499" s="27">
        <f>SUMIFS(S:S,O:O,O1499,D:D,"")</f>
        <v>0</v>
      </c>
      <c r="V1499" s="28" t="str">
        <f t="shared" si="165"/>
        <v>Avant</v>
      </c>
      <c r="W1499" s="28" t="str">
        <f t="shared" si="166"/>
        <v>Après</v>
      </c>
      <c r="X1499" s="29">
        <f t="shared" si="167"/>
        <v>0</v>
      </c>
      <c r="Y1499" s="42">
        <f>IFERROR(P1499+D1499*0.03,"")</f>
        <v>1.12727910000103E+16</v>
      </c>
    </row>
    <row r="1500" spans="1:25">
      <c r="A1500" s="13" t="s">
        <v>67</v>
      </c>
      <c r="B1500" s="14" t="s">
        <v>18</v>
      </c>
      <c r="C1500" s="15">
        <v>3605051291505</v>
      </c>
      <c r="D1500" s="16">
        <v>14000</v>
      </c>
      <c r="E1500" s="17">
        <v>14000</v>
      </c>
      <c r="F1500" s="18">
        <v>1</v>
      </c>
      <c r="G1500" s="19">
        <v>1</v>
      </c>
      <c r="H1500" s="20">
        <f t="shared" si="162"/>
        <v>2</v>
      </c>
      <c r="I1500" s="21">
        <f>SUMIFS(E:E,C:C,C1500)</f>
        <v>14000</v>
      </c>
      <c r="J1500" s="21">
        <f>SUMIFS(D:D,C:C,C1500)</f>
        <v>14000</v>
      </c>
      <c r="K1500" s="20" t="str">
        <f>IF(H1500=2,"Délais OK &amp; Qté OK",IF(AND(H1500=1,E1500&lt;&gt;""),"Délais OK &amp; Qté NO",IF(AND(H1500=1,E1500="",M1500&gt;=2),"Délais NO &amp; Qté OK",IF(AND(E1500&lt;&gt;"",J1500=D1500),"Livraison sans demande","Délais NO &amp; Qté NO"))))</f>
        <v>Délais OK &amp; Qté OK</v>
      </c>
      <c r="L1500" s="22" t="str">
        <f>IF(AND(K1500="Délais NO &amp; Qté OK",X1500&gt;30,D1500&lt;&gt;""),"Verificar",IF(AND(K1500="Délais NO &amp; Qté OK",X1500&lt;=30,D1500&lt;&gt;""),"Entrée faite "&amp;X1500&amp;" jours "&amp;V1500,IF(AND(X1500&lt;30,K1500="Délais NO &amp; Qté NO",D1500=""),"Demande faite "&amp;X1500&amp;" jours "&amp;W1501,"")))</f>
        <v/>
      </c>
      <c r="M1500" s="22">
        <f t="shared" si="163"/>
        <v>1</v>
      </c>
      <c r="N1500" s="23">
        <v>1</v>
      </c>
      <c r="O1500" s="12" t="str">
        <f>CONCATENATE(C1500,D1500,E1500)</f>
        <v>36050512915051400014000</v>
      </c>
      <c r="P1500" s="42" t="str">
        <f t="shared" si="164"/>
        <v>12915051400014000</v>
      </c>
      <c r="Q1500" s="24" t="str">
        <f>IF(AND(D1500&lt;&gt;0,E1500=0),B1500,"")</f>
        <v/>
      </c>
      <c r="R1500" s="25" t="str">
        <f>IF(AND(D1500=0,E1500&lt;&gt;0),B1500,"")</f>
        <v/>
      </c>
      <c r="S1500" s="26">
        <f t="shared" si="161"/>
        <v>41082</v>
      </c>
      <c r="T1500" s="27">
        <f>SUMIFS(S:S,O:O,O1500,E:E,"")</f>
        <v>0</v>
      </c>
      <c r="U1500" s="27">
        <f>SUMIFS(S:S,O:O,O1500,D:D,"")</f>
        <v>0</v>
      </c>
      <c r="V1500" s="28" t="str">
        <f t="shared" si="165"/>
        <v>Avant</v>
      </c>
      <c r="W1500" s="28" t="str">
        <f t="shared" si="166"/>
        <v>Après</v>
      </c>
      <c r="X1500" s="29">
        <f t="shared" si="167"/>
        <v>0</v>
      </c>
      <c r="Y1500" s="42">
        <f>IFERROR(P1500+D1500*0.03,"")</f>
        <v>1.291505140001442E+16</v>
      </c>
    </row>
    <row r="1501" spans="1:25">
      <c r="A1501" s="13" t="s">
        <v>67</v>
      </c>
      <c r="B1501" s="14" t="s">
        <v>18</v>
      </c>
      <c r="C1501" s="15">
        <v>3605051436029</v>
      </c>
      <c r="D1501" s="16">
        <v>20000</v>
      </c>
      <c r="E1501" s="17">
        <v>10000</v>
      </c>
      <c r="F1501" s="18"/>
      <c r="G1501" s="19">
        <v>1</v>
      </c>
      <c r="H1501" s="20">
        <f t="shared" si="162"/>
        <v>1</v>
      </c>
      <c r="I1501" s="21">
        <f>SUMIFS(E:E,C:C,C1501)</f>
        <v>10000</v>
      </c>
      <c r="J1501" s="21">
        <f>SUMIFS(D:D,C:C,C1501)</f>
        <v>20000</v>
      </c>
      <c r="K1501" s="20" t="str">
        <f>IF(H1501=2,"Délais OK &amp; Qté OK",IF(AND(H1501=1,E1501&lt;&gt;""),"Délais OK &amp; Qté NO",IF(AND(H1501=1,E1501="",M1501&gt;=2),"Délais NO &amp; Qté OK",IF(AND(E1501&lt;&gt;"",J1501=D1501),"Livraison sans demande","Délais NO &amp; Qté NO"))))</f>
        <v>Délais OK &amp; Qté NO</v>
      </c>
      <c r="L1501" s="22" t="str">
        <f>IF(AND(K1501="Délais NO &amp; Qté OK",X1501&gt;30,D1501&lt;&gt;""),"Verificar",IF(AND(K1501="Délais NO &amp; Qté OK",X1501&lt;=30,D1501&lt;&gt;""),"Entrée faite "&amp;X1501&amp;" jours "&amp;V1501,IF(AND(X1501&lt;30,K1501="Délais NO &amp; Qté NO",D1501=""),"Demande faite "&amp;X1501&amp;" jours "&amp;W1502,"")))</f>
        <v/>
      </c>
      <c r="M1501" s="22">
        <f t="shared" si="163"/>
        <v>1</v>
      </c>
      <c r="N1501" s="23">
        <v>1</v>
      </c>
      <c r="O1501" s="12" t="str">
        <f>CONCATENATE(C1501,D1501,E1501)</f>
        <v>36050514360292000010000</v>
      </c>
      <c r="P1501" s="42" t="str">
        <f t="shared" si="164"/>
        <v>14360292000010000</v>
      </c>
      <c r="Q1501" s="24" t="str">
        <f>IF(AND(D1501&lt;&gt;0,E1501=0),B1501,"")</f>
        <v/>
      </c>
      <c r="R1501" s="25" t="str">
        <f>IF(AND(D1501=0,E1501&lt;&gt;0),B1501,"")</f>
        <v/>
      </c>
      <c r="S1501" s="26">
        <f t="shared" si="161"/>
        <v>41082</v>
      </c>
      <c r="T1501" s="27">
        <f>SUMIFS(S:S,O:O,O1501,E:E,"")</f>
        <v>0</v>
      </c>
      <c r="U1501" s="27">
        <f>SUMIFS(S:S,O:O,O1501,D:D,"")</f>
        <v>0</v>
      </c>
      <c r="V1501" s="28" t="str">
        <f t="shared" si="165"/>
        <v>Avant</v>
      </c>
      <c r="W1501" s="28" t="str">
        <f t="shared" si="166"/>
        <v>Après</v>
      </c>
      <c r="X1501" s="29">
        <f t="shared" si="167"/>
        <v>0</v>
      </c>
      <c r="Y1501" s="42">
        <f>IFERROR(P1501+D1501*0.03,"")</f>
        <v>1.43602920000106E+16</v>
      </c>
    </row>
    <row r="1502" spans="1:25">
      <c r="A1502" s="13" t="s">
        <v>67</v>
      </c>
      <c r="B1502" s="14" t="s">
        <v>18</v>
      </c>
      <c r="C1502" s="15">
        <v>3605051454122</v>
      </c>
      <c r="D1502" s="16">
        <v>36250</v>
      </c>
      <c r="E1502" s="17">
        <v>36250</v>
      </c>
      <c r="F1502" s="18">
        <v>1</v>
      </c>
      <c r="G1502" s="19">
        <v>1</v>
      </c>
      <c r="H1502" s="20">
        <f t="shared" si="162"/>
        <v>2</v>
      </c>
      <c r="I1502" s="21">
        <f>SUMIFS(E:E,C:C,C1502)</f>
        <v>56250</v>
      </c>
      <c r="J1502" s="21">
        <f>SUMIFS(D:D,C:C,C1502)</f>
        <v>56250</v>
      </c>
      <c r="K1502" s="20" t="str">
        <f>IF(H1502=2,"Délais OK &amp; Qté OK",IF(AND(H1502=1,E1502&lt;&gt;""),"Délais OK &amp; Qté NO",IF(AND(H1502=1,E1502="",M1502&gt;=2),"Délais NO &amp; Qté OK",IF(AND(E1502&lt;&gt;"",J1502=D1502),"Livraison sans demande","Délais NO &amp; Qté NO"))))</f>
        <v>Délais OK &amp; Qté OK</v>
      </c>
      <c r="L1502" s="22" t="str">
        <f>IF(AND(K1502="Délais NO &amp; Qté OK",X1502&gt;30,D1502&lt;&gt;""),"Verificar",IF(AND(K1502="Délais NO &amp; Qté OK",X1502&lt;=30,D1502&lt;&gt;""),"Entrée faite "&amp;X1502&amp;" jours "&amp;V1502,IF(AND(X1502&lt;30,K1502="Délais NO &amp; Qté NO",D1502=""),"Demande faite "&amp;X1502&amp;" jours "&amp;W1503,"")))</f>
        <v/>
      </c>
      <c r="M1502" s="22">
        <f t="shared" si="163"/>
        <v>1</v>
      </c>
      <c r="N1502" s="23">
        <v>1</v>
      </c>
      <c r="O1502" s="12" t="str">
        <f>CONCATENATE(C1502,D1502,E1502)</f>
        <v>36050514541223625036250</v>
      </c>
      <c r="P1502" s="42" t="str">
        <f t="shared" si="164"/>
        <v>14541223625036250</v>
      </c>
      <c r="Q1502" s="24" t="str">
        <f>IF(AND(D1502&lt;&gt;0,E1502=0),B1502,"")</f>
        <v/>
      </c>
      <c r="R1502" s="25" t="str">
        <f>IF(AND(D1502=0,E1502&lt;&gt;0),B1502,"")</f>
        <v/>
      </c>
      <c r="S1502" s="26">
        <f t="shared" si="161"/>
        <v>41082</v>
      </c>
      <c r="T1502" s="27">
        <f>SUMIFS(S:S,O:O,O1502,E:E,"")</f>
        <v>0</v>
      </c>
      <c r="U1502" s="27">
        <f>SUMIFS(S:S,O:O,O1502,D:D,"")</f>
        <v>0</v>
      </c>
      <c r="V1502" s="28" t="str">
        <f t="shared" si="165"/>
        <v>Avant</v>
      </c>
      <c r="W1502" s="28" t="str">
        <f t="shared" si="166"/>
        <v>Après</v>
      </c>
      <c r="X1502" s="29">
        <f t="shared" si="167"/>
        <v>0</v>
      </c>
      <c r="Y1502" s="42">
        <f>IFERROR(P1502+D1502*0.03,"")</f>
        <v>1.4541223625037288E+16</v>
      </c>
    </row>
    <row r="1503" spans="1:25">
      <c r="A1503" s="13" t="s">
        <v>67</v>
      </c>
      <c r="B1503" s="14" t="s">
        <v>18</v>
      </c>
      <c r="C1503" s="15">
        <v>3605051454153</v>
      </c>
      <c r="D1503" s="16">
        <v>40000</v>
      </c>
      <c r="E1503" s="17">
        <v>40000</v>
      </c>
      <c r="F1503" s="18">
        <v>1</v>
      </c>
      <c r="G1503" s="19">
        <v>1</v>
      </c>
      <c r="H1503" s="20">
        <f t="shared" si="162"/>
        <v>2</v>
      </c>
      <c r="I1503" s="21">
        <f>SUMIFS(E:E,C:C,C1503)</f>
        <v>70000</v>
      </c>
      <c r="J1503" s="21">
        <f>SUMIFS(D:D,C:C,C1503)</f>
        <v>120000</v>
      </c>
      <c r="K1503" s="20" t="str">
        <f>IF(H1503=2,"Délais OK &amp; Qté OK",IF(AND(H1503=1,E1503&lt;&gt;""),"Délais OK &amp; Qté NO",IF(AND(H1503=1,E1503="",M1503&gt;=2),"Délais NO &amp; Qté OK",IF(AND(E1503&lt;&gt;"",J1503=D1503),"Livraison sans demande","Délais NO &amp; Qté NO"))))</f>
        <v>Délais OK &amp; Qté OK</v>
      </c>
      <c r="L1503" s="22" t="str">
        <f>IF(AND(K1503="Délais NO &amp; Qté OK",X1503&gt;30,D1503&lt;&gt;""),"Verificar",IF(AND(K1503="Délais NO &amp; Qté OK",X1503&lt;=30,D1503&lt;&gt;""),"Entrée faite "&amp;X1503&amp;" jours "&amp;V1503,IF(AND(X1503&lt;30,K1503="Délais NO &amp; Qté NO",D1503=""),"Demande faite "&amp;X1503&amp;" jours "&amp;W1504,"")))</f>
        <v/>
      </c>
      <c r="M1503" s="22">
        <f t="shared" si="163"/>
        <v>1</v>
      </c>
      <c r="N1503" s="23">
        <v>1</v>
      </c>
      <c r="O1503" s="12" t="str">
        <f>CONCATENATE(C1503,D1503,E1503)</f>
        <v>36050514541534000040000</v>
      </c>
      <c r="P1503" s="42" t="str">
        <f t="shared" si="164"/>
        <v>14541534000040000</v>
      </c>
      <c r="Q1503" s="24" t="str">
        <f>IF(AND(D1503&lt;&gt;0,E1503=0),B1503,"")</f>
        <v/>
      </c>
      <c r="R1503" s="25" t="str">
        <f>IF(AND(D1503=0,E1503&lt;&gt;0),B1503,"")</f>
        <v/>
      </c>
      <c r="S1503" s="26">
        <f t="shared" si="161"/>
        <v>41082</v>
      </c>
      <c r="T1503" s="27">
        <f>SUMIFS(S:S,O:O,O1503,E:E,"")</f>
        <v>0</v>
      </c>
      <c r="U1503" s="27">
        <f>SUMIFS(S:S,O:O,O1503,D:D,"")</f>
        <v>0</v>
      </c>
      <c r="V1503" s="28" t="str">
        <f t="shared" si="165"/>
        <v>Avant</v>
      </c>
      <c r="W1503" s="28" t="str">
        <f t="shared" si="166"/>
        <v>Après</v>
      </c>
      <c r="X1503" s="29">
        <f t="shared" si="167"/>
        <v>0</v>
      </c>
      <c r="Y1503" s="42">
        <f>IFERROR(P1503+D1503*0.03,"")</f>
        <v>1.45415340000412E+16</v>
      </c>
    </row>
    <row r="1504" spans="1:25">
      <c r="A1504" s="13" t="s">
        <v>67</v>
      </c>
      <c r="B1504" s="14" t="s">
        <v>18</v>
      </c>
      <c r="C1504" s="15">
        <v>3605051454160</v>
      </c>
      <c r="D1504" s="16">
        <v>30000</v>
      </c>
      <c r="E1504" s="17">
        <v>30000</v>
      </c>
      <c r="F1504" s="18">
        <v>1</v>
      </c>
      <c r="G1504" s="19">
        <v>1</v>
      </c>
      <c r="H1504" s="20">
        <f t="shared" si="162"/>
        <v>2</v>
      </c>
      <c r="I1504" s="21">
        <f>SUMIFS(E:E,C:C,C1504)</f>
        <v>60000</v>
      </c>
      <c r="J1504" s="21">
        <f>SUMIFS(D:D,C:C,C1504)</f>
        <v>70000</v>
      </c>
      <c r="K1504" s="20" t="str">
        <f>IF(H1504=2,"Délais OK &amp; Qté OK",IF(AND(H1504=1,E1504&lt;&gt;""),"Délais OK &amp; Qté NO",IF(AND(H1504=1,E1504="",M1504&gt;=2),"Délais NO &amp; Qté OK",IF(AND(E1504&lt;&gt;"",J1504=D1504),"Livraison sans demande","Délais NO &amp; Qté NO"))))</f>
        <v>Délais OK &amp; Qté OK</v>
      </c>
      <c r="L1504" s="22" t="str">
        <f>IF(AND(K1504="Délais NO &amp; Qté OK",X1504&gt;30,D1504&lt;&gt;""),"Verificar",IF(AND(K1504="Délais NO &amp; Qté OK",X1504&lt;=30,D1504&lt;&gt;""),"Entrée faite "&amp;X1504&amp;" jours "&amp;V1504,IF(AND(X1504&lt;30,K1504="Délais NO &amp; Qté NO",D1504=""),"Demande faite "&amp;X1504&amp;" jours "&amp;W1505,"")))</f>
        <v/>
      </c>
      <c r="M1504" s="22">
        <f t="shared" si="163"/>
        <v>2</v>
      </c>
      <c r="N1504" s="23">
        <v>1</v>
      </c>
      <c r="O1504" s="12" t="str">
        <f>CONCATENATE(C1504,D1504,E1504)</f>
        <v>36050514541603000030000</v>
      </c>
      <c r="P1504" s="42" t="str">
        <f t="shared" si="164"/>
        <v>14541603000030000</v>
      </c>
      <c r="Q1504" s="24" t="str">
        <f>IF(AND(D1504&lt;&gt;0,E1504=0),B1504,"")</f>
        <v/>
      </c>
      <c r="R1504" s="25" t="str">
        <f>IF(AND(D1504=0,E1504&lt;&gt;0),B1504,"")</f>
        <v/>
      </c>
      <c r="S1504" s="26">
        <f t="shared" si="161"/>
        <v>41082</v>
      </c>
      <c r="T1504" s="27">
        <f>SUMIFS(S:S,O:O,O1504,E:E,"")</f>
        <v>0</v>
      </c>
      <c r="U1504" s="27">
        <f>SUMIFS(S:S,O:O,O1504,D:D,"")</f>
        <v>0</v>
      </c>
      <c r="V1504" s="28" t="str">
        <f t="shared" si="165"/>
        <v>Avant</v>
      </c>
      <c r="W1504" s="28" t="str">
        <f t="shared" si="166"/>
        <v>Après</v>
      </c>
      <c r="X1504" s="29">
        <f t="shared" si="167"/>
        <v>0</v>
      </c>
      <c r="Y1504" s="42">
        <f>IFERROR(P1504+D1504*0.03,"")</f>
        <v>1.45416030000309E+16</v>
      </c>
    </row>
    <row r="1505" spans="1:25">
      <c r="A1505" s="13" t="s">
        <v>67</v>
      </c>
      <c r="B1505" s="14" t="s">
        <v>18</v>
      </c>
      <c r="C1505" s="15">
        <v>3605051454573</v>
      </c>
      <c r="D1505" s="16">
        <v>50000</v>
      </c>
      <c r="E1505" s="17">
        <v>50000</v>
      </c>
      <c r="F1505" s="18">
        <v>1</v>
      </c>
      <c r="G1505" s="19">
        <v>1</v>
      </c>
      <c r="H1505" s="20">
        <f t="shared" si="162"/>
        <v>2</v>
      </c>
      <c r="I1505" s="21">
        <f>SUMIFS(E:E,C:C,C1505)</f>
        <v>110000</v>
      </c>
      <c r="J1505" s="21">
        <f>SUMIFS(D:D,C:C,C1505)</f>
        <v>110000</v>
      </c>
      <c r="K1505" s="20" t="str">
        <f>IF(H1505=2,"Délais OK &amp; Qté OK",IF(AND(H1505=1,E1505&lt;&gt;""),"Délais OK &amp; Qté NO",IF(AND(H1505=1,E1505="",M1505&gt;=2),"Délais NO &amp; Qté OK",IF(AND(E1505&lt;&gt;"",J1505=D1505),"Livraison sans demande","Délais NO &amp; Qté NO"))))</f>
        <v>Délais OK &amp; Qté OK</v>
      </c>
      <c r="L1505" s="22" t="str">
        <f>IF(AND(K1505="Délais NO &amp; Qté OK",X1505&gt;30,D1505&lt;&gt;""),"Verificar",IF(AND(K1505="Délais NO &amp; Qté OK",X1505&lt;=30,D1505&lt;&gt;""),"Entrée faite "&amp;X1505&amp;" jours "&amp;V1505,IF(AND(X1505&lt;30,K1505="Délais NO &amp; Qté NO",D1505=""),"Demande faite "&amp;X1505&amp;" jours "&amp;W1506,"")))</f>
        <v/>
      </c>
      <c r="M1505" s="22">
        <f t="shared" si="163"/>
        <v>2</v>
      </c>
      <c r="N1505" s="23">
        <v>1</v>
      </c>
      <c r="O1505" s="12" t="str">
        <f>CONCATENATE(C1505,D1505,E1505)</f>
        <v>36050514545735000050000</v>
      </c>
      <c r="P1505" s="42" t="str">
        <f t="shared" si="164"/>
        <v>14545735000050000</v>
      </c>
      <c r="Q1505" s="24" t="str">
        <f>IF(AND(D1505&lt;&gt;0,E1505=0),B1505,"")</f>
        <v/>
      </c>
      <c r="R1505" s="25" t="str">
        <f>IF(AND(D1505=0,E1505&lt;&gt;0),B1505,"")</f>
        <v/>
      </c>
      <c r="S1505" s="26">
        <f t="shared" si="161"/>
        <v>41082</v>
      </c>
      <c r="T1505" s="27">
        <f>SUMIFS(S:S,O:O,O1505,E:E,"")</f>
        <v>0</v>
      </c>
      <c r="U1505" s="27">
        <f>SUMIFS(S:S,O:O,O1505,D:D,"")</f>
        <v>0</v>
      </c>
      <c r="V1505" s="28" t="str">
        <f t="shared" si="165"/>
        <v>Avant</v>
      </c>
      <c r="W1505" s="28" t="str">
        <f t="shared" si="166"/>
        <v>Après</v>
      </c>
      <c r="X1505" s="29">
        <f t="shared" si="167"/>
        <v>0</v>
      </c>
      <c r="Y1505" s="42">
        <f>IFERROR(P1505+D1505*0.03,"")</f>
        <v>1.45457350000515E+16</v>
      </c>
    </row>
    <row r="1506" spans="1:25">
      <c r="A1506" s="13" t="s">
        <v>67</v>
      </c>
      <c r="B1506" s="14" t="s">
        <v>18</v>
      </c>
      <c r="C1506" s="15">
        <v>3605051454603</v>
      </c>
      <c r="D1506" s="16">
        <v>50000</v>
      </c>
      <c r="E1506" s="17">
        <v>50000</v>
      </c>
      <c r="F1506" s="18">
        <v>1</v>
      </c>
      <c r="G1506" s="19">
        <v>1</v>
      </c>
      <c r="H1506" s="20">
        <f t="shared" si="162"/>
        <v>2</v>
      </c>
      <c r="I1506" s="21">
        <f>SUMIFS(E:E,C:C,C1506)</f>
        <v>160000</v>
      </c>
      <c r="J1506" s="21">
        <f>SUMIFS(D:D,C:C,C1506)</f>
        <v>180000</v>
      </c>
      <c r="K1506" s="20" t="str">
        <f>IF(H1506=2,"Délais OK &amp; Qté OK",IF(AND(H1506=1,E1506&lt;&gt;""),"Délais OK &amp; Qté NO",IF(AND(H1506=1,E1506="",M1506&gt;=2),"Délais NO &amp; Qté OK",IF(AND(E1506&lt;&gt;"",J1506=D1506),"Livraison sans demande","Délais NO &amp; Qté NO"))))</f>
        <v>Délais OK &amp; Qté OK</v>
      </c>
      <c r="L1506" s="22" t="str">
        <f>IF(AND(K1506="Délais NO &amp; Qté OK",X1506&gt;30,D1506&lt;&gt;""),"Verificar",IF(AND(K1506="Délais NO &amp; Qté OK",X1506&lt;=30,D1506&lt;&gt;""),"Entrée faite "&amp;X1506&amp;" jours "&amp;V1506,IF(AND(X1506&lt;30,K1506="Délais NO &amp; Qté NO",D1506=""),"Demande faite "&amp;X1506&amp;" jours "&amp;W1507,"")))</f>
        <v/>
      </c>
      <c r="M1506" s="22">
        <f t="shared" si="163"/>
        <v>2</v>
      </c>
      <c r="N1506" s="23">
        <v>1</v>
      </c>
      <c r="O1506" s="12" t="str">
        <f>CONCATENATE(C1506,D1506,E1506)</f>
        <v>36050514546035000050000</v>
      </c>
      <c r="P1506" s="42" t="str">
        <f t="shared" si="164"/>
        <v>14546035000050000</v>
      </c>
      <c r="Q1506" s="24" t="str">
        <f>IF(AND(D1506&lt;&gt;0,E1506=0),B1506,"")</f>
        <v/>
      </c>
      <c r="R1506" s="25" t="str">
        <f>IF(AND(D1506=0,E1506&lt;&gt;0),B1506,"")</f>
        <v/>
      </c>
      <c r="S1506" s="26">
        <f t="shared" si="161"/>
        <v>41082</v>
      </c>
      <c r="T1506" s="27">
        <f>SUMIFS(S:S,O:O,O1506,E:E,"")</f>
        <v>0</v>
      </c>
      <c r="U1506" s="27">
        <f>SUMIFS(S:S,O:O,O1506,D:D,"")</f>
        <v>0</v>
      </c>
      <c r="V1506" s="28" t="str">
        <f t="shared" si="165"/>
        <v>Avant</v>
      </c>
      <c r="W1506" s="28" t="str">
        <f t="shared" si="166"/>
        <v>Après</v>
      </c>
      <c r="X1506" s="29">
        <f t="shared" si="167"/>
        <v>0</v>
      </c>
      <c r="Y1506" s="42">
        <f>IFERROR(P1506+D1506*0.03,"")</f>
        <v>1.45460350000515E+16</v>
      </c>
    </row>
    <row r="1507" spans="1:25">
      <c r="A1507" s="13" t="s">
        <v>67</v>
      </c>
      <c r="B1507" s="14" t="s">
        <v>18</v>
      </c>
      <c r="C1507" s="15">
        <v>3605051454610</v>
      </c>
      <c r="D1507" s="16">
        <v>80000</v>
      </c>
      <c r="E1507" s="17">
        <v>80000</v>
      </c>
      <c r="F1507" s="18">
        <v>1</v>
      </c>
      <c r="G1507" s="19">
        <v>1</v>
      </c>
      <c r="H1507" s="20">
        <f t="shared" si="162"/>
        <v>2</v>
      </c>
      <c r="I1507" s="21">
        <f>SUMIFS(E:E,C:C,C1507)</f>
        <v>126250</v>
      </c>
      <c r="J1507" s="21">
        <f>SUMIFS(D:D,C:C,C1507)</f>
        <v>156250</v>
      </c>
      <c r="K1507" s="20" t="str">
        <f>IF(H1507=2,"Délais OK &amp; Qté OK",IF(AND(H1507=1,E1507&lt;&gt;""),"Délais OK &amp; Qté NO",IF(AND(H1507=1,E1507="",M1507&gt;=2),"Délais NO &amp; Qté OK",IF(AND(E1507&lt;&gt;"",J1507=D1507),"Livraison sans demande","Délais NO &amp; Qté NO"))))</f>
        <v>Délais OK &amp; Qté OK</v>
      </c>
      <c r="L1507" s="22" t="str">
        <f>IF(AND(K1507="Délais NO &amp; Qté OK",X1507&gt;30,D1507&lt;&gt;""),"Verificar",IF(AND(K1507="Délais NO &amp; Qté OK",X1507&lt;=30,D1507&lt;&gt;""),"Entrée faite "&amp;X1507&amp;" jours "&amp;V1507,IF(AND(X1507&lt;30,K1507="Délais NO &amp; Qté NO",D1507=""),"Demande faite "&amp;X1507&amp;" jours "&amp;W1508,"")))</f>
        <v/>
      </c>
      <c r="M1507" s="22">
        <f t="shared" si="163"/>
        <v>1</v>
      </c>
      <c r="N1507" s="23">
        <v>1</v>
      </c>
      <c r="O1507" s="12" t="str">
        <f>CONCATENATE(C1507,D1507,E1507)</f>
        <v>36050514546108000080000</v>
      </c>
      <c r="P1507" s="42" t="str">
        <f t="shared" si="164"/>
        <v>14546108000080000</v>
      </c>
      <c r="Q1507" s="24" t="str">
        <f>IF(AND(D1507&lt;&gt;0,E1507=0),B1507,"")</f>
        <v/>
      </c>
      <c r="R1507" s="25" t="str">
        <f>IF(AND(D1507=0,E1507&lt;&gt;0),B1507,"")</f>
        <v/>
      </c>
      <c r="S1507" s="26">
        <f t="shared" si="161"/>
        <v>41082</v>
      </c>
      <c r="T1507" s="27">
        <f>SUMIFS(S:S,O:O,O1507,E:E,"")</f>
        <v>0</v>
      </c>
      <c r="U1507" s="27">
        <f>SUMIFS(S:S,O:O,O1507,D:D,"")</f>
        <v>0</v>
      </c>
      <c r="V1507" s="28" t="str">
        <f t="shared" si="165"/>
        <v>Avant</v>
      </c>
      <c r="W1507" s="28" t="str">
        <f t="shared" si="166"/>
        <v>Après</v>
      </c>
      <c r="X1507" s="29">
        <f t="shared" si="167"/>
        <v>0</v>
      </c>
      <c r="Y1507" s="42">
        <f>IFERROR(P1507+D1507*0.03,"")</f>
        <v>1.45461080000824E+16</v>
      </c>
    </row>
    <row r="1508" spans="1:25">
      <c r="A1508" s="13" t="s">
        <v>67</v>
      </c>
      <c r="B1508" s="14" t="s">
        <v>18</v>
      </c>
      <c r="C1508" s="15">
        <v>3605051455044</v>
      </c>
      <c r="D1508" s="16">
        <v>10000</v>
      </c>
      <c r="E1508" s="17">
        <v>10000</v>
      </c>
      <c r="F1508" s="18">
        <v>1</v>
      </c>
      <c r="G1508" s="19">
        <v>1</v>
      </c>
      <c r="H1508" s="20">
        <f t="shared" si="162"/>
        <v>2</v>
      </c>
      <c r="I1508" s="21">
        <f>SUMIFS(E:E,C:C,C1508)</f>
        <v>10000</v>
      </c>
      <c r="J1508" s="21">
        <f>SUMIFS(D:D,C:C,C1508)</f>
        <v>20000</v>
      </c>
      <c r="K1508" s="20" t="str">
        <f>IF(H1508=2,"Délais OK &amp; Qté OK",IF(AND(H1508=1,E1508&lt;&gt;""),"Délais OK &amp; Qté NO",IF(AND(H1508=1,E1508="",M1508&gt;=2),"Délais NO &amp; Qté OK",IF(AND(E1508&lt;&gt;"",J1508=D1508),"Livraison sans demande","Délais NO &amp; Qté NO"))))</f>
        <v>Délais OK &amp; Qté OK</v>
      </c>
      <c r="L1508" s="22" t="str">
        <f>IF(AND(K1508="Délais NO &amp; Qté OK",X1508&gt;30,D1508&lt;&gt;""),"Verificar",IF(AND(K1508="Délais NO &amp; Qté OK",X1508&lt;=30,D1508&lt;&gt;""),"Entrée faite "&amp;X1508&amp;" jours "&amp;V1508,IF(AND(X1508&lt;30,K1508="Délais NO &amp; Qté NO",D1508=""),"Demande faite "&amp;X1508&amp;" jours "&amp;W1509,"")))</f>
        <v/>
      </c>
      <c r="M1508" s="22">
        <f t="shared" si="163"/>
        <v>1</v>
      </c>
      <c r="N1508" s="23">
        <v>1</v>
      </c>
      <c r="O1508" s="12" t="str">
        <f>CONCATENATE(C1508,D1508,E1508)</f>
        <v>36050514550441000010000</v>
      </c>
      <c r="P1508" s="42" t="str">
        <f t="shared" si="164"/>
        <v>14550441000010000</v>
      </c>
      <c r="Q1508" s="24" t="str">
        <f>IF(AND(D1508&lt;&gt;0,E1508=0),B1508,"")</f>
        <v/>
      </c>
      <c r="R1508" s="25" t="str">
        <f>IF(AND(D1508=0,E1508&lt;&gt;0),B1508,"")</f>
        <v/>
      </c>
      <c r="S1508" s="26">
        <f t="shared" si="161"/>
        <v>41082</v>
      </c>
      <c r="T1508" s="27">
        <f>SUMIFS(S:S,O:O,O1508,E:E,"")</f>
        <v>0</v>
      </c>
      <c r="U1508" s="27">
        <f>SUMIFS(S:S,O:O,O1508,D:D,"")</f>
        <v>0</v>
      </c>
      <c r="V1508" s="28" t="str">
        <f t="shared" si="165"/>
        <v>Avant</v>
      </c>
      <c r="W1508" s="28" t="str">
        <f t="shared" si="166"/>
        <v>Après</v>
      </c>
      <c r="X1508" s="29">
        <f t="shared" si="167"/>
        <v>0</v>
      </c>
      <c r="Y1508" s="42">
        <f>IFERROR(P1508+D1508*0.03,"")</f>
        <v>1.45504410000103E+16</v>
      </c>
    </row>
    <row r="1509" spans="1:25">
      <c r="A1509" s="13" t="s">
        <v>67</v>
      </c>
      <c r="B1509" s="14" t="s">
        <v>18</v>
      </c>
      <c r="C1509" s="15">
        <v>3605051456980</v>
      </c>
      <c r="D1509" s="16">
        <v>10000</v>
      </c>
      <c r="E1509" s="17">
        <v>10000</v>
      </c>
      <c r="F1509" s="18">
        <v>1</v>
      </c>
      <c r="G1509" s="19">
        <v>1</v>
      </c>
      <c r="H1509" s="20">
        <f t="shared" si="162"/>
        <v>2</v>
      </c>
      <c r="I1509" s="21">
        <f>SUMIFS(E:E,C:C,C1509)</f>
        <v>50000</v>
      </c>
      <c r="J1509" s="21">
        <f>SUMIFS(D:D,C:C,C1509)</f>
        <v>80000</v>
      </c>
      <c r="K1509" s="20" t="str">
        <f>IF(H1509=2,"Délais OK &amp; Qté OK",IF(AND(H1509=1,E1509&lt;&gt;""),"Délais OK &amp; Qté NO",IF(AND(H1509=1,E1509="",M1509&gt;=2),"Délais NO &amp; Qté OK",IF(AND(E1509&lt;&gt;"",J1509=D1509),"Livraison sans demande","Délais NO &amp; Qté NO"))))</f>
        <v>Délais OK &amp; Qté OK</v>
      </c>
      <c r="L1509" s="22" t="str">
        <f>IF(AND(K1509="Délais NO &amp; Qté OK",X1509&gt;30,D1509&lt;&gt;""),"Verificar",IF(AND(K1509="Délais NO &amp; Qté OK",X1509&lt;=30,D1509&lt;&gt;""),"Entrée faite "&amp;X1509&amp;" jours "&amp;V1509,IF(AND(X1509&lt;30,K1509="Délais NO &amp; Qté NO",D1509=""),"Demande faite "&amp;X1509&amp;" jours "&amp;W1510,"")))</f>
        <v/>
      </c>
      <c r="M1509" s="22">
        <f t="shared" si="163"/>
        <v>2</v>
      </c>
      <c r="N1509" s="23">
        <v>1</v>
      </c>
      <c r="O1509" s="12" t="str">
        <f>CONCATENATE(C1509,D1509,E1509)</f>
        <v>36050514569801000010000</v>
      </c>
      <c r="P1509" s="42" t="str">
        <f t="shared" si="164"/>
        <v>14569801000010000</v>
      </c>
      <c r="Q1509" s="24" t="str">
        <f>IF(AND(D1509&lt;&gt;0,E1509=0),B1509,"")</f>
        <v/>
      </c>
      <c r="R1509" s="25" t="str">
        <f>IF(AND(D1509=0,E1509&lt;&gt;0),B1509,"")</f>
        <v/>
      </c>
      <c r="S1509" s="26">
        <f t="shared" si="161"/>
        <v>41082</v>
      </c>
      <c r="T1509" s="27">
        <f>SUMIFS(S:S,O:O,O1509,E:E,"")</f>
        <v>0</v>
      </c>
      <c r="U1509" s="27">
        <f>SUMIFS(S:S,O:O,O1509,D:D,"")</f>
        <v>0</v>
      </c>
      <c r="V1509" s="28" t="str">
        <f t="shared" si="165"/>
        <v>Avant</v>
      </c>
      <c r="W1509" s="28" t="str">
        <f t="shared" si="166"/>
        <v>Après</v>
      </c>
      <c r="X1509" s="29">
        <f t="shared" si="167"/>
        <v>0</v>
      </c>
      <c r="Y1509" s="42">
        <f>IFERROR(P1509+D1509*0.03,"")</f>
        <v>1.45698010000103E+16</v>
      </c>
    </row>
    <row r="1510" spans="1:25">
      <c r="A1510" s="13" t="s">
        <v>67</v>
      </c>
      <c r="B1510" s="14" t="s">
        <v>18</v>
      </c>
      <c r="C1510" s="15">
        <v>3605051457093</v>
      </c>
      <c r="D1510" s="16">
        <v>10000</v>
      </c>
      <c r="E1510" s="17">
        <v>10000</v>
      </c>
      <c r="F1510" s="18">
        <v>1</v>
      </c>
      <c r="G1510" s="19">
        <v>1</v>
      </c>
      <c r="H1510" s="20">
        <f t="shared" si="162"/>
        <v>2</v>
      </c>
      <c r="I1510" s="21">
        <f>SUMIFS(E:E,C:C,C1510)</f>
        <v>20000</v>
      </c>
      <c r="J1510" s="21">
        <f>SUMIFS(D:D,C:C,C1510)</f>
        <v>20000</v>
      </c>
      <c r="K1510" s="20" t="str">
        <f>IF(H1510=2,"Délais OK &amp; Qté OK",IF(AND(H1510=1,E1510&lt;&gt;""),"Délais OK &amp; Qté NO",IF(AND(H1510=1,E1510="",M1510&gt;=2),"Délais NO &amp; Qté OK",IF(AND(E1510&lt;&gt;"",J1510=D1510),"Livraison sans demande","Délais NO &amp; Qté NO"))))</f>
        <v>Délais OK &amp; Qté OK</v>
      </c>
      <c r="L1510" s="22" t="str">
        <f>IF(AND(K1510="Délais NO &amp; Qté OK",X1510&gt;30,D1510&lt;&gt;""),"Verificar",IF(AND(K1510="Délais NO &amp; Qté OK",X1510&lt;=30,D1510&lt;&gt;""),"Entrée faite "&amp;X1510&amp;" jours "&amp;V1510,IF(AND(X1510&lt;30,K1510="Délais NO &amp; Qté NO",D1510=""),"Demande faite "&amp;X1510&amp;" jours "&amp;W1511,"")))</f>
        <v/>
      </c>
      <c r="M1510" s="22">
        <f t="shared" si="163"/>
        <v>2</v>
      </c>
      <c r="N1510" s="23">
        <v>1</v>
      </c>
      <c r="O1510" s="12" t="str">
        <f>CONCATENATE(C1510,D1510,E1510)</f>
        <v>36050514570931000010000</v>
      </c>
      <c r="P1510" s="42" t="str">
        <f t="shared" si="164"/>
        <v>14570931000010000</v>
      </c>
      <c r="Q1510" s="24" t="str">
        <f>IF(AND(D1510&lt;&gt;0,E1510=0),B1510,"")</f>
        <v/>
      </c>
      <c r="R1510" s="25" t="str">
        <f>IF(AND(D1510=0,E1510&lt;&gt;0),B1510,"")</f>
        <v/>
      </c>
      <c r="S1510" s="26">
        <f t="shared" si="161"/>
        <v>41082</v>
      </c>
      <c r="T1510" s="27">
        <f>SUMIFS(S:S,O:O,O1510,E:E,"")</f>
        <v>0</v>
      </c>
      <c r="U1510" s="27">
        <f>SUMIFS(S:S,O:O,O1510,D:D,"")</f>
        <v>0</v>
      </c>
      <c r="V1510" s="28" t="str">
        <f t="shared" si="165"/>
        <v>Avant</v>
      </c>
      <c r="W1510" s="28" t="str">
        <f t="shared" si="166"/>
        <v>Après</v>
      </c>
      <c r="X1510" s="29">
        <f t="shared" si="167"/>
        <v>0</v>
      </c>
      <c r="Y1510" s="42">
        <f>IFERROR(P1510+D1510*0.03,"")</f>
        <v>1.45709310000103E+16</v>
      </c>
    </row>
    <row r="1511" spans="1:25">
      <c r="A1511" s="13" t="s">
        <v>67</v>
      </c>
      <c r="B1511" s="14" t="s">
        <v>18</v>
      </c>
      <c r="C1511" s="15">
        <v>3605051457130</v>
      </c>
      <c r="D1511" s="16">
        <v>10000</v>
      </c>
      <c r="E1511" s="17">
        <v>10000</v>
      </c>
      <c r="F1511" s="18">
        <v>1</v>
      </c>
      <c r="G1511" s="19">
        <v>1</v>
      </c>
      <c r="H1511" s="20">
        <f t="shared" si="162"/>
        <v>2</v>
      </c>
      <c r="I1511" s="21">
        <f>SUMIFS(E:E,C:C,C1511)</f>
        <v>20000</v>
      </c>
      <c r="J1511" s="21">
        <f>SUMIFS(D:D,C:C,C1511)</f>
        <v>30000</v>
      </c>
      <c r="K1511" s="20" t="str">
        <f>IF(H1511=2,"Délais OK &amp; Qté OK",IF(AND(H1511=1,E1511&lt;&gt;""),"Délais OK &amp; Qté NO",IF(AND(H1511=1,E1511="",M1511&gt;=2),"Délais NO &amp; Qté OK",IF(AND(E1511&lt;&gt;"",J1511=D1511),"Livraison sans demande","Délais NO &amp; Qté NO"))))</f>
        <v>Délais OK &amp; Qté OK</v>
      </c>
      <c r="L1511" s="22" t="str">
        <f>IF(AND(K1511="Délais NO &amp; Qté OK",X1511&gt;30,D1511&lt;&gt;""),"Verificar",IF(AND(K1511="Délais NO &amp; Qté OK",X1511&lt;=30,D1511&lt;&gt;""),"Entrée faite "&amp;X1511&amp;" jours "&amp;V1511,IF(AND(X1511&lt;30,K1511="Délais NO &amp; Qté NO",D1511=""),"Demande faite "&amp;X1511&amp;" jours "&amp;W1512,"")))</f>
        <v/>
      </c>
      <c r="M1511" s="22">
        <f t="shared" si="163"/>
        <v>1</v>
      </c>
      <c r="N1511" s="23">
        <v>1</v>
      </c>
      <c r="O1511" s="12" t="str">
        <f>CONCATENATE(C1511,D1511,E1511)</f>
        <v>36050514571301000010000</v>
      </c>
      <c r="P1511" s="42" t="str">
        <f t="shared" si="164"/>
        <v>14571301000010000</v>
      </c>
      <c r="Q1511" s="24" t="str">
        <f>IF(AND(D1511&lt;&gt;0,E1511=0),B1511,"")</f>
        <v/>
      </c>
      <c r="R1511" s="25" t="str">
        <f>IF(AND(D1511=0,E1511&lt;&gt;0),B1511,"")</f>
        <v/>
      </c>
      <c r="S1511" s="26">
        <f t="shared" si="161"/>
        <v>41082</v>
      </c>
      <c r="T1511" s="27">
        <f>SUMIFS(S:S,O:O,O1511,E:E,"")</f>
        <v>0</v>
      </c>
      <c r="U1511" s="27">
        <f>SUMIFS(S:S,O:O,O1511,D:D,"")</f>
        <v>0</v>
      </c>
      <c r="V1511" s="28" t="str">
        <f t="shared" si="165"/>
        <v>Avant</v>
      </c>
      <c r="W1511" s="28" t="str">
        <f t="shared" si="166"/>
        <v>Après</v>
      </c>
      <c r="X1511" s="29">
        <f t="shared" si="167"/>
        <v>0</v>
      </c>
      <c r="Y1511" s="42">
        <f>IFERROR(P1511+D1511*0.03,"")</f>
        <v>1.45713010000103E+16</v>
      </c>
    </row>
    <row r="1512" spans="1:25">
      <c r="A1512" s="13" t="s">
        <v>67</v>
      </c>
      <c r="B1512" s="14" t="s">
        <v>18</v>
      </c>
      <c r="C1512" s="15">
        <v>3605051459929</v>
      </c>
      <c r="D1512" s="16">
        <v>10000</v>
      </c>
      <c r="E1512" s="17">
        <v>10000</v>
      </c>
      <c r="F1512" s="18">
        <v>1</v>
      </c>
      <c r="G1512" s="19">
        <v>1</v>
      </c>
      <c r="H1512" s="20">
        <f t="shared" si="162"/>
        <v>2</v>
      </c>
      <c r="I1512" s="21">
        <f>SUMIFS(E:E,C:C,C1512)</f>
        <v>10000</v>
      </c>
      <c r="J1512" s="21">
        <f>SUMIFS(D:D,C:C,C1512)</f>
        <v>20000</v>
      </c>
      <c r="K1512" s="20" t="str">
        <f>IF(H1512=2,"Délais OK &amp; Qté OK",IF(AND(H1512=1,E1512&lt;&gt;""),"Délais OK &amp; Qté NO",IF(AND(H1512=1,E1512="",M1512&gt;=2),"Délais NO &amp; Qté OK",IF(AND(E1512&lt;&gt;"",J1512=D1512),"Livraison sans demande","Délais NO &amp; Qté NO"))))</f>
        <v>Délais OK &amp; Qté OK</v>
      </c>
      <c r="L1512" s="22" t="str">
        <f>IF(AND(K1512="Délais NO &amp; Qté OK",X1512&gt;30,D1512&lt;&gt;""),"Verificar",IF(AND(K1512="Délais NO &amp; Qté OK",X1512&lt;=30,D1512&lt;&gt;""),"Entrée faite "&amp;X1512&amp;" jours "&amp;V1512,IF(AND(X1512&lt;30,K1512="Délais NO &amp; Qté NO",D1512=""),"Demande faite "&amp;X1512&amp;" jours "&amp;W1513,"")))</f>
        <v/>
      </c>
      <c r="M1512" s="22">
        <f t="shared" si="163"/>
        <v>1</v>
      </c>
      <c r="N1512" s="23">
        <v>1</v>
      </c>
      <c r="O1512" s="12" t="str">
        <f>CONCATENATE(C1512,D1512,E1512)</f>
        <v>36050514599291000010000</v>
      </c>
      <c r="P1512" s="42" t="str">
        <f t="shared" si="164"/>
        <v>14599291000010000</v>
      </c>
      <c r="Q1512" s="24" t="str">
        <f>IF(AND(D1512&lt;&gt;0,E1512=0),B1512,"")</f>
        <v/>
      </c>
      <c r="R1512" s="25" t="str">
        <f>IF(AND(D1512=0,E1512&lt;&gt;0),B1512,"")</f>
        <v/>
      </c>
      <c r="S1512" s="26">
        <f t="shared" si="161"/>
        <v>41082</v>
      </c>
      <c r="T1512" s="27">
        <f>SUMIFS(S:S,O:O,O1512,E:E,"")</f>
        <v>0</v>
      </c>
      <c r="U1512" s="27">
        <f>SUMIFS(S:S,O:O,O1512,D:D,"")</f>
        <v>0</v>
      </c>
      <c r="V1512" s="28" t="str">
        <f t="shared" si="165"/>
        <v>Avant</v>
      </c>
      <c r="W1512" s="28" t="str">
        <f t="shared" si="166"/>
        <v>Après</v>
      </c>
      <c r="X1512" s="29">
        <f t="shared" si="167"/>
        <v>0</v>
      </c>
      <c r="Y1512" s="42">
        <f>IFERROR(P1512+D1512*0.03,"")</f>
        <v>1.45992910000103E+16</v>
      </c>
    </row>
    <row r="1513" spans="1:25">
      <c r="A1513" s="13" t="s">
        <v>67</v>
      </c>
      <c r="B1513" s="14" t="s">
        <v>18</v>
      </c>
      <c r="C1513" s="15">
        <v>3605051459936</v>
      </c>
      <c r="D1513" s="16">
        <v>10000</v>
      </c>
      <c r="E1513" s="17">
        <v>10000</v>
      </c>
      <c r="F1513" s="18">
        <v>1</v>
      </c>
      <c r="G1513" s="19">
        <v>1</v>
      </c>
      <c r="H1513" s="20">
        <f t="shared" si="162"/>
        <v>2</v>
      </c>
      <c r="I1513" s="21">
        <f>SUMIFS(E:E,C:C,C1513)</f>
        <v>10000</v>
      </c>
      <c r="J1513" s="21">
        <f>SUMIFS(D:D,C:C,C1513)</f>
        <v>10000</v>
      </c>
      <c r="K1513" s="20" t="str">
        <f>IF(H1513=2,"Délais OK &amp; Qté OK",IF(AND(H1513=1,E1513&lt;&gt;""),"Délais OK &amp; Qté NO",IF(AND(H1513=1,E1513="",M1513&gt;=2),"Délais NO &amp; Qté OK",IF(AND(E1513&lt;&gt;"",J1513=D1513),"Livraison sans demande","Délais NO &amp; Qté NO"))))</f>
        <v>Délais OK &amp; Qté OK</v>
      </c>
      <c r="L1513" s="22" t="str">
        <f>IF(AND(K1513="Délais NO &amp; Qté OK",X1513&gt;30,D1513&lt;&gt;""),"Verificar",IF(AND(K1513="Délais NO &amp; Qté OK",X1513&lt;=30,D1513&lt;&gt;""),"Entrée faite "&amp;X1513&amp;" jours "&amp;V1513,IF(AND(X1513&lt;30,K1513="Délais NO &amp; Qté NO",D1513=""),"Demande faite "&amp;X1513&amp;" jours "&amp;W1514,"")))</f>
        <v/>
      </c>
      <c r="M1513" s="22">
        <f t="shared" si="163"/>
        <v>1</v>
      </c>
      <c r="N1513" s="23">
        <v>1</v>
      </c>
      <c r="O1513" s="12" t="str">
        <f>CONCATENATE(C1513,D1513,E1513)</f>
        <v>36050514599361000010000</v>
      </c>
      <c r="P1513" s="42" t="str">
        <f t="shared" si="164"/>
        <v>14599361000010000</v>
      </c>
      <c r="Q1513" s="24" t="str">
        <f>IF(AND(D1513&lt;&gt;0,E1513=0),B1513,"")</f>
        <v/>
      </c>
      <c r="R1513" s="25" t="str">
        <f>IF(AND(D1513=0,E1513&lt;&gt;0),B1513,"")</f>
        <v/>
      </c>
      <c r="S1513" s="26">
        <f t="shared" si="161"/>
        <v>41082</v>
      </c>
      <c r="T1513" s="27">
        <f>SUMIFS(S:S,O:O,O1513,E:E,"")</f>
        <v>0</v>
      </c>
      <c r="U1513" s="27">
        <f>SUMIFS(S:S,O:O,O1513,D:D,"")</f>
        <v>0</v>
      </c>
      <c r="V1513" s="28" t="str">
        <f t="shared" si="165"/>
        <v>Avant</v>
      </c>
      <c r="W1513" s="28" t="str">
        <f t="shared" si="166"/>
        <v>Après</v>
      </c>
      <c r="X1513" s="29">
        <f t="shared" si="167"/>
        <v>0</v>
      </c>
      <c r="Y1513" s="42">
        <f>IFERROR(P1513+D1513*0.03,"")</f>
        <v>1.45993610000103E+16</v>
      </c>
    </row>
    <row r="1514" spans="1:25">
      <c r="A1514" s="13" t="s">
        <v>67</v>
      </c>
      <c r="B1514" s="14" t="s">
        <v>18</v>
      </c>
      <c r="C1514" s="15">
        <v>3605051460055</v>
      </c>
      <c r="D1514" s="16">
        <v>10000</v>
      </c>
      <c r="E1514" s="17">
        <v>10000</v>
      </c>
      <c r="F1514" s="18">
        <v>1</v>
      </c>
      <c r="G1514" s="19">
        <v>1</v>
      </c>
      <c r="H1514" s="20">
        <f t="shared" si="162"/>
        <v>2</v>
      </c>
      <c r="I1514" s="21">
        <f>SUMIFS(E:E,C:C,C1514)</f>
        <v>10000</v>
      </c>
      <c r="J1514" s="21">
        <f>SUMIFS(D:D,C:C,C1514)</f>
        <v>10000</v>
      </c>
      <c r="K1514" s="20" t="str">
        <f>IF(H1514=2,"Délais OK &amp; Qté OK",IF(AND(H1514=1,E1514&lt;&gt;""),"Délais OK &amp; Qté NO",IF(AND(H1514=1,E1514="",M1514&gt;=2),"Délais NO &amp; Qté OK",IF(AND(E1514&lt;&gt;"",J1514=D1514),"Livraison sans demande","Délais NO &amp; Qté NO"))))</f>
        <v>Délais OK &amp; Qté OK</v>
      </c>
      <c r="L1514" s="22" t="str">
        <f>IF(AND(K1514="Délais NO &amp; Qté OK",X1514&gt;30,D1514&lt;&gt;""),"Verificar",IF(AND(K1514="Délais NO &amp; Qté OK",X1514&lt;=30,D1514&lt;&gt;""),"Entrée faite "&amp;X1514&amp;" jours "&amp;V1514,IF(AND(X1514&lt;30,K1514="Délais NO &amp; Qté NO",D1514=""),"Demande faite "&amp;X1514&amp;" jours "&amp;W1515,"")))</f>
        <v/>
      </c>
      <c r="M1514" s="22">
        <f t="shared" si="163"/>
        <v>1</v>
      </c>
      <c r="N1514" s="23">
        <v>1</v>
      </c>
      <c r="O1514" s="12" t="str">
        <f>CONCATENATE(C1514,D1514,E1514)</f>
        <v>36050514600551000010000</v>
      </c>
      <c r="P1514" s="42" t="str">
        <f t="shared" si="164"/>
        <v>14600551000010000</v>
      </c>
      <c r="Q1514" s="24" t="str">
        <f>IF(AND(D1514&lt;&gt;0,E1514=0),B1514,"")</f>
        <v/>
      </c>
      <c r="R1514" s="25" t="str">
        <f>IF(AND(D1514=0,E1514&lt;&gt;0),B1514,"")</f>
        <v/>
      </c>
      <c r="S1514" s="26">
        <f t="shared" si="161"/>
        <v>41082</v>
      </c>
      <c r="T1514" s="27">
        <f>SUMIFS(S:S,O:O,O1514,E:E,"")</f>
        <v>0</v>
      </c>
      <c r="U1514" s="27">
        <f>SUMIFS(S:S,O:O,O1514,D:D,"")</f>
        <v>0</v>
      </c>
      <c r="V1514" s="28" t="str">
        <f t="shared" si="165"/>
        <v>Avant</v>
      </c>
      <c r="W1514" s="28" t="str">
        <f t="shared" si="166"/>
        <v>Après</v>
      </c>
      <c r="X1514" s="29">
        <f t="shared" si="167"/>
        <v>0</v>
      </c>
      <c r="Y1514" s="42">
        <f>IFERROR(P1514+D1514*0.03,"")</f>
        <v>1.46005510000103E+16</v>
      </c>
    </row>
    <row r="1515" spans="1:25">
      <c r="A1515" s="13" t="s">
        <v>67</v>
      </c>
      <c r="B1515" s="14" t="s">
        <v>18</v>
      </c>
      <c r="C1515" s="15">
        <v>3605051978956</v>
      </c>
      <c r="D1515" s="16">
        <v>10000</v>
      </c>
      <c r="E1515" s="17">
        <v>10000</v>
      </c>
      <c r="F1515" s="18">
        <v>1</v>
      </c>
      <c r="G1515" s="19">
        <v>1</v>
      </c>
      <c r="H1515" s="20">
        <f t="shared" si="162"/>
        <v>2</v>
      </c>
      <c r="I1515" s="21">
        <f>SUMIFS(E:E,C:C,C1515)</f>
        <v>10000</v>
      </c>
      <c r="J1515" s="21">
        <f>SUMIFS(D:D,C:C,C1515)</f>
        <v>10000</v>
      </c>
      <c r="K1515" s="20" t="str">
        <f>IF(H1515=2,"Délais OK &amp; Qté OK",IF(AND(H1515=1,E1515&lt;&gt;""),"Délais OK &amp; Qté NO",IF(AND(H1515=1,E1515="",M1515&gt;=2),"Délais NO &amp; Qté OK",IF(AND(E1515&lt;&gt;"",J1515=D1515),"Livraison sans demande","Délais NO &amp; Qté NO"))))</f>
        <v>Délais OK &amp; Qté OK</v>
      </c>
      <c r="L1515" s="22" t="str">
        <f>IF(AND(K1515="Délais NO &amp; Qté OK",X1515&gt;30,D1515&lt;&gt;""),"Verificar",IF(AND(K1515="Délais NO &amp; Qté OK",X1515&lt;=30,D1515&lt;&gt;""),"Entrée faite "&amp;X1515&amp;" jours "&amp;V1515,IF(AND(X1515&lt;30,K1515="Délais NO &amp; Qté NO",D1515=""),"Demande faite "&amp;X1515&amp;" jours "&amp;W1516,"")))</f>
        <v/>
      </c>
      <c r="M1515" s="22">
        <f t="shared" si="163"/>
        <v>1</v>
      </c>
      <c r="N1515" s="23">
        <v>1</v>
      </c>
      <c r="O1515" s="12" t="str">
        <f>CONCATENATE(C1515,D1515,E1515)</f>
        <v>36050519789561000010000</v>
      </c>
      <c r="P1515" s="42" t="str">
        <f t="shared" si="164"/>
        <v>19789561000010000</v>
      </c>
      <c r="Q1515" s="24" t="str">
        <f>IF(AND(D1515&lt;&gt;0,E1515=0),B1515,"")</f>
        <v/>
      </c>
      <c r="R1515" s="25" t="str">
        <f>IF(AND(D1515=0,E1515&lt;&gt;0),B1515,"")</f>
        <v/>
      </c>
      <c r="S1515" s="26">
        <f t="shared" si="161"/>
        <v>41082</v>
      </c>
      <c r="T1515" s="27">
        <f>SUMIFS(S:S,O:O,O1515,E:E,"")</f>
        <v>0</v>
      </c>
      <c r="U1515" s="27">
        <f>SUMIFS(S:S,O:O,O1515,D:D,"")</f>
        <v>0</v>
      </c>
      <c r="V1515" s="28" t="str">
        <f t="shared" si="165"/>
        <v>Avant</v>
      </c>
      <c r="W1515" s="28" t="str">
        <f t="shared" si="166"/>
        <v>Après</v>
      </c>
      <c r="X1515" s="29">
        <f t="shared" si="167"/>
        <v>0</v>
      </c>
      <c r="Y1515" s="42">
        <f>IFERROR(P1515+D1515*0.03,"")</f>
        <v>1.97895610000103E+16</v>
      </c>
    </row>
    <row r="1516" spans="1:25">
      <c r="A1516" s="13" t="s">
        <v>67</v>
      </c>
      <c r="B1516" s="14" t="s">
        <v>18</v>
      </c>
      <c r="C1516" s="15">
        <v>3605051979212</v>
      </c>
      <c r="D1516" s="16">
        <v>10000</v>
      </c>
      <c r="E1516" s="17">
        <v>10000</v>
      </c>
      <c r="F1516" s="18">
        <v>1</v>
      </c>
      <c r="G1516" s="19">
        <v>1</v>
      </c>
      <c r="H1516" s="20">
        <f t="shared" si="162"/>
        <v>2</v>
      </c>
      <c r="I1516" s="21">
        <f>SUMIFS(E:E,C:C,C1516)</f>
        <v>10000</v>
      </c>
      <c r="J1516" s="21">
        <f>SUMIFS(D:D,C:C,C1516)</f>
        <v>10000</v>
      </c>
      <c r="K1516" s="20" t="str">
        <f>IF(H1516=2,"Délais OK &amp; Qté OK",IF(AND(H1516=1,E1516&lt;&gt;""),"Délais OK &amp; Qté NO",IF(AND(H1516=1,E1516="",M1516&gt;=2),"Délais NO &amp; Qté OK",IF(AND(E1516&lt;&gt;"",J1516=D1516),"Livraison sans demande","Délais NO &amp; Qté NO"))))</f>
        <v>Délais OK &amp; Qté OK</v>
      </c>
      <c r="L1516" s="22" t="str">
        <f>IF(AND(K1516="Délais NO &amp; Qté OK",X1516&gt;30,D1516&lt;&gt;""),"Verificar",IF(AND(K1516="Délais NO &amp; Qté OK",X1516&lt;=30,D1516&lt;&gt;""),"Entrée faite "&amp;X1516&amp;" jours "&amp;V1516,IF(AND(X1516&lt;30,K1516="Délais NO &amp; Qté NO",D1516=""),"Demande faite "&amp;X1516&amp;" jours "&amp;W1517,"")))</f>
        <v/>
      </c>
      <c r="M1516" s="22">
        <f t="shared" si="163"/>
        <v>1</v>
      </c>
      <c r="N1516" s="23">
        <v>1</v>
      </c>
      <c r="O1516" s="12" t="str">
        <f>CONCATENATE(C1516,D1516,E1516)</f>
        <v>36050519792121000010000</v>
      </c>
      <c r="P1516" s="42" t="str">
        <f t="shared" si="164"/>
        <v>19792121000010000</v>
      </c>
      <c r="Q1516" s="24" t="str">
        <f>IF(AND(D1516&lt;&gt;0,E1516=0),B1516,"")</f>
        <v/>
      </c>
      <c r="R1516" s="25" t="str">
        <f>IF(AND(D1516=0,E1516&lt;&gt;0),B1516,"")</f>
        <v/>
      </c>
      <c r="S1516" s="26">
        <f t="shared" si="161"/>
        <v>41082</v>
      </c>
      <c r="T1516" s="27">
        <f>SUMIFS(S:S,O:O,O1516,E:E,"")</f>
        <v>0</v>
      </c>
      <c r="U1516" s="27">
        <f>SUMIFS(S:S,O:O,O1516,D:D,"")</f>
        <v>0</v>
      </c>
      <c r="V1516" s="28" t="str">
        <f t="shared" si="165"/>
        <v>Avant</v>
      </c>
      <c r="W1516" s="28" t="str">
        <f t="shared" si="166"/>
        <v>Après</v>
      </c>
      <c r="X1516" s="29">
        <f t="shared" si="167"/>
        <v>0</v>
      </c>
      <c r="Y1516" s="42">
        <f>IFERROR(P1516+D1516*0.03,"")</f>
        <v>1.97921210000103E+16</v>
      </c>
    </row>
    <row r="1517" spans="1:25">
      <c r="A1517" s="13" t="s">
        <v>67</v>
      </c>
      <c r="B1517" s="14" t="s">
        <v>18</v>
      </c>
      <c r="C1517" s="15">
        <v>3605052097816</v>
      </c>
      <c r="D1517" s="16">
        <v>20000</v>
      </c>
      <c r="E1517" s="17">
        <v>20000</v>
      </c>
      <c r="F1517" s="18">
        <v>1</v>
      </c>
      <c r="G1517" s="19">
        <v>1</v>
      </c>
      <c r="H1517" s="20">
        <f t="shared" si="162"/>
        <v>2</v>
      </c>
      <c r="I1517" s="21">
        <f>SUMIFS(E:E,C:C,C1517)</f>
        <v>40000</v>
      </c>
      <c r="J1517" s="21">
        <f>SUMIFS(D:D,C:C,C1517)</f>
        <v>60000</v>
      </c>
      <c r="K1517" s="20" t="str">
        <f>IF(H1517=2,"Délais OK &amp; Qté OK",IF(AND(H1517=1,E1517&lt;&gt;""),"Délais OK &amp; Qté NO",IF(AND(H1517=1,E1517="",M1517&gt;=2),"Délais NO &amp; Qté OK",IF(AND(E1517&lt;&gt;"",J1517=D1517),"Livraison sans demande","Délais NO &amp; Qté NO"))))</f>
        <v>Délais OK &amp; Qté OK</v>
      </c>
      <c r="L1517" s="22" t="str">
        <f>IF(AND(K1517="Délais NO &amp; Qté OK",X1517&gt;30,D1517&lt;&gt;""),"Verificar",IF(AND(K1517="Délais NO &amp; Qté OK",X1517&lt;=30,D1517&lt;&gt;""),"Entrée faite "&amp;X1517&amp;" jours "&amp;V1517,IF(AND(X1517&lt;30,K1517="Délais NO &amp; Qté NO",D1517=""),"Demande faite "&amp;X1517&amp;" jours "&amp;W1518,"")))</f>
        <v/>
      </c>
      <c r="M1517" s="22">
        <f t="shared" si="163"/>
        <v>2</v>
      </c>
      <c r="N1517" s="23">
        <v>1</v>
      </c>
      <c r="O1517" s="12" t="str">
        <f>CONCATENATE(C1517,D1517,E1517)</f>
        <v>36050520978162000020000</v>
      </c>
      <c r="P1517" s="42" t="str">
        <f t="shared" si="164"/>
        <v>20978162000020000</v>
      </c>
      <c r="Q1517" s="24" t="str">
        <f>IF(AND(D1517&lt;&gt;0,E1517=0),B1517,"")</f>
        <v/>
      </c>
      <c r="R1517" s="25" t="str">
        <f>IF(AND(D1517=0,E1517&lt;&gt;0),B1517,"")</f>
        <v/>
      </c>
      <c r="S1517" s="26">
        <f t="shared" si="161"/>
        <v>41082</v>
      </c>
      <c r="T1517" s="27">
        <f>SUMIFS(S:S,O:O,O1517,E:E,"")</f>
        <v>0</v>
      </c>
      <c r="U1517" s="27">
        <f>SUMIFS(S:S,O:O,O1517,D:D,"")</f>
        <v>0</v>
      </c>
      <c r="V1517" s="28" t="str">
        <f t="shared" si="165"/>
        <v>Avant</v>
      </c>
      <c r="W1517" s="28" t="str">
        <f t="shared" si="166"/>
        <v>Après</v>
      </c>
      <c r="X1517" s="29">
        <f t="shared" si="167"/>
        <v>0</v>
      </c>
      <c r="Y1517" s="42">
        <f>IFERROR(P1517+D1517*0.03,"")</f>
        <v>2.09781620000206E+16</v>
      </c>
    </row>
    <row r="1518" spans="1:25">
      <c r="A1518" s="13" t="s">
        <v>67</v>
      </c>
      <c r="B1518" s="14" t="s">
        <v>18</v>
      </c>
      <c r="C1518" s="15">
        <v>3605052145791</v>
      </c>
      <c r="D1518" s="16">
        <v>10000</v>
      </c>
      <c r="E1518" s="17">
        <v>10000</v>
      </c>
      <c r="F1518" s="18">
        <v>1</v>
      </c>
      <c r="G1518" s="19">
        <v>1</v>
      </c>
      <c r="H1518" s="20">
        <f t="shared" si="162"/>
        <v>2</v>
      </c>
      <c r="I1518" s="21">
        <f>SUMIFS(E:E,C:C,C1518)</f>
        <v>10000</v>
      </c>
      <c r="J1518" s="21">
        <f>SUMIFS(D:D,C:C,C1518)</f>
        <v>10000</v>
      </c>
      <c r="K1518" s="20" t="str">
        <f>IF(H1518=2,"Délais OK &amp; Qté OK",IF(AND(H1518=1,E1518&lt;&gt;""),"Délais OK &amp; Qté NO",IF(AND(H1518=1,E1518="",M1518&gt;=2),"Délais NO &amp; Qté OK",IF(AND(E1518&lt;&gt;"",J1518=D1518),"Livraison sans demande","Délais NO &amp; Qté NO"))))</f>
        <v>Délais OK &amp; Qté OK</v>
      </c>
      <c r="L1518" s="22" t="str">
        <f>IF(AND(K1518="Délais NO &amp; Qté OK",X1518&gt;30,D1518&lt;&gt;""),"Verificar",IF(AND(K1518="Délais NO &amp; Qté OK",X1518&lt;=30,D1518&lt;&gt;""),"Entrée faite "&amp;X1518&amp;" jours "&amp;V1518,IF(AND(X1518&lt;30,K1518="Délais NO &amp; Qté NO",D1518=""),"Demande faite "&amp;X1518&amp;" jours "&amp;W1519,"")))</f>
        <v/>
      </c>
      <c r="M1518" s="22">
        <f t="shared" si="163"/>
        <v>1</v>
      </c>
      <c r="N1518" s="23">
        <v>1</v>
      </c>
      <c r="O1518" s="12" t="str">
        <f>CONCATENATE(C1518,D1518,E1518)</f>
        <v>36050521457911000010000</v>
      </c>
      <c r="P1518" s="42" t="str">
        <f t="shared" si="164"/>
        <v>21457911000010000</v>
      </c>
      <c r="Q1518" s="24" t="str">
        <f>IF(AND(D1518&lt;&gt;0,E1518=0),B1518,"")</f>
        <v/>
      </c>
      <c r="R1518" s="25" t="str">
        <f>IF(AND(D1518=0,E1518&lt;&gt;0),B1518,"")</f>
        <v/>
      </c>
      <c r="S1518" s="26">
        <f t="shared" si="161"/>
        <v>41082</v>
      </c>
      <c r="T1518" s="27">
        <f>SUMIFS(S:S,O:O,O1518,E:E,"")</f>
        <v>0</v>
      </c>
      <c r="U1518" s="27">
        <f>SUMIFS(S:S,O:O,O1518,D:D,"")</f>
        <v>0</v>
      </c>
      <c r="V1518" s="28" t="str">
        <f t="shared" si="165"/>
        <v>Avant</v>
      </c>
      <c r="W1518" s="28" t="str">
        <f t="shared" si="166"/>
        <v>Après</v>
      </c>
      <c r="X1518" s="29">
        <f t="shared" si="167"/>
        <v>0</v>
      </c>
      <c r="Y1518" s="42">
        <f>IFERROR(P1518+D1518*0.03,"")</f>
        <v>2.14579110000103E+16</v>
      </c>
    </row>
    <row r="1519" spans="1:25">
      <c r="A1519" s="13" t="s">
        <v>67</v>
      </c>
      <c r="B1519" s="14" t="s">
        <v>18</v>
      </c>
      <c r="C1519" s="15">
        <v>3605052245422</v>
      </c>
      <c r="D1519" s="16">
        <v>20000</v>
      </c>
      <c r="E1519" s="17">
        <v>20000</v>
      </c>
      <c r="F1519" s="18">
        <v>1</v>
      </c>
      <c r="G1519" s="19">
        <v>1</v>
      </c>
      <c r="H1519" s="20">
        <f t="shared" si="162"/>
        <v>2</v>
      </c>
      <c r="I1519" s="21">
        <f>SUMIFS(E:E,C:C,C1519)</f>
        <v>30000</v>
      </c>
      <c r="J1519" s="21">
        <f>SUMIFS(D:D,C:C,C1519)</f>
        <v>30000</v>
      </c>
      <c r="K1519" s="20" t="str">
        <f>IF(H1519=2,"Délais OK &amp; Qté OK",IF(AND(H1519=1,E1519&lt;&gt;""),"Délais OK &amp; Qté NO",IF(AND(H1519=1,E1519="",M1519&gt;=2),"Délais NO &amp; Qté OK",IF(AND(E1519&lt;&gt;"",J1519=D1519),"Livraison sans demande","Délais NO &amp; Qté NO"))))</f>
        <v>Délais OK &amp; Qté OK</v>
      </c>
      <c r="L1519" s="22" t="str">
        <f>IF(AND(K1519="Délais NO &amp; Qté OK",X1519&gt;30,D1519&lt;&gt;""),"Verificar",IF(AND(K1519="Délais NO &amp; Qté OK",X1519&lt;=30,D1519&lt;&gt;""),"Entrée faite "&amp;X1519&amp;" jours "&amp;V1519,IF(AND(X1519&lt;30,K1519="Délais NO &amp; Qté NO",D1519=""),"Demande faite "&amp;X1519&amp;" jours "&amp;W1520,"")))</f>
        <v/>
      </c>
      <c r="M1519" s="22">
        <f t="shared" si="163"/>
        <v>1</v>
      </c>
      <c r="N1519" s="23">
        <v>1</v>
      </c>
      <c r="O1519" s="12" t="str">
        <f>CONCATENATE(C1519,D1519,E1519)</f>
        <v>36050522454222000020000</v>
      </c>
      <c r="P1519" s="42" t="str">
        <f t="shared" si="164"/>
        <v>22454222000020000</v>
      </c>
      <c r="Q1519" s="24" t="str">
        <f>IF(AND(D1519&lt;&gt;0,E1519=0),B1519,"")</f>
        <v/>
      </c>
      <c r="R1519" s="25" t="str">
        <f>IF(AND(D1519=0,E1519&lt;&gt;0),B1519,"")</f>
        <v/>
      </c>
      <c r="S1519" s="26">
        <f t="shared" si="161"/>
        <v>41082</v>
      </c>
      <c r="T1519" s="27">
        <f>SUMIFS(S:S,O:O,O1519,E:E,"")</f>
        <v>0</v>
      </c>
      <c r="U1519" s="27">
        <f>SUMIFS(S:S,O:O,O1519,D:D,"")</f>
        <v>0</v>
      </c>
      <c r="V1519" s="28" t="str">
        <f t="shared" si="165"/>
        <v>Avant</v>
      </c>
      <c r="W1519" s="28" t="str">
        <f t="shared" si="166"/>
        <v>Après</v>
      </c>
      <c r="X1519" s="29">
        <f t="shared" si="167"/>
        <v>0</v>
      </c>
      <c r="Y1519" s="42">
        <f>IFERROR(P1519+D1519*0.03,"")</f>
        <v>2.24542220000206E+16</v>
      </c>
    </row>
    <row r="1520" spans="1:25">
      <c r="A1520" s="13" t="s">
        <v>67</v>
      </c>
      <c r="B1520" s="14" t="s">
        <v>18</v>
      </c>
      <c r="C1520" s="15">
        <v>3605052267974</v>
      </c>
      <c r="D1520" s="16">
        <v>153600</v>
      </c>
      <c r="E1520" s="17">
        <v>124800</v>
      </c>
      <c r="F1520" s="18"/>
      <c r="G1520" s="19">
        <v>1</v>
      </c>
      <c r="H1520" s="20">
        <f t="shared" si="162"/>
        <v>1</v>
      </c>
      <c r="I1520" s="21">
        <f>SUMIFS(E:E,C:C,C1520)</f>
        <v>748800</v>
      </c>
      <c r="J1520" s="21">
        <f>SUMIFS(D:D,C:C,C1520)</f>
        <v>777600</v>
      </c>
      <c r="K1520" s="20" t="str">
        <f>IF(H1520=2,"Délais OK &amp; Qté OK",IF(AND(H1520=1,E1520&lt;&gt;""),"Délais OK &amp; Qté NO",IF(AND(H1520=1,E1520="",M1520&gt;=2),"Délais NO &amp; Qté OK",IF(AND(E1520&lt;&gt;"",J1520=D1520),"Livraison sans demande","Délais NO &amp; Qté NO"))))</f>
        <v>Délais OK &amp; Qté NO</v>
      </c>
      <c r="L1520" s="22" t="str">
        <f>IF(AND(K1520="Délais NO &amp; Qté OK",X1520&gt;30,D1520&lt;&gt;""),"Verificar",IF(AND(K1520="Délais NO &amp; Qté OK",X1520&lt;=30,D1520&lt;&gt;""),"Entrée faite "&amp;X1520&amp;" jours "&amp;V1520,IF(AND(X1520&lt;30,K1520="Délais NO &amp; Qté NO",D1520=""),"Demande faite "&amp;X1520&amp;" jours "&amp;W1521,"")))</f>
        <v/>
      </c>
      <c r="M1520" s="22">
        <f t="shared" si="163"/>
        <v>1</v>
      </c>
      <c r="N1520" s="23">
        <v>1</v>
      </c>
      <c r="O1520" s="12" t="str">
        <f>CONCATENATE(C1520,D1520,E1520)</f>
        <v>3605052267974153600124800</v>
      </c>
      <c r="P1520" s="42" t="str">
        <f t="shared" si="164"/>
        <v>2267974153600124800</v>
      </c>
      <c r="Q1520" s="24" t="str">
        <f>IF(AND(D1520&lt;&gt;0,E1520=0),B1520,"")</f>
        <v/>
      </c>
      <c r="R1520" s="25" t="str">
        <f>IF(AND(D1520=0,E1520&lt;&gt;0),B1520,"")</f>
        <v/>
      </c>
      <c r="S1520" s="26">
        <f t="shared" si="161"/>
        <v>41082</v>
      </c>
      <c r="T1520" s="27">
        <f>SUMIFS(S:S,O:O,O1520,E:E,"")</f>
        <v>0</v>
      </c>
      <c r="U1520" s="27">
        <f>SUMIFS(S:S,O:O,O1520,D:D,"")</f>
        <v>0</v>
      </c>
      <c r="V1520" s="28" t="str">
        <f t="shared" si="165"/>
        <v>Avant</v>
      </c>
      <c r="W1520" s="28" t="str">
        <f t="shared" si="166"/>
        <v>Après</v>
      </c>
      <c r="X1520" s="29">
        <f t="shared" si="167"/>
        <v>0</v>
      </c>
      <c r="Y1520" s="42">
        <f>IFERROR(P1520+D1520*0.03,"")</f>
        <v>2.2679741536001247E+18</v>
      </c>
    </row>
    <row r="1521" spans="1:25">
      <c r="A1521" s="13" t="s">
        <v>67</v>
      </c>
      <c r="B1521" s="14" t="s">
        <v>18</v>
      </c>
      <c r="C1521" s="15">
        <v>3605052267981</v>
      </c>
      <c r="D1521" s="16">
        <v>38400</v>
      </c>
      <c r="E1521" s="17">
        <v>38400</v>
      </c>
      <c r="F1521" s="18">
        <v>1</v>
      </c>
      <c r="G1521" s="19">
        <v>1</v>
      </c>
      <c r="H1521" s="20">
        <f t="shared" si="162"/>
        <v>2</v>
      </c>
      <c r="I1521" s="21">
        <f>SUMIFS(E:E,C:C,C1521)</f>
        <v>787200</v>
      </c>
      <c r="J1521" s="21">
        <f>SUMIFS(D:D,C:C,C1521)</f>
        <v>796800</v>
      </c>
      <c r="K1521" s="20" t="str">
        <f>IF(H1521=2,"Délais OK &amp; Qté OK",IF(AND(H1521=1,E1521&lt;&gt;""),"Délais OK &amp; Qté NO",IF(AND(H1521=1,E1521="",M1521&gt;=2),"Délais NO &amp; Qté OK",IF(AND(E1521&lt;&gt;"",J1521=D1521),"Livraison sans demande","Délais NO &amp; Qté NO"))))</f>
        <v>Délais OK &amp; Qté OK</v>
      </c>
      <c r="L1521" s="22" t="str">
        <f>IF(AND(K1521="Délais NO &amp; Qté OK",X1521&gt;30,D1521&lt;&gt;""),"Verificar",IF(AND(K1521="Délais NO &amp; Qté OK",X1521&lt;=30,D1521&lt;&gt;""),"Entrée faite "&amp;X1521&amp;" jours "&amp;V1521,IF(AND(X1521&lt;30,K1521="Délais NO &amp; Qté NO",D1521=""),"Demande faite "&amp;X1521&amp;" jours "&amp;W1522,"")))</f>
        <v/>
      </c>
      <c r="M1521" s="22">
        <f t="shared" si="163"/>
        <v>1</v>
      </c>
      <c r="N1521" s="23">
        <v>1</v>
      </c>
      <c r="O1521" s="12" t="str">
        <f>CONCATENATE(C1521,D1521,E1521)</f>
        <v>36050522679813840038400</v>
      </c>
      <c r="P1521" s="42" t="str">
        <f t="shared" si="164"/>
        <v>22679813840038400</v>
      </c>
      <c r="Q1521" s="24" t="str">
        <f>IF(AND(D1521&lt;&gt;0,E1521=0),B1521,"")</f>
        <v/>
      </c>
      <c r="R1521" s="25" t="str">
        <f>IF(AND(D1521=0,E1521&lt;&gt;0),B1521,"")</f>
        <v/>
      </c>
      <c r="S1521" s="26">
        <f t="shared" si="161"/>
        <v>41082</v>
      </c>
      <c r="T1521" s="27">
        <f>SUMIFS(S:S,O:O,O1521,E:E,"")</f>
        <v>0</v>
      </c>
      <c r="U1521" s="27">
        <f>SUMIFS(S:S,O:O,O1521,D:D,"")</f>
        <v>0</v>
      </c>
      <c r="V1521" s="28" t="str">
        <f t="shared" si="165"/>
        <v>Avant</v>
      </c>
      <c r="W1521" s="28" t="str">
        <f t="shared" si="166"/>
        <v>Après</v>
      </c>
      <c r="X1521" s="29">
        <f t="shared" si="167"/>
        <v>0</v>
      </c>
      <c r="Y1521" s="42">
        <f>IFERROR(P1521+D1521*0.03,"")</f>
        <v>2.2679813840039552E+16</v>
      </c>
    </row>
    <row r="1522" spans="1:25">
      <c r="A1522" s="13" t="s">
        <v>67</v>
      </c>
      <c r="B1522" s="14" t="s">
        <v>18</v>
      </c>
      <c r="C1522" s="15">
        <v>3605052267998</v>
      </c>
      <c r="D1522" s="16">
        <v>-48000</v>
      </c>
      <c r="E1522" s="17">
        <v>28800</v>
      </c>
      <c r="F1522" s="18"/>
      <c r="G1522" s="19">
        <v>1</v>
      </c>
      <c r="H1522" s="20">
        <f t="shared" si="162"/>
        <v>1</v>
      </c>
      <c r="I1522" s="21">
        <f>SUMIFS(E:E,C:C,C1522)</f>
        <v>1075200</v>
      </c>
      <c r="J1522" s="21">
        <f>SUMIFS(D:D,C:C,C1522)</f>
        <v>1132800</v>
      </c>
      <c r="K1522" s="20" t="str">
        <f>IF(H1522=2,"Délais OK &amp; Qté OK",IF(AND(H1522=1,E1522&lt;&gt;""),"Délais OK &amp; Qté NO",IF(AND(H1522=1,E1522="",M1522&gt;=2),"Délais NO &amp; Qté OK",IF(AND(E1522&lt;&gt;"",J1522=D1522),"Livraison sans demande","Délais NO &amp; Qté NO"))))</f>
        <v>Délais OK &amp; Qté NO</v>
      </c>
      <c r="L1522" s="22" t="str">
        <f>IF(AND(K1522="Délais NO &amp; Qté OK",X1522&gt;30,D1522&lt;&gt;""),"Verificar",IF(AND(K1522="Délais NO &amp; Qté OK",X1522&lt;=30,D1522&lt;&gt;""),"Entrée faite "&amp;X1522&amp;" jours "&amp;V1522,IF(AND(X1522&lt;30,K1522="Délais NO &amp; Qté NO",D1522=""),"Demande faite "&amp;X1522&amp;" jours "&amp;W1523,"")))</f>
        <v/>
      </c>
      <c r="M1522" s="22">
        <f t="shared" si="163"/>
        <v>1</v>
      </c>
      <c r="N1522" s="23">
        <v>1</v>
      </c>
      <c r="O1522" s="12" t="str">
        <f>CONCATENATE(C1522,D1522,E1522)</f>
        <v>3605052267998-4800028800</v>
      </c>
      <c r="P1522" s="42" t="str">
        <f t="shared" si="164"/>
        <v>2267998-4800028800</v>
      </c>
      <c r="Q1522" s="24" t="str">
        <f>IF(AND(D1522&lt;&gt;0,E1522=0),B1522,"")</f>
        <v/>
      </c>
      <c r="R1522" s="25" t="str">
        <f>IF(AND(D1522=0,E1522&lt;&gt;0),B1522,"")</f>
        <v/>
      </c>
      <c r="S1522" s="26">
        <f t="shared" si="161"/>
        <v>41082</v>
      </c>
      <c r="T1522" s="27">
        <f>SUMIFS(S:S,O:O,O1522,E:E,"")</f>
        <v>0</v>
      </c>
      <c r="U1522" s="27">
        <f>SUMIFS(S:S,O:O,O1522,D:D,"")</f>
        <v>0</v>
      </c>
      <c r="V1522" s="28" t="str">
        <f t="shared" si="165"/>
        <v>Avant</v>
      </c>
      <c r="W1522" s="28" t="str">
        <f t="shared" si="166"/>
        <v>Après</v>
      </c>
      <c r="X1522" s="29">
        <f t="shared" si="167"/>
        <v>0</v>
      </c>
      <c r="Y1522" s="42" t="str">
        <f>IFERROR(P1522+D1522*0.03,"")</f>
        <v/>
      </c>
    </row>
    <row r="1523" spans="1:25">
      <c r="A1523" s="13" t="s">
        <v>67</v>
      </c>
      <c r="B1523" s="14" t="s">
        <v>18</v>
      </c>
      <c r="C1523" s="15">
        <v>3605052268001</v>
      </c>
      <c r="D1523" s="16">
        <v>28800</v>
      </c>
      <c r="E1523" s="17">
        <v>28800</v>
      </c>
      <c r="F1523" s="18">
        <v>1</v>
      </c>
      <c r="G1523" s="19">
        <v>1</v>
      </c>
      <c r="H1523" s="20">
        <f t="shared" si="162"/>
        <v>2</v>
      </c>
      <c r="I1523" s="21">
        <f>SUMIFS(E:E,C:C,C1523)</f>
        <v>163425</v>
      </c>
      <c r="J1523" s="21">
        <f>SUMIFS(D:D,C:C,C1523)</f>
        <v>192225</v>
      </c>
      <c r="K1523" s="20" t="str">
        <f>IF(H1523=2,"Délais OK &amp; Qté OK",IF(AND(H1523=1,E1523&lt;&gt;""),"Délais OK &amp; Qté NO",IF(AND(H1523=1,E1523="",M1523&gt;=2),"Délais NO &amp; Qté OK",IF(AND(E1523&lt;&gt;"",J1523=D1523),"Livraison sans demande","Délais NO &amp; Qté NO"))))</f>
        <v>Délais OK &amp; Qté OK</v>
      </c>
      <c r="L1523" s="22" t="str">
        <f>IF(AND(K1523="Délais NO &amp; Qté OK",X1523&gt;30,D1523&lt;&gt;""),"Verificar",IF(AND(K1523="Délais NO &amp; Qté OK",X1523&lt;=30,D1523&lt;&gt;""),"Entrée faite "&amp;X1523&amp;" jours "&amp;V1523,IF(AND(X1523&lt;30,K1523="Délais NO &amp; Qté NO",D1523=""),"Demande faite "&amp;X1523&amp;" jours "&amp;W1524,"")))</f>
        <v/>
      </c>
      <c r="M1523" s="22">
        <f t="shared" si="163"/>
        <v>1</v>
      </c>
      <c r="N1523" s="23">
        <v>1</v>
      </c>
      <c r="O1523" s="12" t="str">
        <f>CONCATENATE(C1523,D1523,E1523)</f>
        <v>36050522680012880028800</v>
      </c>
      <c r="P1523" s="42" t="str">
        <f t="shared" si="164"/>
        <v>22680012880028800</v>
      </c>
      <c r="Q1523" s="24" t="str">
        <f>IF(AND(D1523&lt;&gt;0,E1523=0),B1523,"")</f>
        <v/>
      </c>
      <c r="R1523" s="25" t="str">
        <f>IF(AND(D1523=0,E1523&lt;&gt;0),B1523,"")</f>
        <v/>
      </c>
      <c r="S1523" s="26">
        <f t="shared" si="161"/>
        <v>41082</v>
      </c>
      <c r="T1523" s="27">
        <f>SUMIFS(S:S,O:O,O1523,E:E,"")</f>
        <v>0</v>
      </c>
      <c r="U1523" s="27">
        <f>SUMIFS(S:S,O:O,O1523,D:D,"")</f>
        <v>0</v>
      </c>
      <c r="V1523" s="28" t="str">
        <f t="shared" si="165"/>
        <v>Avant</v>
      </c>
      <c r="W1523" s="28" t="str">
        <f t="shared" si="166"/>
        <v>Après</v>
      </c>
      <c r="X1523" s="29">
        <f t="shared" si="167"/>
        <v>0</v>
      </c>
      <c r="Y1523" s="42">
        <f>IFERROR(P1523+D1523*0.03,"")</f>
        <v>2.2680012880029664E+16</v>
      </c>
    </row>
    <row r="1524" spans="1:25">
      <c r="A1524" s="13" t="s">
        <v>67</v>
      </c>
      <c r="B1524" s="14" t="s">
        <v>18</v>
      </c>
      <c r="C1524" s="15">
        <v>3605052306949</v>
      </c>
      <c r="D1524" s="16">
        <v>10000</v>
      </c>
      <c r="E1524" s="17">
        <v>10000</v>
      </c>
      <c r="F1524" s="18">
        <v>1</v>
      </c>
      <c r="G1524" s="19">
        <v>1</v>
      </c>
      <c r="H1524" s="20">
        <f t="shared" si="162"/>
        <v>2</v>
      </c>
      <c r="I1524" s="21">
        <f>SUMIFS(E:E,C:C,C1524)</f>
        <v>10000</v>
      </c>
      <c r="J1524" s="21">
        <f>SUMIFS(D:D,C:C,C1524)</f>
        <v>10000</v>
      </c>
      <c r="K1524" s="20" t="str">
        <f>IF(H1524=2,"Délais OK &amp; Qté OK",IF(AND(H1524=1,E1524&lt;&gt;""),"Délais OK &amp; Qté NO",IF(AND(H1524=1,E1524="",M1524&gt;=2),"Délais NO &amp; Qté OK",IF(AND(E1524&lt;&gt;"",J1524=D1524),"Livraison sans demande","Délais NO &amp; Qté NO"))))</f>
        <v>Délais OK &amp; Qté OK</v>
      </c>
      <c r="L1524" s="22" t="str">
        <f>IF(AND(K1524="Délais NO &amp; Qté OK",X1524&gt;30,D1524&lt;&gt;""),"Verificar",IF(AND(K1524="Délais NO &amp; Qté OK",X1524&lt;=30,D1524&lt;&gt;""),"Entrée faite "&amp;X1524&amp;" jours "&amp;V1524,IF(AND(X1524&lt;30,K1524="Délais NO &amp; Qté NO",D1524=""),"Demande faite "&amp;X1524&amp;" jours "&amp;W1525,"")))</f>
        <v/>
      </c>
      <c r="M1524" s="22">
        <f t="shared" si="163"/>
        <v>1</v>
      </c>
      <c r="N1524" s="23">
        <v>1</v>
      </c>
      <c r="O1524" s="12" t="str">
        <f>CONCATENATE(C1524,D1524,E1524)</f>
        <v>36050523069491000010000</v>
      </c>
      <c r="P1524" s="42" t="str">
        <f t="shared" si="164"/>
        <v>23069491000010000</v>
      </c>
      <c r="Q1524" s="24" t="str">
        <f>IF(AND(D1524&lt;&gt;0,E1524=0),B1524,"")</f>
        <v/>
      </c>
      <c r="R1524" s="25" t="str">
        <f>IF(AND(D1524=0,E1524&lt;&gt;0),B1524,"")</f>
        <v/>
      </c>
      <c r="S1524" s="26">
        <f t="shared" si="161"/>
        <v>41082</v>
      </c>
      <c r="T1524" s="27">
        <f>SUMIFS(S:S,O:O,O1524,E:E,"")</f>
        <v>0</v>
      </c>
      <c r="U1524" s="27">
        <f>SUMIFS(S:S,O:O,O1524,D:D,"")</f>
        <v>0</v>
      </c>
      <c r="V1524" s="28" t="str">
        <f t="shared" si="165"/>
        <v>Avant</v>
      </c>
      <c r="W1524" s="28" t="str">
        <f t="shared" si="166"/>
        <v>Après</v>
      </c>
      <c r="X1524" s="29">
        <f t="shared" si="167"/>
        <v>0</v>
      </c>
      <c r="Y1524" s="42">
        <f>IFERROR(P1524+D1524*0.03,"")</f>
        <v>2.30694910000103E+16</v>
      </c>
    </row>
    <row r="1525" spans="1:25">
      <c r="A1525" s="13" t="s">
        <v>67</v>
      </c>
      <c r="B1525" s="14" t="s">
        <v>18</v>
      </c>
      <c r="C1525" s="15">
        <v>3605052307380</v>
      </c>
      <c r="D1525" s="16">
        <v>10000</v>
      </c>
      <c r="E1525" s="17">
        <v>10000</v>
      </c>
      <c r="F1525" s="18">
        <v>1</v>
      </c>
      <c r="G1525" s="19">
        <v>1</v>
      </c>
      <c r="H1525" s="20">
        <f t="shared" si="162"/>
        <v>2</v>
      </c>
      <c r="I1525" s="21">
        <f>SUMIFS(E:E,C:C,C1525)</f>
        <v>10000</v>
      </c>
      <c r="J1525" s="21">
        <f>SUMIFS(D:D,C:C,C1525)</f>
        <v>10000</v>
      </c>
      <c r="K1525" s="20" t="str">
        <f>IF(H1525=2,"Délais OK &amp; Qté OK",IF(AND(H1525=1,E1525&lt;&gt;""),"Délais OK &amp; Qté NO",IF(AND(H1525=1,E1525="",M1525&gt;=2),"Délais NO &amp; Qté OK",IF(AND(E1525&lt;&gt;"",J1525=D1525),"Livraison sans demande","Délais NO &amp; Qté NO"))))</f>
        <v>Délais OK &amp; Qté OK</v>
      </c>
      <c r="L1525" s="22" t="str">
        <f>IF(AND(K1525="Délais NO &amp; Qté OK",X1525&gt;30,D1525&lt;&gt;""),"Verificar",IF(AND(K1525="Délais NO &amp; Qté OK",X1525&lt;=30,D1525&lt;&gt;""),"Entrée faite "&amp;X1525&amp;" jours "&amp;V1525,IF(AND(X1525&lt;30,K1525="Délais NO &amp; Qté NO",D1525=""),"Demande faite "&amp;X1525&amp;" jours "&amp;W1526,"")))</f>
        <v/>
      </c>
      <c r="M1525" s="22">
        <f t="shared" si="163"/>
        <v>1</v>
      </c>
      <c r="N1525" s="23">
        <v>1</v>
      </c>
      <c r="O1525" s="12" t="str">
        <f>CONCATENATE(C1525,D1525,E1525)</f>
        <v>36050523073801000010000</v>
      </c>
      <c r="P1525" s="42" t="str">
        <f t="shared" si="164"/>
        <v>23073801000010000</v>
      </c>
      <c r="Q1525" s="24" t="str">
        <f>IF(AND(D1525&lt;&gt;0,E1525=0),B1525,"")</f>
        <v/>
      </c>
      <c r="R1525" s="25" t="str">
        <f>IF(AND(D1525=0,E1525&lt;&gt;0),B1525,"")</f>
        <v/>
      </c>
      <c r="S1525" s="26">
        <f t="shared" si="161"/>
        <v>41082</v>
      </c>
      <c r="T1525" s="27">
        <f>SUMIFS(S:S,O:O,O1525,E:E,"")</f>
        <v>0</v>
      </c>
      <c r="U1525" s="27">
        <f>SUMIFS(S:S,O:O,O1525,D:D,"")</f>
        <v>0</v>
      </c>
      <c r="V1525" s="28" t="str">
        <f t="shared" si="165"/>
        <v>Avant</v>
      </c>
      <c r="W1525" s="28" t="str">
        <f t="shared" si="166"/>
        <v>Après</v>
      </c>
      <c r="X1525" s="29">
        <f t="shared" si="167"/>
        <v>0</v>
      </c>
      <c r="Y1525" s="42">
        <f>IFERROR(P1525+D1525*0.03,"")</f>
        <v>2.30738010000103E+16</v>
      </c>
    </row>
    <row r="1526" spans="1:25">
      <c r="A1526" s="13" t="s">
        <v>67</v>
      </c>
      <c r="B1526" s="14" t="s">
        <v>18</v>
      </c>
      <c r="C1526" s="15">
        <v>3605052318102</v>
      </c>
      <c r="D1526" s="16">
        <v>28800</v>
      </c>
      <c r="E1526" s="17">
        <v>28800</v>
      </c>
      <c r="F1526" s="18">
        <v>1</v>
      </c>
      <c r="G1526" s="19">
        <v>1</v>
      </c>
      <c r="H1526" s="20">
        <f t="shared" si="162"/>
        <v>2</v>
      </c>
      <c r="I1526" s="21">
        <f>SUMIFS(E:E,C:C,C1526)</f>
        <v>125800</v>
      </c>
      <c r="J1526" s="21">
        <f>SUMIFS(D:D,C:C,C1526)</f>
        <v>201600</v>
      </c>
      <c r="K1526" s="20" t="str">
        <f>IF(H1526=2,"Délais OK &amp; Qté OK",IF(AND(H1526=1,E1526&lt;&gt;""),"Délais OK &amp; Qté NO",IF(AND(H1526=1,E1526="",M1526&gt;=2),"Délais NO &amp; Qté OK",IF(AND(E1526&lt;&gt;"",J1526=D1526),"Livraison sans demande","Délais NO &amp; Qté NO"))))</f>
        <v>Délais OK &amp; Qté OK</v>
      </c>
      <c r="L1526" s="22" t="str">
        <f>IF(AND(K1526="Délais NO &amp; Qté OK",X1526&gt;30,D1526&lt;&gt;""),"Verificar",IF(AND(K1526="Délais NO &amp; Qté OK",X1526&lt;=30,D1526&lt;&gt;""),"Entrée faite "&amp;X1526&amp;" jours "&amp;V1526,IF(AND(X1526&lt;30,K1526="Délais NO &amp; Qté NO",D1526=""),"Demande faite "&amp;X1526&amp;" jours "&amp;W1527,"")))</f>
        <v/>
      </c>
      <c r="M1526" s="22">
        <f t="shared" si="163"/>
        <v>1</v>
      </c>
      <c r="N1526" s="23">
        <v>1</v>
      </c>
      <c r="O1526" s="12" t="str">
        <f>CONCATENATE(C1526,D1526,E1526)</f>
        <v>36050523181022880028800</v>
      </c>
      <c r="P1526" s="42" t="str">
        <f t="shared" si="164"/>
        <v>23181022880028800</v>
      </c>
      <c r="Q1526" s="24" t="str">
        <f>IF(AND(D1526&lt;&gt;0,E1526=0),B1526,"")</f>
        <v/>
      </c>
      <c r="R1526" s="25" t="str">
        <f>IF(AND(D1526=0,E1526&lt;&gt;0),B1526,"")</f>
        <v/>
      </c>
      <c r="S1526" s="26">
        <f t="shared" si="161"/>
        <v>41082</v>
      </c>
      <c r="T1526" s="27">
        <f>SUMIFS(S:S,O:O,O1526,E:E,"")</f>
        <v>0</v>
      </c>
      <c r="U1526" s="27">
        <f>SUMIFS(S:S,O:O,O1526,D:D,"")</f>
        <v>0</v>
      </c>
      <c r="V1526" s="28" t="str">
        <f t="shared" si="165"/>
        <v>Avant</v>
      </c>
      <c r="W1526" s="28" t="str">
        <f t="shared" si="166"/>
        <v>Après</v>
      </c>
      <c r="X1526" s="29">
        <f t="shared" si="167"/>
        <v>0</v>
      </c>
      <c r="Y1526" s="42">
        <f>IFERROR(P1526+D1526*0.03,"")</f>
        <v>2.3181022880029664E+16</v>
      </c>
    </row>
    <row r="1527" spans="1:25">
      <c r="A1527" s="13" t="s">
        <v>67</v>
      </c>
      <c r="B1527" s="14" t="s">
        <v>18</v>
      </c>
      <c r="C1527" s="15">
        <v>3605052318119</v>
      </c>
      <c r="D1527" s="16">
        <v>19200</v>
      </c>
      <c r="E1527" s="17">
        <v>19200</v>
      </c>
      <c r="F1527" s="18">
        <v>1</v>
      </c>
      <c r="G1527" s="19">
        <v>1</v>
      </c>
      <c r="H1527" s="20">
        <f t="shared" si="162"/>
        <v>2</v>
      </c>
      <c r="I1527" s="21">
        <f>SUMIFS(E:E,C:C,C1527)</f>
        <v>67200</v>
      </c>
      <c r="J1527" s="21">
        <f>SUMIFS(D:D,C:C,C1527)</f>
        <v>147200</v>
      </c>
      <c r="K1527" s="20" t="str">
        <f>IF(H1527=2,"Délais OK &amp; Qté OK",IF(AND(H1527=1,E1527&lt;&gt;""),"Délais OK &amp; Qté NO",IF(AND(H1527=1,E1527="",M1527&gt;=2),"Délais NO &amp; Qté OK",IF(AND(E1527&lt;&gt;"",J1527=D1527),"Livraison sans demande","Délais NO &amp; Qté NO"))))</f>
        <v>Délais OK &amp; Qté OK</v>
      </c>
      <c r="L1527" s="22" t="str">
        <f>IF(AND(K1527="Délais NO &amp; Qté OK",X1527&gt;30,D1527&lt;&gt;""),"Verificar",IF(AND(K1527="Délais NO &amp; Qté OK",X1527&lt;=30,D1527&lt;&gt;""),"Entrée faite "&amp;X1527&amp;" jours "&amp;V1527,IF(AND(X1527&lt;30,K1527="Délais NO &amp; Qté NO",D1527=""),"Demande faite "&amp;X1527&amp;" jours "&amp;W1528,"")))</f>
        <v/>
      </c>
      <c r="M1527" s="22">
        <f t="shared" si="163"/>
        <v>1</v>
      </c>
      <c r="N1527" s="23">
        <v>1</v>
      </c>
      <c r="O1527" s="12" t="str">
        <f>CONCATENATE(C1527,D1527,E1527)</f>
        <v>36050523181191920019200</v>
      </c>
      <c r="P1527" s="42" t="str">
        <f t="shared" si="164"/>
        <v>23181191920019200</v>
      </c>
      <c r="Q1527" s="24" t="str">
        <f>IF(AND(D1527&lt;&gt;0,E1527=0),B1527,"")</f>
        <v/>
      </c>
      <c r="R1527" s="25" t="str">
        <f>IF(AND(D1527=0,E1527&lt;&gt;0),B1527,"")</f>
        <v/>
      </c>
      <c r="S1527" s="26">
        <f t="shared" si="161"/>
        <v>41082</v>
      </c>
      <c r="T1527" s="27">
        <f>SUMIFS(S:S,O:O,O1527,E:E,"")</f>
        <v>0</v>
      </c>
      <c r="U1527" s="27">
        <f>SUMIFS(S:S,O:O,O1527,D:D,"")</f>
        <v>0</v>
      </c>
      <c r="V1527" s="28" t="str">
        <f t="shared" si="165"/>
        <v>Avant</v>
      </c>
      <c r="W1527" s="28" t="str">
        <f t="shared" si="166"/>
        <v>Après</v>
      </c>
      <c r="X1527" s="29">
        <f t="shared" si="167"/>
        <v>0</v>
      </c>
      <c r="Y1527" s="42">
        <f>IFERROR(P1527+D1527*0.03,"")</f>
        <v>2.3181191920019776E+16</v>
      </c>
    </row>
    <row r="1528" spans="1:25">
      <c r="A1528" s="13" t="s">
        <v>67</v>
      </c>
      <c r="B1528" s="14" t="s">
        <v>18</v>
      </c>
      <c r="C1528" s="15">
        <v>3605052318126</v>
      </c>
      <c r="D1528" s="16">
        <v>9600</v>
      </c>
      <c r="E1528" s="17">
        <v>9600</v>
      </c>
      <c r="F1528" s="18">
        <v>1</v>
      </c>
      <c r="G1528" s="19">
        <v>1</v>
      </c>
      <c r="H1528" s="20">
        <f t="shared" si="162"/>
        <v>2</v>
      </c>
      <c r="I1528" s="21">
        <f>SUMIFS(E:E,C:C,C1528)</f>
        <v>48800</v>
      </c>
      <c r="J1528" s="21">
        <f>SUMIFS(D:D,C:C,C1528)</f>
        <v>123200</v>
      </c>
      <c r="K1528" s="20" t="str">
        <f>IF(H1528=2,"Délais OK &amp; Qté OK",IF(AND(H1528=1,E1528&lt;&gt;""),"Délais OK &amp; Qté NO",IF(AND(H1528=1,E1528="",M1528&gt;=2),"Délais NO &amp; Qté OK",IF(AND(E1528&lt;&gt;"",J1528=D1528),"Livraison sans demande","Délais NO &amp; Qté NO"))))</f>
        <v>Délais OK &amp; Qté OK</v>
      </c>
      <c r="L1528" s="22" t="str">
        <f>IF(AND(K1528="Délais NO &amp; Qté OK",X1528&gt;30,D1528&lt;&gt;""),"Verificar",IF(AND(K1528="Délais NO &amp; Qté OK",X1528&lt;=30,D1528&lt;&gt;""),"Entrée faite "&amp;X1528&amp;" jours "&amp;V1528,IF(AND(X1528&lt;30,K1528="Délais NO &amp; Qté NO",D1528=""),"Demande faite "&amp;X1528&amp;" jours "&amp;W1529,"")))</f>
        <v/>
      </c>
      <c r="M1528" s="22">
        <f t="shared" si="163"/>
        <v>1</v>
      </c>
      <c r="N1528" s="23">
        <v>1</v>
      </c>
      <c r="O1528" s="12" t="str">
        <f>CONCATENATE(C1528,D1528,E1528)</f>
        <v>360505231812696009600</v>
      </c>
      <c r="P1528" s="42" t="str">
        <f t="shared" si="164"/>
        <v>231812696009600</v>
      </c>
      <c r="Q1528" s="24" t="str">
        <f>IF(AND(D1528&lt;&gt;0,E1528=0),B1528,"")</f>
        <v/>
      </c>
      <c r="R1528" s="25" t="str">
        <f>IF(AND(D1528=0,E1528&lt;&gt;0),B1528,"")</f>
        <v/>
      </c>
      <c r="S1528" s="26">
        <f t="shared" si="161"/>
        <v>41082</v>
      </c>
      <c r="T1528" s="27">
        <f>SUMIFS(S:S,O:O,O1528,E:E,"")</f>
        <v>0</v>
      </c>
      <c r="U1528" s="27">
        <f>SUMIFS(S:S,O:O,O1528,D:D,"")</f>
        <v>0</v>
      </c>
      <c r="V1528" s="28" t="str">
        <f t="shared" si="165"/>
        <v>Avant</v>
      </c>
      <c r="W1528" s="28" t="str">
        <f t="shared" si="166"/>
        <v>Après</v>
      </c>
      <c r="X1528" s="29">
        <f t="shared" si="167"/>
        <v>0</v>
      </c>
      <c r="Y1528" s="42">
        <f>IFERROR(P1528+D1528*0.03,"")</f>
        <v>231812696009888</v>
      </c>
    </row>
    <row r="1529" spans="1:25">
      <c r="A1529" s="13" t="s">
        <v>67</v>
      </c>
      <c r="B1529" s="14" t="s">
        <v>18</v>
      </c>
      <c r="C1529" s="15">
        <v>3605052339138</v>
      </c>
      <c r="D1529" s="16">
        <v>9600</v>
      </c>
      <c r="E1529" s="17">
        <v>9600</v>
      </c>
      <c r="F1529" s="18">
        <v>1</v>
      </c>
      <c r="G1529" s="19">
        <v>1</v>
      </c>
      <c r="H1529" s="20">
        <f t="shared" si="162"/>
        <v>2</v>
      </c>
      <c r="I1529" s="21">
        <f>SUMIFS(E:E,C:C,C1529)</f>
        <v>19200</v>
      </c>
      <c r="J1529" s="21">
        <f>SUMIFS(D:D,C:C,C1529)</f>
        <v>28800</v>
      </c>
      <c r="K1529" s="20" t="str">
        <f>IF(H1529=2,"Délais OK &amp; Qté OK",IF(AND(H1529=1,E1529&lt;&gt;""),"Délais OK &amp; Qté NO",IF(AND(H1529=1,E1529="",M1529&gt;=2),"Délais NO &amp; Qté OK",IF(AND(E1529&lt;&gt;"",J1529=D1529),"Livraison sans demande","Délais NO &amp; Qté NO"))))</f>
        <v>Délais OK &amp; Qté OK</v>
      </c>
      <c r="L1529" s="22" t="str">
        <f>IF(AND(K1529="Délais NO &amp; Qté OK",X1529&gt;30,D1529&lt;&gt;""),"Verificar",IF(AND(K1529="Délais NO &amp; Qté OK",X1529&lt;=30,D1529&lt;&gt;""),"Entrée faite "&amp;X1529&amp;" jours "&amp;V1529,IF(AND(X1529&lt;30,K1529="Délais NO &amp; Qté NO",D1529=""),"Demande faite "&amp;X1529&amp;" jours "&amp;W1530,"")))</f>
        <v/>
      </c>
      <c r="M1529" s="22">
        <f t="shared" si="163"/>
        <v>2</v>
      </c>
      <c r="N1529" s="23">
        <v>1</v>
      </c>
      <c r="O1529" s="12" t="str">
        <f>CONCATENATE(C1529,D1529,E1529)</f>
        <v>360505233913896009600</v>
      </c>
      <c r="P1529" s="42" t="str">
        <f t="shared" si="164"/>
        <v>233913896009600</v>
      </c>
      <c r="Q1529" s="24" t="str">
        <f>IF(AND(D1529&lt;&gt;0,E1529=0),B1529,"")</f>
        <v/>
      </c>
      <c r="R1529" s="25" t="str">
        <f>IF(AND(D1529=0,E1529&lt;&gt;0),B1529,"")</f>
        <v/>
      </c>
      <c r="S1529" s="26">
        <f t="shared" si="161"/>
        <v>41082</v>
      </c>
      <c r="T1529" s="27">
        <f>SUMIFS(S:S,O:O,O1529,E:E,"")</f>
        <v>0</v>
      </c>
      <c r="U1529" s="27">
        <f>SUMIFS(S:S,O:O,O1529,D:D,"")</f>
        <v>0</v>
      </c>
      <c r="V1529" s="28" t="str">
        <f t="shared" si="165"/>
        <v>Avant</v>
      </c>
      <c r="W1529" s="28" t="str">
        <f t="shared" si="166"/>
        <v>Après</v>
      </c>
      <c r="X1529" s="29">
        <f t="shared" si="167"/>
        <v>0</v>
      </c>
      <c r="Y1529" s="42">
        <f>IFERROR(P1529+D1529*0.03,"")</f>
        <v>233913896009888</v>
      </c>
    </row>
    <row r="1530" spans="1:25">
      <c r="A1530" s="13" t="s">
        <v>67</v>
      </c>
      <c r="B1530" s="14" t="s">
        <v>18</v>
      </c>
      <c r="C1530" s="15">
        <v>3605052360316</v>
      </c>
      <c r="D1530" s="16">
        <v>10000</v>
      </c>
      <c r="E1530" s="17">
        <v>10000</v>
      </c>
      <c r="F1530" s="18">
        <v>1</v>
      </c>
      <c r="G1530" s="19">
        <v>1</v>
      </c>
      <c r="H1530" s="20">
        <f t="shared" si="162"/>
        <v>2</v>
      </c>
      <c r="I1530" s="21">
        <f>SUMIFS(E:E,C:C,C1530)</f>
        <v>20000</v>
      </c>
      <c r="J1530" s="21">
        <f>SUMIFS(D:D,C:C,C1530)</f>
        <v>20000</v>
      </c>
      <c r="K1530" s="20" t="str">
        <f>IF(H1530=2,"Délais OK &amp; Qté OK",IF(AND(H1530=1,E1530&lt;&gt;""),"Délais OK &amp; Qté NO",IF(AND(H1530=1,E1530="",M1530&gt;=2),"Délais NO &amp; Qté OK",IF(AND(E1530&lt;&gt;"",J1530=D1530),"Livraison sans demande","Délais NO &amp; Qté NO"))))</f>
        <v>Délais OK &amp; Qté OK</v>
      </c>
      <c r="L1530" s="22" t="str">
        <f>IF(AND(K1530="Délais NO &amp; Qté OK",X1530&gt;30,D1530&lt;&gt;""),"Verificar",IF(AND(K1530="Délais NO &amp; Qté OK",X1530&lt;=30,D1530&lt;&gt;""),"Entrée faite "&amp;X1530&amp;" jours "&amp;V1530,IF(AND(X1530&lt;30,K1530="Délais NO &amp; Qté NO",D1530=""),"Demande faite "&amp;X1530&amp;" jours "&amp;W1531,"")))</f>
        <v/>
      </c>
      <c r="M1530" s="22">
        <f t="shared" si="163"/>
        <v>2</v>
      </c>
      <c r="N1530" s="23">
        <v>1</v>
      </c>
      <c r="O1530" s="12" t="str">
        <f>CONCATENATE(C1530,D1530,E1530)</f>
        <v>36050523603161000010000</v>
      </c>
      <c r="P1530" s="42" t="str">
        <f t="shared" si="164"/>
        <v>23603161000010000</v>
      </c>
      <c r="Q1530" s="24" t="str">
        <f>IF(AND(D1530&lt;&gt;0,E1530=0),B1530,"")</f>
        <v/>
      </c>
      <c r="R1530" s="25" t="str">
        <f>IF(AND(D1530=0,E1530&lt;&gt;0),B1530,"")</f>
        <v/>
      </c>
      <c r="S1530" s="26">
        <f t="shared" si="161"/>
        <v>41082</v>
      </c>
      <c r="T1530" s="27">
        <f>SUMIFS(S:S,O:O,O1530,E:E,"")</f>
        <v>0</v>
      </c>
      <c r="U1530" s="27">
        <f>SUMIFS(S:S,O:O,O1530,D:D,"")</f>
        <v>0</v>
      </c>
      <c r="V1530" s="28" t="str">
        <f t="shared" si="165"/>
        <v>Avant</v>
      </c>
      <c r="W1530" s="28" t="str">
        <f t="shared" si="166"/>
        <v>Après</v>
      </c>
      <c r="X1530" s="29">
        <f t="shared" si="167"/>
        <v>0</v>
      </c>
      <c r="Y1530" s="42">
        <f>IFERROR(P1530+D1530*0.03,"")</f>
        <v>2.36031610000103E+16</v>
      </c>
    </row>
    <row r="1531" spans="1:25">
      <c r="A1531" s="13" t="s">
        <v>67</v>
      </c>
      <c r="B1531" s="14" t="s">
        <v>18</v>
      </c>
      <c r="C1531" s="15">
        <v>3605052360323</v>
      </c>
      <c r="D1531" s="16">
        <v>10000</v>
      </c>
      <c r="E1531" s="17">
        <v>10000</v>
      </c>
      <c r="F1531" s="18">
        <v>1</v>
      </c>
      <c r="G1531" s="19">
        <v>1</v>
      </c>
      <c r="H1531" s="20">
        <f t="shared" si="162"/>
        <v>2</v>
      </c>
      <c r="I1531" s="21">
        <f>SUMIFS(E:E,C:C,C1531)</f>
        <v>10000</v>
      </c>
      <c r="J1531" s="21">
        <f>SUMIFS(D:D,C:C,C1531)</f>
        <v>10000</v>
      </c>
      <c r="K1531" s="20" t="str">
        <f>IF(H1531=2,"Délais OK &amp; Qté OK",IF(AND(H1531=1,E1531&lt;&gt;""),"Délais OK &amp; Qté NO",IF(AND(H1531=1,E1531="",M1531&gt;=2),"Délais NO &amp; Qté OK",IF(AND(E1531&lt;&gt;"",J1531=D1531),"Livraison sans demande","Délais NO &amp; Qté NO"))))</f>
        <v>Délais OK &amp; Qté OK</v>
      </c>
      <c r="L1531" s="22" t="str">
        <f>IF(AND(K1531="Délais NO &amp; Qté OK",X1531&gt;30,D1531&lt;&gt;""),"Verificar",IF(AND(K1531="Délais NO &amp; Qté OK",X1531&lt;=30,D1531&lt;&gt;""),"Entrée faite "&amp;X1531&amp;" jours "&amp;V1531,IF(AND(X1531&lt;30,K1531="Délais NO &amp; Qté NO",D1531=""),"Demande faite "&amp;X1531&amp;" jours "&amp;W1532,"")))</f>
        <v/>
      </c>
      <c r="M1531" s="22">
        <f t="shared" si="163"/>
        <v>1</v>
      </c>
      <c r="N1531" s="23">
        <v>1</v>
      </c>
      <c r="O1531" s="12" t="str">
        <f>CONCATENATE(C1531,D1531,E1531)</f>
        <v>36050523603231000010000</v>
      </c>
      <c r="P1531" s="42" t="str">
        <f t="shared" si="164"/>
        <v>23603231000010000</v>
      </c>
      <c r="Q1531" s="24" t="str">
        <f>IF(AND(D1531&lt;&gt;0,E1531=0),B1531,"")</f>
        <v/>
      </c>
      <c r="R1531" s="25" t="str">
        <f>IF(AND(D1531=0,E1531&lt;&gt;0),B1531,"")</f>
        <v/>
      </c>
      <c r="S1531" s="26">
        <f t="shared" si="161"/>
        <v>41082</v>
      </c>
      <c r="T1531" s="27">
        <f>SUMIFS(S:S,O:O,O1531,E:E,"")</f>
        <v>0</v>
      </c>
      <c r="U1531" s="27">
        <f>SUMIFS(S:S,O:O,O1531,D:D,"")</f>
        <v>0</v>
      </c>
      <c r="V1531" s="28" t="str">
        <f t="shared" si="165"/>
        <v>Avant</v>
      </c>
      <c r="W1531" s="28" t="str">
        <f t="shared" si="166"/>
        <v>Après</v>
      </c>
      <c r="X1531" s="29">
        <f t="shared" si="167"/>
        <v>0</v>
      </c>
      <c r="Y1531" s="42">
        <f>IFERROR(P1531+D1531*0.03,"")</f>
        <v>2.36032310000103E+16</v>
      </c>
    </row>
    <row r="1532" spans="1:25">
      <c r="A1532" s="13" t="s">
        <v>67</v>
      </c>
      <c r="B1532" s="14" t="s">
        <v>18</v>
      </c>
      <c r="C1532" s="15">
        <v>3605052360422</v>
      </c>
      <c r="D1532" s="16">
        <v>10000</v>
      </c>
      <c r="E1532" s="17">
        <v>10000</v>
      </c>
      <c r="F1532" s="18">
        <v>1</v>
      </c>
      <c r="G1532" s="19">
        <v>1</v>
      </c>
      <c r="H1532" s="20">
        <f t="shared" si="162"/>
        <v>2</v>
      </c>
      <c r="I1532" s="21">
        <f>SUMIFS(E:E,C:C,C1532)</f>
        <v>10000</v>
      </c>
      <c r="J1532" s="21">
        <f>SUMIFS(D:D,C:C,C1532)</f>
        <v>10000</v>
      </c>
      <c r="K1532" s="20" t="str">
        <f>IF(H1532=2,"Délais OK &amp; Qté OK",IF(AND(H1532=1,E1532&lt;&gt;""),"Délais OK &amp; Qté NO",IF(AND(H1532=1,E1532="",M1532&gt;=2),"Délais NO &amp; Qté OK",IF(AND(E1532&lt;&gt;"",J1532=D1532),"Livraison sans demande","Délais NO &amp; Qté NO"))))</f>
        <v>Délais OK &amp; Qté OK</v>
      </c>
      <c r="L1532" s="22" t="str">
        <f>IF(AND(K1532="Délais NO &amp; Qté OK",X1532&gt;30,D1532&lt;&gt;""),"Verificar",IF(AND(K1532="Délais NO &amp; Qté OK",X1532&lt;=30,D1532&lt;&gt;""),"Entrée faite "&amp;X1532&amp;" jours "&amp;V1532,IF(AND(X1532&lt;30,K1532="Délais NO &amp; Qté NO",D1532=""),"Demande faite "&amp;X1532&amp;" jours "&amp;W1533,"")))</f>
        <v/>
      </c>
      <c r="M1532" s="22">
        <f t="shared" si="163"/>
        <v>1</v>
      </c>
      <c r="N1532" s="23">
        <v>1</v>
      </c>
      <c r="O1532" s="12" t="str">
        <f>CONCATENATE(C1532,D1532,E1532)</f>
        <v>36050523604221000010000</v>
      </c>
      <c r="P1532" s="42" t="str">
        <f t="shared" si="164"/>
        <v>23604221000010000</v>
      </c>
      <c r="Q1532" s="24" t="str">
        <f>IF(AND(D1532&lt;&gt;0,E1532=0),B1532,"")</f>
        <v/>
      </c>
      <c r="R1532" s="25" t="str">
        <f>IF(AND(D1532=0,E1532&lt;&gt;0),B1532,"")</f>
        <v/>
      </c>
      <c r="S1532" s="26">
        <f t="shared" si="161"/>
        <v>41082</v>
      </c>
      <c r="T1532" s="27">
        <f>SUMIFS(S:S,O:O,O1532,E:E,"")</f>
        <v>0</v>
      </c>
      <c r="U1532" s="27">
        <f>SUMIFS(S:S,O:O,O1532,D:D,"")</f>
        <v>0</v>
      </c>
      <c r="V1532" s="28" t="str">
        <f t="shared" si="165"/>
        <v>Avant</v>
      </c>
      <c r="W1532" s="28" t="str">
        <f t="shared" si="166"/>
        <v>Après</v>
      </c>
      <c r="X1532" s="29">
        <f t="shared" si="167"/>
        <v>0</v>
      </c>
      <c r="Y1532" s="42">
        <f>IFERROR(P1532+D1532*0.03,"")</f>
        <v>2.36042210000103E+16</v>
      </c>
    </row>
    <row r="1533" spans="1:25">
      <c r="A1533" s="13" t="s">
        <v>67</v>
      </c>
      <c r="B1533" s="14" t="s">
        <v>18</v>
      </c>
      <c r="C1533" s="15">
        <v>3605052360439</v>
      </c>
      <c r="D1533" s="16">
        <v>10000</v>
      </c>
      <c r="E1533" s="17">
        <v>10000</v>
      </c>
      <c r="F1533" s="18">
        <v>1</v>
      </c>
      <c r="G1533" s="19">
        <v>1</v>
      </c>
      <c r="H1533" s="20">
        <f t="shared" si="162"/>
        <v>2</v>
      </c>
      <c r="I1533" s="21">
        <f>SUMIFS(E:E,C:C,C1533)</f>
        <v>20000</v>
      </c>
      <c r="J1533" s="21">
        <f>SUMIFS(D:D,C:C,C1533)</f>
        <v>20000</v>
      </c>
      <c r="K1533" s="20" t="str">
        <f>IF(H1533=2,"Délais OK &amp; Qté OK",IF(AND(H1533=1,E1533&lt;&gt;""),"Délais OK &amp; Qté NO",IF(AND(H1533=1,E1533="",M1533&gt;=2),"Délais NO &amp; Qté OK",IF(AND(E1533&lt;&gt;"",J1533=D1533),"Livraison sans demande","Délais NO &amp; Qté NO"))))</f>
        <v>Délais OK &amp; Qté OK</v>
      </c>
      <c r="L1533" s="22" t="str">
        <f>IF(AND(K1533="Délais NO &amp; Qté OK",X1533&gt;30,D1533&lt;&gt;""),"Verificar",IF(AND(K1533="Délais NO &amp; Qté OK",X1533&lt;=30,D1533&lt;&gt;""),"Entrée faite "&amp;X1533&amp;" jours "&amp;V1533,IF(AND(X1533&lt;30,K1533="Délais NO &amp; Qté NO",D1533=""),"Demande faite "&amp;X1533&amp;" jours "&amp;W1534,"")))</f>
        <v/>
      </c>
      <c r="M1533" s="22">
        <f t="shared" si="163"/>
        <v>2</v>
      </c>
      <c r="N1533" s="23">
        <v>1</v>
      </c>
      <c r="O1533" s="12" t="str">
        <f>CONCATENATE(C1533,D1533,E1533)</f>
        <v>36050523604391000010000</v>
      </c>
      <c r="P1533" s="42" t="str">
        <f t="shared" si="164"/>
        <v>23604391000010000</v>
      </c>
      <c r="Q1533" s="24" t="str">
        <f>IF(AND(D1533&lt;&gt;0,E1533=0),B1533,"")</f>
        <v/>
      </c>
      <c r="R1533" s="25" t="str">
        <f>IF(AND(D1533=0,E1533&lt;&gt;0),B1533,"")</f>
        <v/>
      </c>
      <c r="S1533" s="26">
        <f t="shared" si="161"/>
        <v>41082</v>
      </c>
      <c r="T1533" s="27">
        <f>SUMIFS(S:S,O:O,O1533,E:E,"")</f>
        <v>0</v>
      </c>
      <c r="U1533" s="27">
        <f>SUMIFS(S:S,O:O,O1533,D:D,"")</f>
        <v>0</v>
      </c>
      <c r="V1533" s="28" t="str">
        <f t="shared" si="165"/>
        <v>Avant</v>
      </c>
      <c r="W1533" s="28" t="str">
        <f t="shared" si="166"/>
        <v>Après</v>
      </c>
      <c r="X1533" s="29">
        <f t="shared" si="167"/>
        <v>0</v>
      </c>
      <c r="Y1533" s="42">
        <f>IFERROR(P1533+D1533*0.03,"")</f>
        <v>2.36043910000103E+16</v>
      </c>
    </row>
    <row r="1534" spans="1:25">
      <c r="A1534" s="13" t="s">
        <v>67</v>
      </c>
      <c r="B1534" s="14" t="s">
        <v>18</v>
      </c>
      <c r="C1534" s="15">
        <v>3605052360446</v>
      </c>
      <c r="D1534" s="16">
        <v>20000</v>
      </c>
      <c r="E1534" s="17">
        <v>20000</v>
      </c>
      <c r="F1534" s="18">
        <v>1</v>
      </c>
      <c r="G1534" s="19">
        <v>1</v>
      </c>
      <c r="H1534" s="20">
        <f t="shared" si="162"/>
        <v>2</v>
      </c>
      <c r="I1534" s="21">
        <f>SUMIFS(E:E,C:C,C1534)</f>
        <v>40000</v>
      </c>
      <c r="J1534" s="21">
        <f>SUMIFS(D:D,C:C,C1534)</f>
        <v>40000</v>
      </c>
      <c r="K1534" s="20" t="str">
        <f>IF(H1534=2,"Délais OK &amp; Qté OK",IF(AND(H1534=1,E1534&lt;&gt;""),"Délais OK &amp; Qté NO",IF(AND(H1534=1,E1534="",M1534&gt;=2),"Délais NO &amp; Qté OK",IF(AND(E1534&lt;&gt;"",J1534=D1534),"Livraison sans demande","Délais NO &amp; Qté NO"))))</f>
        <v>Délais OK &amp; Qté OK</v>
      </c>
      <c r="L1534" s="22" t="str">
        <f>IF(AND(K1534="Délais NO &amp; Qté OK",X1534&gt;30,D1534&lt;&gt;""),"Verificar",IF(AND(K1534="Délais NO &amp; Qté OK",X1534&lt;=30,D1534&lt;&gt;""),"Entrée faite "&amp;X1534&amp;" jours "&amp;V1534,IF(AND(X1534&lt;30,K1534="Délais NO &amp; Qté NO",D1534=""),"Demande faite "&amp;X1534&amp;" jours "&amp;W1535,"")))</f>
        <v/>
      </c>
      <c r="M1534" s="22">
        <f t="shared" si="163"/>
        <v>2</v>
      </c>
      <c r="N1534" s="23">
        <v>1</v>
      </c>
      <c r="O1534" s="12" t="str">
        <f>CONCATENATE(C1534,D1534,E1534)</f>
        <v>36050523604462000020000</v>
      </c>
      <c r="P1534" s="42" t="str">
        <f t="shared" si="164"/>
        <v>23604462000020000</v>
      </c>
      <c r="Q1534" s="24" t="str">
        <f>IF(AND(D1534&lt;&gt;0,E1534=0),B1534,"")</f>
        <v/>
      </c>
      <c r="R1534" s="25" t="str">
        <f>IF(AND(D1534=0,E1534&lt;&gt;0),B1534,"")</f>
        <v/>
      </c>
      <c r="S1534" s="26">
        <f t="shared" si="161"/>
        <v>41082</v>
      </c>
      <c r="T1534" s="27">
        <f>SUMIFS(S:S,O:O,O1534,E:E,"")</f>
        <v>0</v>
      </c>
      <c r="U1534" s="27">
        <f>SUMIFS(S:S,O:O,O1534,D:D,"")</f>
        <v>0</v>
      </c>
      <c r="V1534" s="28" t="str">
        <f t="shared" si="165"/>
        <v>Avant</v>
      </c>
      <c r="W1534" s="28" t="str">
        <f t="shared" si="166"/>
        <v>Après</v>
      </c>
      <c r="X1534" s="29">
        <f t="shared" si="167"/>
        <v>0</v>
      </c>
      <c r="Y1534" s="42">
        <f>IFERROR(P1534+D1534*0.03,"")</f>
        <v>2.36044620000206E+16</v>
      </c>
    </row>
    <row r="1535" spans="1:25">
      <c r="A1535" s="13" t="s">
        <v>67</v>
      </c>
      <c r="B1535" s="14" t="s">
        <v>18</v>
      </c>
      <c r="C1535" s="15">
        <v>3605052360460</v>
      </c>
      <c r="D1535" s="16">
        <v>10000</v>
      </c>
      <c r="E1535" s="17">
        <v>10000</v>
      </c>
      <c r="F1535" s="18">
        <v>1</v>
      </c>
      <c r="G1535" s="19">
        <v>1</v>
      </c>
      <c r="H1535" s="20">
        <f t="shared" si="162"/>
        <v>2</v>
      </c>
      <c r="I1535" s="21">
        <f>SUMIFS(E:E,C:C,C1535)</f>
        <v>10000</v>
      </c>
      <c r="J1535" s="21">
        <f>SUMIFS(D:D,C:C,C1535)</f>
        <v>10000</v>
      </c>
      <c r="K1535" s="20" t="str">
        <f>IF(H1535=2,"Délais OK &amp; Qté OK",IF(AND(H1535=1,E1535&lt;&gt;""),"Délais OK &amp; Qté NO",IF(AND(H1535=1,E1535="",M1535&gt;=2),"Délais NO &amp; Qté OK",IF(AND(E1535&lt;&gt;"",J1535=D1535),"Livraison sans demande","Délais NO &amp; Qté NO"))))</f>
        <v>Délais OK &amp; Qté OK</v>
      </c>
      <c r="L1535" s="22" t="str">
        <f>IF(AND(K1535="Délais NO &amp; Qté OK",X1535&gt;30,D1535&lt;&gt;""),"Verificar",IF(AND(K1535="Délais NO &amp; Qté OK",X1535&lt;=30,D1535&lt;&gt;""),"Entrée faite "&amp;X1535&amp;" jours "&amp;V1535,IF(AND(X1535&lt;30,K1535="Délais NO &amp; Qté NO",D1535=""),"Demande faite "&amp;X1535&amp;" jours "&amp;W1536,"")))</f>
        <v/>
      </c>
      <c r="M1535" s="22">
        <f t="shared" si="163"/>
        <v>1</v>
      </c>
      <c r="N1535" s="23">
        <v>1</v>
      </c>
      <c r="O1535" s="12" t="str">
        <f>CONCATENATE(C1535,D1535,E1535)</f>
        <v>36050523604601000010000</v>
      </c>
      <c r="P1535" s="42" t="str">
        <f t="shared" si="164"/>
        <v>23604601000010000</v>
      </c>
      <c r="Q1535" s="24" t="str">
        <f>IF(AND(D1535&lt;&gt;0,E1535=0),B1535,"")</f>
        <v/>
      </c>
      <c r="R1535" s="25" t="str">
        <f>IF(AND(D1535=0,E1535&lt;&gt;0),B1535,"")</f>
        <v/>
      </c>
      <c r="S1535" s="26">
        <f t="shared" si="161"/>
        <v>41082</v>
      </c>
      <c r="T1535" s="27">
        <f>SUMIFS(S:S,O:O,O1535,E:E,"")</f>
        <v>0</v>
      </c>
      <c r="U1535" s="27">
        <f>SUMIFS(S:S,O:O,O1535,D:D,"")</f>
        <v>0</v>
      </c>
      <c r="V1535" s="28" t="str">
        <f t="shared" si="165"/>
        <v>Avant</v>
      </c>
      <c r="W1535" s="28" t="str">
        <f t="shared" si="166"/>
        <v>Après</v>
      </c>
      <c r="X1535" s="29">
        <f t="shared" si="167"/>
        <v>0</v>
      </c>
      <c r="Y1535" s="42">
        <f>IFERROR(P1535+D1535*0.03,"")</f>
        <v>2.36046010000103E+16</v>
      </c>
    </row>
    <row r="1536" spans="1:25">
      <c r="A1536" s="13" t="s">
        <v>67</v>
      </c>
      <c r="B1536" s="14" t="s">
        <v>18</v>
      </c>
      <c r="C1536" s="15">
        <v>3605052360552</v>
      </c>
      <c r="D1536" s="16">
        <v>10000</v>
      </c>
      <c r="E1536" s="17">
        <v>10000</v>
      </c>
      <c r="F1536" s="18">
        <v>1</v>
      </c>
      <c r="G1536" s="19">
        <v>1</v>
      </c>
      <c r="H1536" s="20">
        <f t="shared" si="162"/>
        <v>2</v>
      </c>
      <c r="I1536" s="21">
        <f>SUMIFS(E:E,C:C,C1536)</f>
        <v>10000</v>
      </c>
      <c r="J1536" s="21">
        <f>SUMIFS(D:D,C:C,C1536)</f>
        <v>10000</v>
      </c>
      <c r="K1536" s="20" t="str">
        <f>IF(H1536=2,"Délais OK &amp; Qté OK",IF(AND(H1536=1,E1536&lt;&gt;""),"Délais OK &amp; Qté NO",IF(AND(H1536=1,E1536="",M1536&gt;=2),"Délais NO &amp; Qté OK",IF(AND(E1536&lt;&gt;"",J1536=D1536),"Livraison sans demande","Délais NO &amp; Qté NO"))))</f>
        <v>Délais OK &amp; Qté OK</v>
      </c>
      <c r="L1536" s="22" t="str">
        <f>IF(AND(K1536="Délais NO &amp; Qté OK",X1536&gt;30,D1536&lt;&gt;""),"Verificar",IF(AND(K1536="Délais NO &amp; Qté OK",X1536&lt;=30,D1536&lt;&gt;""),"Entrée faite "&amp;X1536&amp;" jours "&amp;V1536,IF(AND(X1536&lt;30,K1536="Délais NO &amp; Qté NO",D1536=""),"Demande faite "&amp;X1536&amp;" jours "&amp;W1537,"")))</f>
        <v/>
      </c>
      <c r="M1536" s="22">
        <f t="shared" si="163"/>
        <v>1</v>
      </c>
      <c r="N1536" s="23">
        <v>1</v>
      </c>
      <c r="O1536" s="12" t="str">
        <f>CONCATENATE(C1536,D1536,E1536)</f>
        <v>36050523605521000010000</v>
      </c>
      <c r="P1536" s="42" t="str">
        <f t="shared" si="164"/>
        <v>23605521000010000</v>
      </c>
      <c r="Q1536" s="24" t="str">
        <f>IF(AND(D1536&lt;&gt;0,E1536=0),B1536,"")</f>
        <v/>
      </c>
      <c r="R1536" s="25" t="str">
        <f>IF(AND(D1536=0,E1536&lt;&gt;0),B1536,"")</f>
        <v/>
      </c>
      <c r="S1536" s="26">
        <f t="shared" si="161"/>
        <v>41082</v>
      </c>
      <c r="T1536" s="27">
        <f>SUMIFS(S:S,O:O,O1536,E:E,"")</f>
        <v>0</v>
      </c>
      <c r="U1536" s="27">
        <f>SUMIFS(S:S,O:O,O1536,D:D,"")</f>
        <v>0</v>
      </c>
      <c r="V1536" s="28" t="str">
        <f t="shared" si="165"/>
        <v>Avant</v>
      </c>
      <c r="W1536" s="28" t="str">
        <f t="shared" si="166"/>
        <v>Après</v>
      </c>
      <c r="X1536" s="29">
        <f t="shared" si="167"/>
        <v>0</v>
      </c>
      <c r="Y1536" s="42">
        <f>IFERROR(P1536+D1536*0.03,"")</f>
        <v>2.36055210000103E+16</v>
      </c>
    </row>
    <row r="1537" spans="1:25">
      <c r="A1537" s="13" t="s">
        <v>67</v>
      </c>
      <c r="B1537" s="14" t="s">
        <v>18</v>
      </c>
      <c r="C1537" s="15">
        <v>3605052360583</v>
      </c>
      <c r="D1537" s="16">
        <v>10000</v>
      </c>
      <c r="E1537" s="17">
        <v>10000</v>
      </c>
      <c r="F1537" s="18">
        <v>1</v>
      </c>
      <c r="G1537" s="19">
        <v>1</v>
      </c>
      <c r="H1537" s="20">
        <f t="shared" si="162"/>
        <v>2</v>
      </c>
      <c r="I1537" s="21">
        <f>SUMIFS(E:E,C:C,C1537)</f>
        <v>10000</v>
      </c>
      <c r="J1537" s="21">
        <f>SUMIFS(D:D,C:C,C1537)</f>
        <v>10000</v>
      </c>
      <c r="K1537" s="20" t="str">
        <f>IF(H1537=2,"Délais OK &amp; Qté OK",IF(AND(H1537=1,E1537&lt;&gt;""),"Délais OK &amp; Qté NO",IF(AND(H1537=1,E1537="",M1537&gt;=2),"Délais NO &amp; Qté OK",IF(AND(E1537&lt;&gt;"",J1537=D1537),"Livraison sans demande","Délais NO &amp; Qté NO"))))</f>
        <v>Délais OK &amp; Qté OK</v>
      </c>
      <c r="L1537" s="22" t="str">
        <f>IF(AND(K1537="Délais NO &amp; Qté OK",X1537&gt;30,D1537&lt;&gt;""),"Verificar",IF(AND(K1537="Délais NO &amp; Qté OK",X1537&lt;=30,D1537&lt;&gt;""),"Entrée faite "&amp;X1537&amp;" jours "&amp;V1537,IF(AND(X1537&lt;30,K1537="Délais NO &amp; Qté NO",D1537=""),"Demande faite "&amp;X1537&amp;" jours "&amp;W1538,"")))</f>
        <v/>
      </c>
      <c r="M1537" s="22">
        <f t="shared" si="163"/>
        <v>1</v>
      </c>
      <c r="N1537" s="23">
        <v>1</v>
      </c>
      <c r="O1537" s="12" t="str">
        <f>CONCATENATE(C1537,D1537,E1537)</f>
        <v>36050523605831000010000</v>
      </c>
      <c r="P1537" s="42" t="str">
        <f t="shared" si="164"/>
        <v>23605831000010000</v>
      </c>
      <c r="Q1537" s="24" t="str">
        <f>IF(AND(D1537&lt;&gt;0,E1537=0),B1537,"")</f>
        <v/>
      </c>
      <c r="R1537" s="25" t="str">
        <f>IF(AND(D1537=0,E1537&lt;&gt;0),B1537,"")</f>
        <v/>
      </c>
      <c r="S1537" s="26">
        <f t="shared" si="161"/>
        <v>41082</v>
      </c>
      <c r="T1537" s="27">
        <f>SUMIFS(S:S,O:O,O1537,E:E,"")</f>
        <v>0</v>
      </c>
      <c r="U1537" s="27">
        <f>SUMIFS(S:S,O:O,O1537,D:D,"")</f>
        <v>0</v>
      </c>
      <c r="V1537" s="28" t="str">
        <f t="shared" si="165"/>
        <v>Avant</v>
      </c>
      <c r="W1537" s="28" t="str">
        <f t="shared" si="166"/>
        <v>Après</v>
      </c>
      <c r="X1537" s="29">
        <f t="shared" si="167"/>
        <v>0</v>
      </c>
      <c r="Y1537" s="42">
        <f>IFERROR(P1537+D1537*0.03,"")</f>
        <v>2.36058310000103E+16</v>
      </c>
    </row>
    <row r="1538" spans="1:25">
      <c r="A1538" s="13" t="s">
        <v>67</v>
      </c>
      <c r="B1538" s="14" t="s">
        <v>18</v>
      </c>
      <c r="C1538" s="15">
        <v>3605052360613</v>
      </c>
      <c r="D1538" s="16">
        <v>10000</v>
      </c>
      <c r="E1538" s="17">
        <v>10000</v>
      </c>
      <c r="F1538" s="18">
        <v>1</v>
      </c>
      <c r="G1538" s="19">
        <v>1</v>
      </c>
      <c r="H1538" s="20">
        <f t="shared" si="162"/>
        <v>2</v>
      </c>
      <c r="I1538" s="21">
        <f>SUMIFS(E:E,C:C,C1538)</f>
        <v>10000</v>
      </c>
      <c r="J1538" s="21">
        <f>SUMIFS(D:D,C:C,C1538)</f>
        <v>10000</v>
      </c>
      <c r="K1538" s="20" t="str">
        <f>IF(H1538=2,"Délais OK &amp; Qté OK",IF(AND(H1538=1,E1538&lt;&gt;""),"Délais OK &amp; Qté NO",IF(AND(H1538=1,E1538="",M1538&gt;=2),"Délais NO &amp; Qté OK",IF(AND(E1538&lt;&gt;"",J1538=D1538),"Livraison sans demande","Délais NO &amp; Qté NO"))))</f>
        <v>Délais OK &amp; Qté OK</v>
      </c>
      <c r="L1538" s="22" t="str">
        <f>IF(AND(K1538="Délais NO &amp; Qté OK",X1538&gt;30,D1538&lt;&gt;""),"Verificar",IF(AND(K1538="Délais NO &amp; Qté OK",X1538&lt;=30,D1538&lt;&gt;""),"Entrée faite "&amp;X1538&amp;" jours "&amp;V1538,IF(AND(X1538&lt;30,K1538="Délais NO &amp; Qté NO",D1538=""),"Demande faite "&amp;X1538&amp;" jours "&amp;W1539,"")))</f>
        <v/>
      </c>
      <c r="M1538" s="22">
        <f t="shared" si="163"/>
        <v>1</v>
      </c>
      <c r="N1538" s="23">
        <v>1</v>
      </c>
      <c r="O1538" s="12" t="str">
        <f>CONCATENATE(C1538,D1538,E1538)</f>
        <v>36050523606131000010000</v>
      </c>
      <c r="P1538" s="42" t="str">
        <f t="shared" si="164"/>
        <v>23606131000010000</v>
      </c>
      <c r="Q1538" s="24" t="str">
        <f>IF(AND(D1538&lt;&gt;0,E1538=0),B1538,"")</f>
        <v/>
      </c>
      <c r="R1538" s="25" t="str">
        <f>IF(AND(D1538=0,E1538&lt;&gt;0),B1538,"")</f>
        <v/>
      </c>
      <c r="S1538" s="26">
        <f t="shared" ref="S1538:S1601" si="168">B1538*1</f>
        <v>41082</v>
      </c>
      <c r="T1538" s="27">
        <f>SUMIFS(S:S,O:O,O1538,E:E,"")</f>
        <v>0</v>
      </c>
      <c r="U1538" s="27">
        <f>SUMIFS(S:S,O:O,O1538,D:D,"")</f>
        <v>0</v>
      </c>
      <c r="V1538" s="28" t="str">
        <f t="shared" si="165"/>
        <v>Avant</v>
      </c>
      <c r="W1538" s="28" t="str">
        <f t="shared" si="166"/>
        <v>Après</v>
      </c>
      <c r="X1538" s="29">
        <f t="shared" si="167"/>
        <v>0</v>
      </c>
      <c r="Y1538" s="42">
        <f>IFERROR(P1538+D1538*0.03,"")</f>
        <v>2.36061310000103E+16</v>
      </c>
    </row>
    <row r="1539" spans="1:25">
      <c r="A1539" s="13" t="s">
        <v>67</v>
      </c>
      <c r="B1539" s="14" t="s">
        <v>18</v>
      </c>
      <c r="C1539" s="15">
        <v>3605052360637</v>
      </c>
      <c r="D1539" s="16">
        <v>10000</v>
      </c>
      <c r="E1539" s="17">
        <v>10000</v>
      </c>
      <c r="F1539" s="18">
        <v>1</v>
      </c>
      <c r="G1539" s="19">
        <v>1</v>
      </c>
      <c r="H1539" s="20">
        <f t="shared" ref="H1539:H1602" si="169">SUM(F1539:G1539)</f>
        <v>2</v>
      </c>
      <c r="I1539" s="21">
        <f>SUMIFS(E:E,C:C,C1539)</f>
        <v>10000</v>
      </c>
      <c r="J1539" s="21">
        <f>SUMIFS(D:D,C:C,C1539)</f>
        <v>10000</v>
      </c>
      <c r="K1539" s="20" t="str">
        <f>IF(H1539=2,"Délais OK &amp; Qté OK",IF(AND(H1539=1,E1539&lt;&gt;""),"Délais OK &amp; Qté NO",IF(AND(H1539=1,E1539="",M1539&gt;=2),"Délais NO &amp; Qté OK",IF(AND(E1539&lt;&gt;"",J1539=D1539),"Livraison sans demande","Délais NO &amp; Qté NO"))))</f>
        <v>Délais OK &amp; Qté OK</v>
      </c>
      <c r="L1539" s="22" t="str">
        <f>IF(AND(K1539="Délais NO &amp; Qté OK",X1539&gt;30,D1539&lt;&gt;""),"Verificar",IF(AND(K1539="Délais NO &amp; Qté OK",X1539&lt;=30,D1539&lt;&gt;""),"Entrée faite "&amp;X1539&amp;" jours "&amp;V1539,IF(AND(X1539&lt;30,K1539="Délais NO &amp; Qté NO",D1539=""),"Demande faite "&amp;X1539&amp;" jours "&amp;W1540,"")))</f>
        <v/>
      </c>
      <c r="M1539" s="22">
        <f t="shared" ref="M1539:M1602" si="170">SUMIFS(N:N,O:O,O1539)</f>
        <v>1</v>
      </c>
      <c r="N1539" s="23">
        <v>1</v>
      </c>
      <c r="O1539" s="12" t="str">
        <f>CONCATENATE(C1539,D1539,E1539)</f>
        <v>36050523606371000010000</v>
      </c>
      <c r="P1539" s="42" t="str">
        <f t="shared" ref="P1539:P1602" si="171">RIGHT(O1539,LEN(O1539)-6)</f>
        <v>23606371000010000</v>
      </c>
      <c r="Q1539" s="24" t="str">
        <f>IF(AND(D1539&lt;&gt;0,E1539=0),B1539,"")</f>
        <v/>
      </c>
      <c r="R1539" s="25" t="str">
        <f>IF(AND(D1539=0,E1539&lt;&gt;0),B1539,"")</f>
        <v/>
      </c>
      <c r="S1539" s="26">
        <f t="shared" si="168"/>
        <v>41082</v>
      </c>
      <c r="T1539" s="27">
        <f>SUMIFS(S:S,O:O,O1539,E:E,"")</f>
        <v>0</v>
      </c>
      <c r="U1539" s="27">
        <f>SUMIFS(S:S,O:O,O1539,D:D,"")</f>
        <v>0</v>
      </c>
      <c r="V1539" s="28" t="str">
        <f t="shared" ref="V1539:V1602" si="172">IF(T1539&lt;U1539,"Après","Avant")</f>
        <v>Avant</v>
      </c>
      <c r="W1539" s="28" t="str">
        <f t="shared" ref="W1539:W1602" si="173">IF(V1539="Après","Avant","Après")</f>
        <v>Après</v>
      </c>
      <c r="X1539" s="29">
        <f t="shared" ref="X1539:X1602" si="174">ABS(T1539-U1539)</f>
        <v>0</v>
      </c>
      <c r="Y1539" s="42">
        <f>IFERROR(P1539+D1539*0.03,"")</f>
        <v>2.36063710000103E+16</v>
      </c>
    </row>
    <row r="1540" spans="1:25">
      <c r="A1540" s="13" t="s">
        <v>67</v>
      </c>
      <c r="B1540" s="14" t="s">
        <v>18</v>
      </c>
      <c r="C1540" s="15">
        <v>3605052360644</v>
      </c>
      <c r="D1540" s="16">
        <v>10000</v>
      </c>
      <c r="E1540" s="17">
        <v>10000</v>
      </c>
      <c r="F1540" s="18">
        <v>1</v>
      </c>
      <c r="G1540" s="19">
        <v>1</v>
      </c>
      <c r="H1540" s="20">
        <f t="shared" si="169"/>
        <v>2</v>
      </c>
      <c r="I1540" s="21">
        <f>SUMIFS(E:E,C:C,C1540)</f>
        <v>10000</v>
      </c>
      <c r="J1540" s="21">
        <f>SUMIFS(D:D,C:C,C1540)</f>
        <v>10000</v>
      </c>
      <c r="K1540" s="20" t="str">
        <f>IF(H1540=2,"Délais OK &amp; Qté OK",IF(AND(H1540=1,E1540&lt;&gt;""),"Délais OK &amp; Qté NO",IF(AND(H1540=1,E1540="",M1540&gt;=2),"Délais NO &amp; Qté OK",IF(AND(E1540&lt;&gt;"",J1540=D1540),"Livraison sans demande","Délais NO &amp; Qté NO"))))</f>
        <v>Délais OK &amp; Qté OK</v>
      </c>
      <c r="L1540" s="22" t="str">
        <f>IF(AND(K1540="Délais NO &amp; Qté OK",X1540&gt;30,D1540&lt;&gt;""),"Verificar",IF(AND(K1540="Délais NO &amp; Qté OK",X1540&lt;=30,D1540&lt;&gt;""),"Entrée faite "&amp;X1540&amp;" jours "&amp;V1540,IF(AND(X1540&lt;30,K1540="Délais NO &amp; Qté NO",D1540=""),"Demande faite "&amp;X1540&amp;" jours "&amp;W1541,"")))</f>
        <v/>
      </c>
      <c r="M1540" s="22">
        <f t="shared" si="170"/>
        <v>1</v>
      </c>
      <c r="N1540" s="23">
        <v>1</v>
      </c>
      <c r="O1540" s="12" t="str">
        <f>CONCATENATE(C1540,D1540,E1540)</f>
        <v>36050523606441000010000</v>
      </c>
      <c r="P1540" s="42" t="str">
        <f t="shared" si="171"/>
        <v>23606441000010000</v>
      </c>
      <c r="Q1540" s="24" t="str">
        <f>IF(AND(D1540&lt;&gt;0,E1540=0),B1540,"")</f>
        <v/>
      </c>
      <c r="R1540" s="25" t="str">
        <f>IF(AND(D1540=0,E1540&lt;&gt;0),B1540,"")</f>
        <v/>
      </c>
      <c r="S1540" s="26">
        <f t="shared" si="168"/>
        <v>41082</v>
      </c>
      <c r="T1540" s="27">
        <f>SUMIFS(S:S,O:O,O1540,E:E,"")</f>
        <v>0</v>
      </c>
      <c r="U1540" s="27">
        <f>SUMIFS(S:S,O:O,O1540,D:D,"")</f>
        <v>0</v>
      </c>
      <c r="V1540" s="28" t="str">
        <f t="shared" si="172"/>
        <v>Avant</v>
      </c>
      <c r="W1540" s="28" t="str">
        <f t="shared" si="173"/>
        <v>Après</v>
      </c>
      <c r="X1540" s="29">
        <f t="shared" si="174"/>
        <v>0</v>
      </c>
      <c r="Y1540" s="42">
        <f>IFERROR(P1540+D1540*0.03,"")</f>
        <v>2.36064410000103E+16</v>
      </c>
    </row>
    <row r="1541" spans="1:25">
      <c r="A1541" s="13" t="s">
        <v>67</v>
      </c>
      <c r="B1541" s="14" t="s">
        <v>18</v>
      </c>
      <c r="C1541" s="15">
        <v>3605052370872</v>
      </c>
      <c r="D1541" s="16">
        <v>10000</v>
      </c>
      <c r="E1541" s="17">
        <v>10000</v>
      </c>
      <c r="F1541" s="18">
        <v>1</v>
      </c>
      <c r="G1541" s="19">
        <v>1</v>
      </c>
      <c r="H1541" s="20">
        <f t="shared" si="169"/>
        <v>2</v>
      </c>
      <c r="I1541" s="21">
        <f>SUMIFS(E:E,C:C,C1541)</f>
        <v>10000</v>
      </c>
      <c r="J1541" s="21">
        <f>SUMIFS(D:D,C:C,C1541)</f>
        <v>10000</v>
      </c>
      <c r="K1541" s="20" t="str">
        <f>IF(H1541=2,"Délais OK &amp; Qté OK",IF(AND(H1541=1,E1541&lt;&gt;""),"Délais OK &amp; Qté NO",IF(AND(H1541=1,E1541="",M1541&gt;=2),"Délais NO &amp; Qté OK",IF(AND(E1541&lt;&gt;"",J1541=D1541),"Livraison sans demande","Délais NO &amp; Qté NO"))))</f>
        <v>Délais OK &amp; Qté OK</v>
      </c>
      <c r="L1541" s="22" t="str">
        <f>IF(AND(K1541="Délais NO &amp; Qté OK",X1541&gt;30,D1541&lt;&gt;""),"Verificar",IF(AND(K1541="Délais NO &amp; Qté OK",X1541&lt;=30,D1541&lt;&gt;""),"Entrée faite "&amp;X1541&amp;" jours "&amp;V1541,IF(AND(X1541&lt;30,K1541="Délais NO &amp; Qté NO",D1541=""),"Demande faite "&amp;X1541&amp;" jours "&amp;W1542,"")))</f>
        <v/>
      </c>
      <c r="M1541" s="22">
        <f t="shared" si="170"/>
        <v>1</v>
      </c>
      <c r="N1541" s="23">
        <v>1</v>
      </c>
      <c r="O1541" s="12" t="str">
        <f>CONCATENATE(C1541,D1541,E1541)</f>
        <v>36050523708721000010000</v>
      </c>
      <c r="P1541" s="42" t="str">
        <f t="shared" si="171"/>
        <v>23708721000010000</v>
      </c>
      <c r="Q1541" s="24" t="str">
        <f>IF(AND(D1541&lt;&gt;0,E1541=0),B1541,"")</f>
        <v/>
      </c>
      <c r="R1541" s="25" t="str">
        <f>IF(AND(D1541=0,E1541&lt;&gt;0),B1541,"")</f>
        <v/>
      </c>
      <c r="S1541" s="26">
        <f t="shared" si="168"/>
        <v>41082</v>
      </c>
      <c r="T1541" s="27">
        <f>SUMIFS(S:S,O:O,O1541,E:E,"")</f>
        <v>0</v>
      </c>
      <c r="U1541" s="27">
        <f>SUMIFS(S:S,O:O,O1541,D:D,"")</f>
        <v>0</v>
      </c>
      <c r="V1541" s="28" t="str">
        <f t="shared" si="172"/>
        <v>Avant</v>
      </c>
      <c r="W1541" s="28" t="str">
        <f t="shared" si="173"/>
        <v>Après</v>
      </c>
      <c r="X1541" s="29">
        <f t="shared" si="174"/>
        <v>0</v>
      </c>
      <c r="Y1541" s="42">
        <f>IFERROR(P1541+D1541*0.03,"")</f>
        <v>2.37087210000103E+16</v>
      </c>
    </row>
    <row r="1542" spans="1:25">
      <c r="A1542" s="13" t="s">
        <v>67</v>
      </c>
      <c r="B1542" s="14" t="s">
        <v>18</v>
      </c>
      <c r="C1542" s="15">
        <v>3605052370896</v>
      </c>
      <c r="D1542" s="16">
        <v>10000</v>
      </c>
      <c r="E1542" s="17">
        <v>10000</v>
      </c>
      <c r="F1542" s="18">
        <v>1</v>
      </c>
      <c r="G1542" s="19">
        <v>1</v>
      </c>
      <c r="H1542" s="20">
        <f t="shared" si="169"/>
        <v>2</v>
      </c>
      <c r="I1542" s="21">
        <f>SUMIFS(E:E,C:C,C1542)</f>
        <v>10000</v>
      </c>
      <c r="J1542" s="21">
        <f>SUMIFS(D:D,C:C,C1542)</f>
        <v>10000</v>
      </c>
      <c r="K1542" s="20" t="str">
        <f>IF(H1542=2,"Délais OK &amp; Qté OK",IF(AND(H1542=1,E1542&lt;&gt;""),"Délais OK &amp; Qté NO",IF(AND(H1542=1,E1542="",M1542&gt;=2),"Délais NO &amp; Qté OK",IF(AND(E1542&lt;&gt;"",J1542=D1542),"Livraison sans demande","Délais NO &amp; Qté NO"))))</f>
        <v>Délais OK &amp; Qté OK</v>
      </c>
      <c r="L1542" s="22" t="str">
        <f>IF(AND(K1542="Délais NO &amp; Qté OK",X1542&gt;30,D1542&lt;&gt;""),"Verificar",IF(AND(K1542="Délais NO &amp; Qté OK",X1542&lt;=30,D1542&lt;&gt;""),"Entrée faite "&amp;X1542&amp;" jours "&amp;V1542,IF(AND(X1542&lt;30,K1542="Délais NO &amp; Qté NO",D1542=""),"Demande faite "&amp;X1542&amp;" jours "&amp;W1543,"")))</f>
        <v/>
      </c>
      <c r="M1542" s="22">
        <f t="shared" si="170"/>
        <v>1</v>
      </c>
      <c r="N1542" s="23">
        <v>1</v>
      </c>
      <c r="O1542" s="12" t="str">
        <f>CONCATENATE(C1542,D1542,E1542)</f>
        <v>36050523708961000010000</v>
      </c>
      <c r="P1542" s="42" t="str">
        <f t="shared" si="171"/>
        <v>23708961000010000</v>
      </c>
      <c r="Q1542" s="24" t="str">
        <f>IF(AND(D1542&lt;&gt;0,E1542=0),B1542,"")</f>
        <v/>
      </c>
      <c r="R1542" s="25" t="str">
        <f>IF(AND(D1542=0,E1542&lt;&gt;0),B1542,"")</f>
        <v/>
      </c>
      <c r="S1542" s="26">
        <f t="shared" si="168"/>
        <v>41082</v>
      </c>
      <c r="T1542" s="27">
        <f>SUMIFS(S:S,O:O,O1542,E:E,"")</f>
        <v>0</v>
      </c>
      <c r="U1542" s="27">
        <f>SUMIFS(S:S,O:O,O1542,D:D,"")</f>
        <v>0</v>
      </c>
      <c r="V1542" s="28" t="str">
        <f t="shared" si="172"/>
        <v>Avant</v>
      </c>
      <c r="W1542" s="28" t="str">
        <f t="shared" si="173"/>
        <v>Après</v>
      </c>
      <c r="X1542" s="29">
        <f t="shared" si="174"/>
        <v>0</v>
      </c>
      <c r="Y1542" s="42">
        <f>IFERROR(P1542+D1542*0.03,"")</f>
        <v>2.37089610000103E+16</v>
      </c>
    </row>
    <row r="1543" spans="1:25">
      <c r="A1543" s="13" t="s">
        <v>67</v>
      </c>
      <c r="B1543" s="14" t="s">
        <v>18</v>
      </c>
      <c r="C1543" s="15">
        <v>3605052374450</v>
      </c>
      <c r="D1543" s="16">
        <v>10000</v>
      </c>
      <c r="E1543" s="17">
        <v>10000</v>
      </c>
      <c r="F1543" s="18">
        <v>1</v>
      </c>
      <c r="G1543" s="19">
        <v>1</v>
      </c>
      <c r="H1543" s="20">
        <f t="shared" si="169"/>
        <v>2</v>
      </c>
      <c r="I1543" s="21">
        <f>SUMIFS(E:E,C:C,C1543)</f>
        <v>10000</v>
      </c>
      <c r="J1543" s="21">
        <f>SUMIFS(D:D,C:C,C1543)</f>
        <v>10000</v>
      </c>
      <c r="K1543" s="20" t="str">
        <f>IF(H1543=2,"Délais OK &amp; Qté OK",IF(AND(H1543=1,E1543&lt;&gt;""),"Délais OK &amp; Qté NO",IF(AND(H1543=1,E1543="",M1543&gt;=2),"Délais NO &amp; Qté OK",IF(AND(E1543&lt;&gt;"",J1543=D1543),"Livraison sans demande","Délais NO &amp; Qté NO"))))</f>
        <v>Délais OK &amp; Qté OK</v>
      </c>
      <c r="L1543" s="22" t="str">
        <f>IF(AND(K1543="Délais NO &amp; Qté OK",X1543&gt;30,D1543&lt;&gt;""),"Verificar",IF(AND(K1543="Délais NO &amp; Qté OK",X1543&lt;=30,D1543&lt;&gt;""),"Entrée faite "&amp;X1543&amp;" jours "&amp;V1543,IF(AND(X1543&lt;30,K1543="Délais NO &amp; Qté NO",D1543=""),"Demande faite "&amp;X1543&amp;" jours "&amp;W1544,"")))</f>
        <v/>
      </c>
      <c r="M1543" s="22">
        <f t="shared" si="170"/>
        <v>1</v>
      </c>
      <c r="N1543" s="23">
        <v>1</v>
      </c>
      <c r="O1543" s="12" t="str">
        <f>CONCATENATE(C1543,D1543,E1543)</f>
        <v>36050523744501000010000</v>
      </c>
      <c r="P1543" s="42" t="str">
        <f t="shared" si="171"/>
        <v>23744501000010000</v>
      </c>
      <c r="Q1543" s="24" t="str">
        <f>IF(AND(D1543&lt;&gt;0,E1543=0),B1543,"")</f>
        <v/>
      </c>
      <c r="R1543" s="25" t="str">
        <f>IF(AND(D1543=0,E1543&lt;&gt;0),B1543,"")</f>
        <v/>
      </c>
      <c r="S1543" s="26">
        <f t="shared" si="168"/>
        <v>41082</v>
      </c>
      <c r="T1543" s="27">
        <f>SUMIFS(S:S,O:O,O1543,E:E,"")</f>
        <v>0</v>
      </c>
      <c r="U1543" s="27">
        <f>SUMIFS(S:S,O:O,O1543,D:D,"")</f>
        <v>0</v>
      </c>
      <c r="V1543" s="28" t="str">
        <f t="shared" si="172"/>
        <v>Avant</v>
      </c>
      <c r="W1543" s="28" t="str">
        <f t="shared" si="173"/>
        <v>Après</v>
      </c>
      <c r="X1543" s="29">
        <f t="shared" si="174"/>
        <v>0</v>
      </c>
      <c r="Y1543" s="42">
        <f>IFERROR(P1543+D1543*0.03,"")</f>
        <v>2.37445010000103E+16</v>
      </c>
    </row>
    <row r="1544" spans="1:25">
      <c r="A1544" s="13" t="s">
        <v>67</v>
      </c>
      <c r="B1544" s="14" t="s">
        <v>18</v>
      </c>
      <c r="C1544" s="15">
        <v>3605052374627</v>
      </c>
      <c r="D1544" s="16">
        <v>10000</v>
      </c>
      <c r="E1544" s="17">
        <v>10000</v>
      </c>
      <c r="F1544" s="18">
        <v>1</v>
      </c>
      <c r="G1544" s="19">
        <v>1</v>
      </c>
      <c r="H1544" s="20">
        <f t="shared" si="169"/>
        <v>2</v>
      </c>
      <c r="I1544" s="21">
        <f>SUMIFS(E:E,C:C,C1544)</f>
        <v>10000</v>
      </c>
      <c r="J1544" s="21">
        <f>SUMIFS(D:D,C:C,C1544)</f>
        <v>10000</v>
      </c>
      <c r="K1544" s="20" t="str">
        <f>IF(H1544=2,"Délais OK &amp; Qté OK",IF(AND(H1544=1,E1544&lt;&gt;""),"Délais OK &amp; Qté NO",IF(AND(H1544=1,E1544="",M1544&gt;=2),"Délais NO &amp; Qté OK",IF(AND(E1544&lt;&gt;"",J1544=D1544),"Livraison sans demande","Délais NO &amp; Qté NO"))))</f>
        <v>Délais OK &amp; Qté OK</v>
      </c>
      <c r="L1544" s="22" t="str">
        <f>IF(AND(K1544="Délais NO &amp; Qté OK",X1544&gt;30,D1544&lt;&gt;""),"Verificar",IF(AND(K1544="Délais NO &amp; Qté OK",X1544&lt;=30,D1544&lt;&gt;""),"Entrée faite "&amp;X1544&amp;" jours "&amp;V1544,IF(AND(X1544&lt;30,K1544="Délais NO &amp; Qté NO",D1544=""),"Demande faite "&amp;X1544&amp;" jours "&amp;W1545,"")))</f>
        <v/>
      </c>
      <c r="M1544" s="22">
        <f t="shared" si="170"/>
        <v>1</v>
      </c>
      <c r="N1544" s="23">
        <v>1</v>
      </c>
      <c r="O1544" s="12" t="str">
        <f>CONCATENATE(C1544,D1544,E1544)</f>
        <v>36050523746271000010000</v>
      </c>
      <c r="P1544" s="42" t="str">
        <f t="shared" si="171"/>
        <v>23746271000010000</v>
      </c>
      <c r="Q1544" s="24" t="str">
        <f>IF(AND(D1544&lt;&gt;0,E1544=0),B1544,"")</f>
        <v/>
      </c>
      <c r="R1544" s="25" t="str">
        <f>IF(AND(D1544=0,E1544&lt;&gt;0),B1544,"")</f>
        <v/>
      </c>
      <c r="S1544" s="26">
        <f t="shared" si="168"/>
        <v>41082</v>
      </c>
      <c r="T1544" s="27">
        <f>SUMIFS(S:S,O:O,O1544,E:E,"")</f>
        <v>0</v>
      </c>
      <c r="U1544" s="27">
        <f>SUMIFS(S:S,O:O,O1544,D:D,"")</f>
        <v>0</v>
      </c>
      <c r="V1544" s="28" t="str">
        <f t="shared" si="172"/>
        <v>Avant</v>
      </c>
      <c r="W1544" s="28" t="str">
        <f t="shared" si="173"/>
        <v>Après</v>
      </c>
      <c r="X1544" s="29">
        <f t="shared" si="174"/>
        <v>0</v>
      </c>
      <c r="Y1544" s="42">
        <f>IFERROR(P1544+D1544*0.03,"")</f>
        <v>2.37462710000103E+16</v>
      </c>
    </row>
    <row r="1545" spans="1:25">
      <c r="A1545" s="13" t="s">
        <v>67</v>
      </c>
      <c r="B1545" s="14" t="s">
        <v>18</v>
      </c>
      <c r="C1545" s="15">
        <v>3605052374733</v>
      </c>
      <c r="D1545" s="16">
        <v>10000</v>
      </c>
      <c r="E1545" s="17">
        <v>10000</v>
      </c>
      <c r="F1545" s="18">
        <v>1</v>
      </c>
      <c r="G1545" s="19">
        <v>1</v>
      </c>
      <c r="H1545" s="20">
        <f t="shared" si="169"/>
        <v>2</v>
      </c>
      <c r="I1545" s="21">
        <f>SUMIFS(E:E,C:C,C1545)</f>
        <v>10000</v>
      </c>
      <c r="J1545" s="21">
        <f>SUMIFS(D:D,C:C,C1545)</f>
        <v>10000</v>
      </c>
      <c r="K1545" s="20" t="str">
        <f>IF(H1545=2,"Délais OK &amp; Qté OK",IF(AND(H1545=1,E1545&lt;&gt;""),"Délais OK &amp; Qté NO",IF(AND(H1545=1,E1545="",M1545&gt;=2),"Délais NO &amp; Qté OK",IF(AND(E1545&lt;&gt;"",J1545=D1545),"Livraison sans demande","Délais NO &amp; Qté NO"))))</f>
        <v>Délais OK &amp; Qté OK</v>
      </c>
      <c r="L1545" s="22" t="str">
        <f>IF(AND(K1545="Délais NO &amp; Qté OK",X1545&gt;30,D1545&lt;&gt;""),"Verificar",IF(AND(K1545="Délais NO &amp; Qté OK",X1545&lt;=30,D1545&lt;&gt;""),"Entrée faite "&amp;X1545&amp;" jours "&amp;V1545,IF(AND(X1545&lt;30,K1545="Délais NO &amp; Qté NO",D1545=""),"Demande faite "&amp;X1545&amp;" jours "&amp;W1546,"")))</f>
        <v/>
      </c>
      <c r="M1545" s="22">
        <f t="shared" si="170"/>
        <v>1</v>
      </c>
      <c r="N1545" s="23">
        <v>1</v>
      </c>
      <c r="O1545" s="12" t="str">
        <f>CONCATENATE(C1545,D1545,E1545)</f>
        <v>36050523747331000010000</v>
      </c>
      <c r="P1545" s="42" t="str">
        <f t="shared" si="171"/>
        <v>23747331000010000</v>
      </c>
      <c r="Q1545" s="24" t="str">
        <f>IF(AND(D1545&lt;&gt;0,E1545=0),B1545,"")</f>
        <v/>
      </c>
      <c r="R1545" s="25" t="str">
        <f>IF(AND(D1545=0,E1545&lt;&gt;0),B1545,"")</f>
        <v/>
      </c>
      <c r="S1545" s="26">
        <f t="shared" si="168"/>
        <v>41082</v>
      </c>
      <c r="T1545" s="27">
        <f>SUMIFS(S:S,O:O,O1545,E:E,"")</f>
        <v>0</v>
      </c>
      <c r="U1545" s="27">
        <f>SUMIFS(S:S,O:O,O1545,D:D,"")</f>
        <v>0</v>
      </c>
      <c r="V1545" s="28" t="str">
        <f t="shared" si="172"/>
        <v>Avant</v>
      </c>
      <c r="W1545" s="28" t="str">
        <f t="shared" si="173"/>
        <v>Après</v>
      </c>
      <c r="X1545" s="29">
        <f t="shared" si="174"/>
        <v>0</v>
      </c>
      <c r="Y1545" s="42">
        <f>IFERROR(P1545+D1545*0.03,"")</f>
        <v>2.37473310000103E+16</v>
      </c>
    </row>
    <row r="1546" spans="1:25">
      <c r="A1546" s="13" t="s">
        <v>67</v>
      </c>
      <c r="B1546" s="14" t="s">
        <v>18</v>
      </c>
      <c r="C1546" s="15">
        <v>3605052411766</v>
      </c>
      <c r="D1546" s="16">
        <v>10000</v>
      </c>
      <c r="E1546" s="17">
        <v>10000</v>
      </c>
      <c r="F1546" s="18">
        <v>1</v>
      </c>
      <c r="G1546" s="19">
        <v>1</v>
      </c>
      <c r="H1546" s="20">
        <f t="shared" si="169"/>
        <v>2</v>
      </c>
      <c r="I1546" s="21">
        <f>SUMIFS(E:E,C:C,C1546)</f>
        <v>10000</v>
      </c>
      <c r="J1546" s="21">
        <f>SUMIFS(D:D,C:C,C1546)</f>
        <v>10000</v>
      </c>
      <c r="K1546" s="20" t="str">
        <f>IF(H1546=2,"Délais OK &amp; Qté OK",IF(AND(H1546=1,E1546&lt;&gt;""),"Délais OK &amp; Qté NO",IF(AND(H1546=1,E1546="",M1546&gt;=2),"Délais NO &amp; Qté OK",IF(AND(E1546&lt;&gt;"",J1546=D1546),"Livraison sans demande","Délais NO &amp; Qté NO"))))</f>
        <v>Délais OK &amp; Qté OK</v>
      </c>
      <c r="L1546" s="22" t="str">
        <f>IF(AND(K1546="Délais NO &amp; Qté OK",X1546&gt;30,D1546&lt;&gt;""),"Verificar",IF(AND(K1546="Délais NO &amp; Qté OK",X1546&lt;=30,D1546&lt;&gt;""),"Entrée faite "&amp;X1546&amp;" jours "&amp;V1546,IF(AND(X1546&lt;30,K1546="Délais NO &amp; Qté NO",D1546=""),"Demande faite "&amp;X1546&amp;" jours "&amp;W1547,"")))</f>
        <v/>
      </c>
      <c r="M1546" s="22">
        <f t="shared" si="170"/>
        <v>1</v>
      </c>
      <c r="N1546" s="23">
        <v>1</v>
      </c>
      <c r="O1546" s="12" t="str">
        <f>CONCATENATE(C1546,D1546,E1546)</f>
        <v>36050524117661000010000</v>
      </c>
      <c r="P1546" s="42" t="str">
        <f t="shared" si="171"/>
        <v>24117661000010000</v>
      </c>
      <c r="Q1546" s="24" t="str">
        <f>IF(AND(D1546&lt;&gt;0,E1546=0),B1546,"")</f>
        <v/>
      </c>
      <c r="R1546" s="25" t="str">
        <f>IF(AND(D1546=0,E1546&lt;&gt;0),B1546,"")</f>
        <v/>
      </c>
      <c r="S1546" s="26">
        <f t="shared" si="168"/>
        <v>41082</v>
      </c>
      <c r="T1546" s="27">
        <f>SUMIFS(S:S,O:O,O1546,E:E,"")</f>
        <v>0</v>
      </c>
      <c r="U1546" s="27">
        <f>SUMIFS(S:S,O:O,O1546,D:D,"")</f>
        <v>0</v>
      </c>
      <c r="V1546" s="28" t="str">
        <f t="shared" si="172"/>
        <v>Avant</v>
      </c>
      <c r="W1546" s="28" t="str">
        <f t="shared" si="173"/>
        <v>Après</v>
      </c>
      <c r="X1546" s="29">
        <f t="shared" si="174"/>
        <v>0</v>
      </c>
      <c r="Y1546" s="42">
        <f>IFERROR(P1546+D1546*0.03,"")</f>
        <v>2.41176610000103E+16</v>
      </c>
    </row>
    <row r="1547" spans="1:25">
      <c r="A1547" s="13" t="s">
        <v>67</v>
      </c>
      <c r="B1547" s="14" t="s">
        <v>18</v>
      </c>
      <c r="C1547" s="15">
        <v>3605052420157</v>
      </c>
      <c r="D1547" s="16">
        <v>9500</v>
      </c>
      <c r="E1547" s="17">
        <v>9500</v>
      </c>
      <c r="F1547" s="18">
        <v>1</v>
      </c>
      <c r="G1547" s="19">
        <v>1</v>
      </c>
      <c r="H1547" s="20">
        <f t="shared" si="169"/>
        <v>2</v>
      </c>
      <c r="I1547" s="21">
        <f>SUMIFS(E:E,C:C,C1547)</f>
        <v>9500</v>
      </c>
      <c r="J1547" s="21">
        <f>SUMIFS(D:D,C:C,C1547)</f>
        <v>9500</v>
      </c>
      <c r="K1547" s="20" t="str">
        <f>IF(H1547=2,"Délais OK &amp; Qté OK",IF(AND(H1547=1,E1547&lt;&gt;""),"Délais OK &amp; Qté NO",IF(AND(H1547=1,E1547="",M1547&gt;=2),"Délais NO &amp; Qté OK",IF(AND(E1547&lt;&gt;"",J1547=D1547),"Livraison sans demande","Délais NO &amp; Qté NO"))))</f>
        <v>Délais OK &amp; Qté OK</v>
      </c>
      <c r="L1547" s="22" t="str">
        <f>IF(AND(K1547="Délais NO &amp; Qté OK",X1547&gt;30,D1547&lt;&gt;""),"Verificar",IF(AND(K1547="Délais NO &amp; Qté OK",X1547&lt;=30,D1547&lt;&gt;""),"Entrée faite "&amp;X1547&amp;" jours "&amp;V1547,IF(AND(X1547&lt;30,K1547="Délais NO &amp; Qté NO",D1547=""),"Demande faite "&amp;X1547&amp;" jours "&amp;W1548,"")))</f>
        <v/>
      </c>
      <c r="M1547" s="22">
        <f t="shared" si="170"/>
        <v>1</v>
      </c>
      <c r="N1547" s="23">
        <v>1</v>
      </c>
      <c r="O1547" s="12" t="str">
        <f>CONCATENATE(C1547,D1547,E1547)</f>
        <v>360505242015795009500</v>
      </c>
      <c r="P1547" s="42" t="str">
        <f t="shared" si="171"/>
        <v>242015795009500</v>
      </c>
      <c r="Q1547" s="24" t="str">
        <f>IF(AND(D1547&lt;&gt;0,E1547=0),B1547,"")</f>
        <v/>
      </c>
      <c r="R1547" s="25" t="str">
        <f>IF(AND(D1547=0,E1547&lt;&gt;0),B1547,"")</f>
        <v/>
      </c>
      <c r="S1547" s="26">
        <f t="shared" si="168"/>
        <v>41082</v>
      </c>
      <c r="T1547" s="27">
        <f>SUMIFS(S:S,O:O,O1547,E:E,"")</f>
        <v>0</v>
      </c>
      <c r="U1547" s="27">
        <f>SUMIFS(S:S,O:O,O1547,D:D,"")</f>
        <v>0</v>
      </c>
      <c r="V1547" s="28" t="str">
        <f t="shared" si="172"/>
        <v>Avant</v>
      </c>
      <c r="W1547" s="28" t="str">
        <f t="shared" si="173"/>
        <v>Après</v>
      </c>
      <c r="X1547" s="29">
        <f t="shared" si="174"/>
        <v>0</v>
      </c>
      <c r="Y1547" s="42">
        <f>IFERROR(P1547+D1547*0.03,"")</f>
        <v>242015795009785</v>
      </c>
    </row>
    <row r="1548" spans="1:25">
      <c r="A1548" s="13" t="s">
        <v>67</v>
      </c>
      <c r="B1548" s="14" t="s">
        <v>18</v>
      </c>
      <c r="C1548" s="15">
        <v>3605052500439</v>
      </c>
      <c r="D1548" s="16">
        <v>45000</v>
      </c>
      <c r="E1548" s="17">
        <v>45000</v>
      </c>
      <c r="F1548" s="18">
        <v>1</v>
      </c>
      <c r="G1548" s="19">
        <v>1</v>
      </c>
      <c r="H1548" s="20">
        <f t="shared" si="169"/>
        <v>2</v>
      </c>
      <c r="I1548" s="21">
        <f>SUMIFS(E:E,C:C,C1548)</f>
        <v>45000</v>
      </c>
      <c r="J1548" s="21">
        <f>SUMIFS(D:D,C:C,C1548)</f>
        <v>45000</v>
      </c>
      <c r="K1548" s="20" t="str">
        <f>IF(H1548=2,"Délais OK &amp; Qté OK",IF(AND(H1548=1,E1548&lt;&gt;""),"Délais OK &amp; Qté NO",IF(AND(H1548=1,E1548="",M1548&gt;=2),"Délais NO &amp; Qté OK",IF(AND(E1548&lt;&gt;"",J1548=D1548),"Livraison sans demande","Délais NO &amp; Qté NO"))))</f>
        <v>Délais OK &amp; Qté OK</v>
      </c>
      <c r="L1548" s="22" t="str">
        <f>IF(AND(K1548="Délais NO &amp; Qté OK",X1548&gt;30,D1548&lt;&gt;""),"Verificar",IF(AND(K1548="Délais NO &amp; Qté OK",X1548&lt;=30,D1548&lt;&gt;""),"Entrée faite "&amp;X1548&amp;" jours "&amp;V1548,IF(AND(X1548&lt;30,K1548="Délais NO &amp; Qté NO",D1548=""),"Demande faite "&amp;X1548&amp;" jours "&amp;W1549,"")))</f>
        <v/>
      </c>
      <c r="M1548" s="22">
        <f t="shared" si="170"/>
        <v>1</v>
      </c>
      <c r="N1548" s="23">
        <v>1</v>
      </c>
      <c r="O1548" s="12" t="str">
        <f>CONCATENATE(C1548,D1548,E1548)</f>
        <v>36050525004394500045000</v>
      </c>
      <c r="P1548" s="42" t="str">
        <f t="shared" si="171"/>
        <v>25004394500045000</v>
      </c>
      <c r="Q1548" s="24" t="str">
        <f>IF(AND(D1548&lt;&gt;0,E1548=0),B1548,"")</f>
        <v/>
      </c>
      <c r="R1548" s="25" t="str">
        <f>IF(AND(D1548=0,E1548&lt;&gt;0),B1548,"")</f>
        <v/>
      </c>
      <c r="S1548" s="26">
        <f t="shared" si="168"/>
        <v>41082</v>
      </c>
      <c r="T1548" s="27">
        <f>SUMIFS(S:S,O:O,O1548,E:E,"")</f>
        <v>0</v>
      </c>
      <c r="U1548" s="27">
        <f>SUMIFS(S:S,O:O,O1548,D:D,"")</f>
        <v>0</v>
      </c>
      <c r="V1548" s="28" t="str">
        <f t="shared" si="172"/>
        <v>Avant</v>
      </c>
      <c r="W1548" s="28" t="str">
        <f t="shared" si="173"/>
        <v>Après</v>
      </c>
      <c r="X1548" s="29">
        <f t="shared" si="174"/>
        <v>0</v>
      </c>
      <c r="Y1548" s="42">
        <f>IFERROR(P1548+D1548*0.03,"")</f>
        <v>2.5004394500046352E+16</v>
      </c>
    </row>
    <row r="1549" spans="1:25">
      <c r="A1549" s="13" t="s">
        <v>67</v>
      </c>
      <c r="B1549" s="14" t="s">
        <v>18</v>
      </c>
      <c r="C1549" s="15">
        <v>3605052525357</v>
      </c>
      <c r="D1549" s="16">
        <v>10000</v>
      </c>
      <c r="E1549" s="17">
        <v>10000</v>
      </c>
      <c r="F1549" s="18">
        <v>1</v>
      </c>
      <c r="G1549" s="19">
        <v>1</v>
      </c>
      <c r="H1549" s="20">
        <f t="shared" si="169"/>
        <v>2</v>
      </c>
      <c r="I1549" s="21">
        <f>SUMIFS(E:E,C:C,C1549)</f>
        <v>10000</v>
      </c>
      <c r="J1549" s="21">
        <f>SUMIFS(D:D,C:C,C1549)</f>
        <v>10000</v>
      </c>
      <c r="K1549" s="20" t="str">
        <f>IF(H1549=2,"Délais OK &amp; Qté OK",IF(AND(H1549=1,E1549&lt;&gt;""),"Délais OK &amp; Qté NO",IF(AND(H1549=1,E1549="",M1549&gt;=2),"Délais NO &amp; Qté OK",IF(AND(E1549&lt;&gt;"",J1549=D1549),"Livraison sans demande","Délais NO &amp; Qté NO"))))</f>
        <v>Délais OK &amp; Qté OK</v>
      </c>
      <c r="L1549" s="22" t="str">
        <f>IF(AND(K1549="Délais NO &amp; Qté OK",X1549&gt;30,D1549&lt;&gt;""),"Verificar",IF(AND(K1549="Délais NO &amp; Qté OK",X1549&lt;=30,D1549&lt;&gt;""),"Entrée faite "&amp;X1549&amp;" jours "&amp;V1549,IF(AND(X1549&lt;30,K1549="Délais NO &amp; Qté NO",D1549=""),"Demande faite "&amp;X1549&amp;" jours "&amp;W1550,"")))</f>
        <v/>
      </c>
      <c r="M1549" s="22">
        <f t="shared" si="170"/>
        <v>1</v>
      </c>
      <c r="N1549" s="23">
        <v>1</v>
      </c>
      <c r="O1549" s="12" t="str">
        <f>CONCATENATE(C1549,D1549,E1549)</f>
        <v>36050525253571000010000</v>
      </c>
      <c r="P1549" s="42" t="str">
        <f t="shared" si="171"/>
        <v>25253571000010000</v>
      </c>
      <c r="Q1549" s="24" t="str">
        <f>IF(AND(D1549&lt;&gt;0,E1549=0),B1549,"")</f>
        <v/>
      </c>
      <c r="R1549" s="25" t="str">
        <f>IF(AND(D1549=0,E1549&lt;&gt;0),B1549,"")</f>
        <v/>
      </c>
      <c r="S1549" s="26">
        <f t="shared" si="168"/>
        <v>41082</v>
      </c>
      <c r="T1549" s="27">
        <f>SUMIFS(S:S,O:O,O1549,E:E,"")</f>
        <v>0</v>
      </c>
      <c r="U1549" s="27">
        <f>SUMIFS(S:S,O:O,O1549,D:D,"")</f>
        <v>0</v>
      </c>
      <c r="V1549" s="28" t="str">
        <f t="shared" si="172"/>
        <v>Avant</v>
      </c>
      <c r="W1549" s="28" t="str">
        <f t="shared" si="173"/>
        <v>Après</v>
      </c>
      <c r="X1549" s="29">
        <f t="shared" si="174"/>
        <v>0</v>
      </c>
      <c r="Y1549" s="42">
        <f>IFERROR(P1549+D1549*0.03,"")</f>
        <v>2.52535710000103E+16</v>
      </c>
    </row>
    <row r="1550" spans="1:25">
      <c r="A1550" s="13" t="s">
        <v>67</v>
      </c>
      <c r="B1550" s="14" t="s">
        <v>18</v>
      </c>
      <c r="C1550" s="15">
        <v>3605052534625</v>
      </c>
      <c r="D1550" s="16">
        <v>10000</v>
      </c>
      <c r="E1550" s="17">
        <v>10000</v>
      </c>
      <c r="F1550" s="18">
        <v>1</v>
      </c>
      <c r="G1550" s="19">
        <v>1</v>
      </c>
      <c r="H1550" s="20">
        <f t="shared" si="169"/>
        <v>2</v>
      </c>
      <c r="I1550" s="21">
        <f>SUMIFS(E:E,C:C,C1550)</f>
        <v>10000</v>
      </c>
      <c r="J1550" s="21">
        <f>SUMIFS(D:D,C:C,C1550)</f>
        <v>10000</v>
      </c>
      <c r="K1550" s="20" t="str">
        <f>IF(H1550=2,"Délais OK &amp; Qté OK",IF(AND(H1550=1,E1550&lt;&gt;""),"Délais OK &amp; Qté NO",IF(AND(H1550=1,E1550="",M1550&gt;=2),"Délais NO &amp; Qté OK",IF(AND(E1550&lt;&gt;"",J1550=D1550),"Livraison sans demande","Délais NO &amp; Qté NO"))))</f>
        <v>Délais OK &amp; Qté OK</v>
      </c>
      <c r="L1550" s="22" t="str">
        <f>IF(AND(K1550="Délais NO &amp; Qté OK",X1550&gt;30,D1550&lt;&gt;""),"Verificar",IF(AND(K1550="Délais NO &amp; Qté OK",X1550&lt;=30,D1550&lt;&gt;""),"Entrée faite "&amp;X1550&amp;" jours "&amp;V1550,IF(AND(X1550&lt;30,K1550="Délais NO &amp; Qté NO",D1550=""),"Demande faite "&amp;X1550&amp;" jours "&amp;W1551,"")))</f>
        <v/>
      </c>
      <c r="M1550" s="22">
        <f t="shared" si="170"/>
        <v>1</v>
      </c>
      <c r="N1550" s="23">
        <v>1</v>
      </c>
      <c r="O1550" s="12" t="str">
        <f>CONCATENATE(C1550,D1550,E1550)</f>
        <v>36050525346251000010000</v>
      </c>
      <c r="P1550" s="42" t="str">
        <f t="shared" si="171"/>
        <v>25346251000010000</v>
      </c>
      <c r="Q1550" s="24" t="str">
        <f>IF(AND(D1550&lt;&gt;0,E1550=0),B1550,"")</f>
        <v/>
      </c>
      <c r="R1550" s="25" t="str">
        <f>IF(AND(D1550=0,E1550&lt;&gt;0),B1550,"")</f>
        <v/>
      </c>
      <c r="S1550" s="26">
        <f t="shared" si="168"/>
        <v>41082</v>
      </c>
      <c r="T1550" s="27">
        <f>SUMIFS(S:S,O:O,O1550,E:E,"")</f>
        <v>0</v>
      </c>
      <c r="U1550" s="27">
        <f>SUMIFS(S:S,O:O,O1550,D:D,"")</f>
        <v>0</v>
      </c>
      <c r="V1550" s="28" t="str">
        <f t="shared" si="172"/>
        <v>Avant</v>
      </c>
      <c r="W1550" s="28" t="str">
        <f t="shared" si="173"/>
        <v>Après</v>
      </c>
      <c r="X1550" s="29">
        <f t="shared" si="174"/>
        <v>0</v>
      </c>
      <c r="Y1550" s="42">
        <f>IFERROR(P1550+D1550*0.03,"")</f>
        <v>2.53462510000103E+16</v>
      </c>
    </row>
    <row r="1551" spans="1:25">
      <c r="A1551" s="13" t="s">
        <v>67</v>
      </c>
      <c r="B1551" s="14" t="s">
        <v>18</v>
      </c>
      <c r="C1551" s="15">
        <v>3605052534717</v>
      </c>
      <c r="D1551" s="16">
        <v>10000</v>
      </c>
      <c r="E1551" s="17">
        <v>10000</v>
      </c>
      <c r="F1551" s="18">
        <v>1</v>
      </c>
      <c r="G1551" s="19">
        <v>1</v>
      </c>
      <c r="H1551" s="20">
        <f t="shared" si="169"/>
        <v>2</v>
      </c>
      <c r="I1551" s="21">
        <f>SUMIFS(E:E,C:C,C1551)</f>
        <v>10000</v>
      </c>
      <c r="J1551" s="21">
        <f>SUMIFS(D:D,C:C,C1551)</f>
        <v>10000</v>
      </c>
      <c r="K1551" s="20" t="str">
        <f>IF(H1551=2,"Délais OK &amp; Qté OK",IF(AND(H1551=1,E1551&lt;&gt;""),"Délais OK &amp; Qté NO",IF(AND(H1551=1,E1551="",M1551&gt;=2),"Délais NO &amp; Qté OK",IF(AND(E1551&lt;&gt;"",J1551=D1551),"Livraison sans demande","Délais NO &amp; Qté NO"))))</f>
        <v>Délais OK &amp; Qté OK</v>
      </c>
      <c r="L1551" s="22" t="str">
        <f>IF(AND(K1551="Délais NO &amp; Qté OK",X1551&gt;30,D1551&lt;&gt;""),"Verificar",IF(AND(K1551="Délais NO &amp; Qté OK",X1551&lt;=30,D1551&lt;&gt;""),"Entrée faite "&amp;X1551&amp;" jours "&amp;V1551,IF(AND(X1551&lt;30,K1551="Délais NO &amp; Qté NO",D1551=""),"Demande faite "&amp;X1551&amp;" jours "&amp;W1552,"")))</f>
        <v/>
      </c>
      <c r="M1551" s="22">
        <f t="shared" si="170"/>
        <v>1</v>
      </c>
      <c r="N1551" s="23">
        <v>1</v>
      </c>
      <c r="O1551" s="12" t="str">
        <f>CONCATENATE(C1551,D1551,E1551)</f>
        <v>36050525347171000010000</v>
      </c>
      <c r="P1551" s="42" t="str">
        <f t="shared" si="171"/>
        <v>25347171000010000</v>
      </c>
      <c r="Q1551" s="24" t="str">
        <f>IF(AND(D1551&lt;&gt;0,E1551=0),B1551,"")</f>
        <v/>
      </c>
      <c r="R1551" s="25" t="str">
        <f>IF(AND(D1551=0,E1551&lt;&gt;0),B1551,"")</f>
        <v/>
      </c>
      <c r="S1551" s="26">
        <f t="shared" si="168"/>
        <v>41082</v>
      </c>
      <c r="T1551" s="27">
        <f>SUMIFS(S:S,O:O,O1551,E:E,"")</f>
        <v>0</v>
      </c>
      <c r="U1551" s="27">
        <f>SUMIFS(S:S,O:O,O1551,D:D,"")</f>
        <v>0</v>
      </c>
      <c r="V1551" s="28" t="str">
        <f t="shared" si="172"/>
        <v>Avant</v>
      </c>
      <c r="W1551" s="28" t="str">
        <f t="shared" si="173"/>
        <v>Après</v>
      </c>
      <c r="X1551" s="29">
        <f t="shared" si="174"/>
        <v>0</v>
      </c>
      <c r="Y1551" s="42">
        <f>IFERROR(P1551+D1551*0.03,"")</f>
        <v>2.53471710000103E+16</v>
      </c>
    </row>
    <row r="1552" spans="1:25">
      <c r="A1552" s="13" t="s">
        <v>67</v>
      </c>
      <c r="B1552" s="14" t="s">
        <v>18</v>
      </c>
      <c r="C1552" s="15">
        <v>3605052534724</v>
      </c>
      <c r="D1552" s="16">
        <v>10000</v>
      </c>
      <c r="E1552" s="17">
        <v>10000</v>
      </c>
      <c r="F1552" s="18">
        <v>1</v>
      </c>
      <c r="G1552" s="19">
        <v>1</v>
      </c>
      <c r="H1552" s="20">
        <f t="shared" si="169"/>
        <v>2</v>
      </c>
      <c r="I1552" s="21">
        <f>SUMIFS(E:E,C:C,C1552)</f>
        <v>20000</v>
      </c>
      <c r="J1552" s="21">
        <f>SUMIFS(D:D,C:C,C1552)</f>
        <v>20000</v>
      </c>
      <c r="K1552" s="20" t="str">
        <f>IF(H1552=2,"Délais OK &amp; Qté OK",IF(AND(H1552=1,E1552&lt;&gt;""),"Délais OK &amp; Qté NO",IF(AND(H1552=1,E1552="",M1552&gt;=2),"Délais NO &amp; Qté OK",IF(AND(E1552&lt;&gt;"",J1552=D1552),"Livraison sans demande","Délais NO &amp; Qté NO"))))</f>
        <v>Délais OK &amp; Qté OK</v>
      </c>
      <c r="L1552" s="22" t="str">
        <f>IF(AND(K1552="Délais NO &amp; Qté OK",X1552&gt;30,D1552&lt;&gt;""),"Verificar",IF(AND(K1552="Délais NO &amp; Qté OK",X1552&lt;=30,D1552&lt;&gt;""),"Entrée faite "&amp;X1552&amp;" jours "&amp;V1552,IF(AND(X1552&lt;30,K1552="Délais NO &amp; Qté NO",D1552=""),"Demande faite "&amp;X1552&amp;" jours "&amp;W1553,"")))</f>
        <v/>
      </c>
      <c r="M1552" s="22">
        <f t="shared" si="170"/>
        <v>2</v>
      </c>
      <c r="N1552" s="23">
        <v>1</v>
      </c>
      <c r="O1552" s="12" t="str">
        <f>CONCATENATE(C1552,D1552,E1552)</f>
        <v>36050525347241000010000</v>
      </c>
      <c r="P1552" s="42" t="str">
        <f t="shared" si="171"/>
        <v>25347241000010000</v>
      </c>
      <c r="Q1552" s="24" t="str">
        <f>IF(AND(D1552&lt;&gt;0,E1552=0),B1552,"")</f>
        <v/>
      </c>
      <c r="R1552" s="25" t="str">
        <f>IF(AND(D1552=0,E1552&lt;&gt;0),B1552,"")</f>
        <v/>
      </c>
      <c r="S1552" s="26">
        <f t="shared" si="168"/>
        <v>41082</v>
      </c>
      <c r="T1552" s="27">
        <f>SUMIFS(S:S,O:O,O1552,E:E,"")</f>
        <v>0</v>
      </c>
      <c r="U1552" s="27">
        <f>SUMIFS(S:S,O:O,O1552,D:D,"")</f>
        <v>0</v>
      </c>
      <c r="V1552" s="28" t="str">
        <f t="shared" si="172"/>
        <v>Avant</v>
      </c>
      <c r="W1552" s="28" t="str">
        <f t="shared" si="173"/>
        <v>Après</v>
      </c>
      <c r="X1552" s="29">
        <f t="shared" si="174"/>
        <v>0</v>
      </c>
      <c r="Y1552" s="42">
        <f>IFERROR(P1552+D1552*0.03,"")</f>
        <v>2.53472410000103E+16</v>
      </c>
    </row>
    <row r="1553" spans="1:25">
      <c r="A1553" s="13" t="s">
        <v>67</v>
      </c>
      <c r="B1553" s="14" t="s">
        <v>18</v>
      </c>
      <c r="C1553" s="15">
        <v>3605052547588</v>
      </c>
      <c r="D1553" s="16">
        <v>10000</v>
      </c>
      <c r="E1553" s="17">
        <v>10000</v>
      </c>
      <c r="F1553" s="18">
        <v>1</v>
      </c>
      <c r="G1553" s="19">
        <v>1</v>
      </c>
      <c r="H1553" s="20">
        <f t="shared" si="169"/>
        <v>2</v>
      </c>
      <c r="I1553" s="21">
        <f>SUMIFS(E:E,C:C,C1553)</f>
        <v>20000</v>
      </c>
      <c r="J1553" s="21">
        <f>SUMIFS(D:D,C:C,C1553)</f>
        <v>20000</v>
      </c>
      <c r="K1553" s="20" t="str">
        <f>IF(H1553=2,"Délais OK &amp; Qté OK",IF(AND(H1553=1,E1553&lt;&gt;""),"Délais OK &amp; Qté NO",IF(AND(H1553=1,E1553="",M1553&gt;=2),"Délais NO &amp; Qté OK",IF(AND(E1553&lt;&gt;"",J1553=D1553),"Livraison sans demande","Délais NO &amp; Qté NO"))))</f>
        <v>Délais OK &amp; Qté OK</v>
      </c>
      <c r="L1553" s="22" t="str">
        <f>IF(AND(K1553="Délais NO &amp; Qté OK",X1553&gt;30,D1553&lt;&gt;""),"Verificar",IF(AND(K1553="Délais NO &amp; Qté OK",X1553&lt;=30,D1553&lt;&gt;""),"Entrée faite "&amp;X1553&amp;" jours "&amp;V1553,IF(AND(X1553&lt;30,K1553="Délais NO &amp; Qté NO",D1553=""),"Demande faite "&amp;X1553&amp;" jours "&amp;W1554,"")))</f>
        <v/>
      </c>
      <c r="M1553" s="22">
        <f t="shared" si="170"/>
        <v>2</v>
      </c>
      <c r="N1553" s="23">
        <v>1</v>
      </c>
      <c r="O1553" s="12" t="str">
        <f>CONCATENATE(C1553,D1553,E1553)</f>
        <v>36050525475881000010000</v>
      </c>
      <c r="P1553" s="42" t="str">
        <f t="shared" si="171"/>
        <v>25475881000010000</v>
      </c>
      <c r="Q1553" s="24" t="str">
        <f>IF(AND(D1553&lt;&gt;0,E1553=0),B1553,"")</f>
        <v/>
      </c>
      <c r="R1553" s="25" t="str">
        <f>IF(AND(D1553=0,E1553&lt;&gt;0),B1553,"")</f>
        <v/>
      </c>
      <c r="S1553" s="26">
        <f t="shared" si="168"/>
        <v>41082</v>
      </c>
      <c r="T1553" s="27">
        <f>SUMIFS(S:S,O:O,O1553,E:E,"")</f>
        <v>0</v>
      </c>
      <c r="U1553" s="27">
        <f>SUMIFS(S:S,O:O,O1553,D:D,"")</f>
        <v>0</v>
      </c>
      <c r="V1553" s="28" t="str">
        <f t="shared" si="172"/>
        <v>Avant</v>
      </c>
      <c r="W1553" s="28" t="str">
        <f t="shared" si="173"/>
        <v>Après</v>
      </c>
      <c r="X1553" s="29">
        <f t="shared" si="174"/>
        <v>0</v>
      </c>
      <c r="Y1553" s="42">
        <f>IFERROR(P1553+D1553*0.03,"")</f>
        <v>2.54758810000103E+16</v>
      </c>
    </row>
    <row r="1554" spans="1:25">
      <c r="A1554" s="13" t="s">
        <v>67</v>
      </c>
      <c r="B1554" s="14" t="s">
        <v>18</v>
      </c>
      <c r="C1554" s="15">
        <v>3605052553275</v>
      </c>
      <c r="D1554" s="16">
        <v>10000</v>
      </c>
      <c r="E1554" s="17">
        <v>10000</v>
      </c>
      <c r="F1554" s="18">
        <v>1</v>
      </c>
      <c r="G1554" s="19">
        <v>1</v>
      </c>
      <c r="H1554" s="20">
        <f t="shared" si="169"/>
        <v>2</v>
      </c>
      <c r="I1554" s="21">
        <f>SUMIFS(E:E,C:C,C1554)</f>
        <v>10000</v>
      </c>
      <c r="J1554" s="21">
        <f>SUMIFS(D:D,C:C,C1554)</f>
        <v>10000</v>
      </c>
      <c r="K1554" s="20" t="str">
        <f>IF(H1554=2,"Délais OK &amp; Qté OK",IF(AND(H1554=1,E1554&lt;&gt;""),"Délais OK &amp; Qté NO",IF(AND(H1554=1,E1554="",M1554&gt;=2),"Délais NO &amp; Qté OK",IF(AND(E1554&lt;&gt;"",J1554=D1554),"Livraison sans demande","Délais NO &amp; Qté NO"))))</f>
        <v>Délais OK &amp; Qté OK</v>
      </c>
      <c r="L1554" s="22" t="str">
        <f>IF(AND(K1554="Délais NO &amp; Qté OK",X1554&gt;30,D1554&lt;&gt;""),"Verificar",IF(AND(K1554="Délais NO &amp; Qté OK",X1554&lt;=30,D1554&lt;&gt;""),"Entrée faite "&amp;X1554&amp;" jours "&amp;V1554,IF(AND(X1554&lt;30,K1554="Délais NO &amp; Qté NO",D1554=""),"Demande faite "&amp;X1554&amp;" jours "&amp;W1555,"")))</f>
        <v/>
      </c>
      <c r="M1554" s="22">
        <f t="shared" si="170"/>
        <v>1</v>
      </c>
      <c r="N1554" s="23">
        <v>1</v>
      </c>
      <c r="O1554" s="12" t="str">
        <f>CONCATENATE(C1554,D1554,E1554)</f>
        <v>36050525532751000010000</v>
      </c>
      <c r="P1554" s="42" t="str">
        <f t="shared" si="171"/>
        <v>25532751000010000</v>
      </c>
      <c r="Q1554" s="24" t="str">
        <f>IF(AND(D1554&lt;&gt;0,E1554=0),B1554,"")</f>
        <v/>
      </c>
      <c r="R1554" s="25" t="str">
        <f>IF(AND(D1554=0,E1554&lt;&gt;0),B1554,"")</f>
        <v/>
      </c>
      <c r="S1554" s="26">
        <f t="shared" si="168"/>
        <v>41082</v>
      </c>
      <c r="T1554" s="27">
        <f>SUMIFS(S:S,O:O,O1554,E:E,"")</f>
        <v>0</v>
      </c>
      <c r="U1554" s="27">
        <f>SUMIFS(S:S,O:O,O1554,D:D,"")</f>
        <v>0</v>
      </c>
      <c r="V1554" s="28" t="str">
        <f t="shared" si="172"/>
        <v>Avant</v>
      </c>
      <c r="W1554" s="28" t="str">
        <f t="shared" si="173"/>
        <v>Après</v>
      </c>
      <c r="X1554" s="29">
        <f t="shared" si="174"/>
        <v>0</v>
      </c>
      <c r="Y1554" s="42">
        <f>IFERROR(P1554+D1554*0.03,"")</f>
        <v>2.55327510000103E+16</v>
      </c>
    </row>
    <row r="1555" spans="1:25">
      <c r="A1555" s="13" t="s">
        <v>67</v>
      </c>
      <c r="B1555" s="14" t="s">
        <v>18</v>
      </c>
      <c r="C1555" s="15">
        <v>3605052553282</v>
      </c>
      <c r="D1555" s="16">
        <v>10000</v>
      </c>
      <c r="E1555" s="17">
        <v>10000</v>
      </c>
      <c r="F1555" s="18">
        <v>1</v>
      </c>
      <c r="G1555" s="19">
        <v>1</v>
      </c>
      <c r="H1555" s="20">
        <f t="shared" si="169"/>
        <v>2</v>
      </c>
      <c r="I1555" s="21">
        <f>SUMIFS(E:E,C:C,C1555)</f>
        <v>10000</v>
      </c>
      <c r="J1555" s="21">
        <f>SUMIFS(D:D,C:C,C1555)</f>
        <v>10000</v>
      </c>
      <c r="K1555" s="20" t="str">
        <f>IF(H1555=2,"Délais OK &amp; Qté OK",IF(AND(H1555=1,E1555&lt;&gt;""),"Délais OK &amp; Qté NO",IF(AND(H1555=1,E1555="",M1555&gt;=2),"Délais NO &amp; Qté OK",IF(AND(E1555&lt;&gt;"",J1555=D1555),"Livraison sans demande","Délais NO &amp; Qté NO"))))</f>
        <v>Délais OK &amp; Qté OK</v>
      </c>
      <c r="L1555" s="22" t="str">
        <f>IF(AND(K1555="Délais NO &amp; Qté OK",X1555&gt;30,D1555&lt;&gt;""),"Verificar",IF(AND(K1555="Délais NO &amp; Qté OK",X1555&lt;=30,D1555&lt;&gt;""),"Entrée faite "&amp;X1555&amp;" jours "&amp;V1555,IF(AND(X1555&lt;30,K1555="Délais NO &amp; Qté NO",D1555=""),"Demande faite "&amp;X1555&amp;" jours "&amp;W1556,"")))</f>
        <v/>
      </c>
      <c r="M1555" s="22">
        <f t="shared" si="170"/>
        <v>1</v>
      </c>
      <c r="N1555" s="23">
        <v>1</v>
      </c>
      <c r="O1555" s="12" t="str">
        <f>CONCATENATE(C1555,D1555,E1555)</f>
        <v>36050525532821000010000</v>
      </c>
      <c r="P1555" s="42" t="str">
        <f t="shared" si="171"/>
        <v>25532821000010000</v>
      </c>
      <c r="Q1555" s="24" t="str">
        <f>IF(AND(D1555&lt;&gt;0,E1555=0),B1555,"")</f>
        <v/>
      </c>
      <c r="R1555" s="25" t="str">
        <f>IF(AND(D1555=0,E1555&lt;&gt;0),B1555,"")</f>
        <v/>
      </c>
      <c r="S1555" s="26">
        <f t="shared" si="168"/>
        <v>41082</v>
      </c>
      <c r="T1555" s="27">
        <f>SUMIFS(S:S,O:O,O1555,E:E,"")</f>
        <v>0</v>
      </c>
      <c r="U1555" s="27">
        <f>SUMIFS(S:S,O:O,O1555,D:D,"")</f>
        <v>0</v>
      </c>
      <c r="V1555" s="28" t="str">
        <f t="shared" si="172"/>
        <v>Avant</v>
      </c>
      <c r="W1555" s="28" t="str">
        <f t="shared" si="173"/>
        <v>Après</v>
      </c>
      <c r="X1555" s="29">
        <f t="shared" si="174"/>
        <v>0</v>
      </c>
      <c r="Y1555" s="42">
        <f>IFERROR(P1555+D1555*0.03,"")</f>
        <v>2.55328210000103E+16</v>
      </c>
    </row>
    <row r="1556" spans="1:25">
      <c r="A1556" s="13" t="s">
        <v>67</v>
      </c>
      <c r="B1556" s="14" t="s">
        <v>18</v>
      </c>
      <c r="C1556" s="15">
        <v>3605052630471</v>
      </c>
      <c r="D1556" s="16">
        <v>10000</v>
      </c>
      <c r="E1556" s="17">
        <v>10000</v>
      </c>
      <c r="F1556" s="18">
        <v>1</v>
      </c>
      <c r="G1556" s="19">
        <v>1</v>
      </c>
      <c r="H1556" s="20">
        <f t="shared" si="169"/>
        <v>2</v>
      </c>
      <c r="I1556" s="21">
        <f>SUMIFS(E:E,C:C,C1556)</f>
        <v>10000</v>
      </c>
      <c r="J1556" s="21">
        <f>SUMIFS(D:D,C:C,C1556)</f>
        <v>10000</v>
      </c>
      <c r="K1556" s="20" t="str">
        <f>IF(H1556=2,"Délais OK &amp; Qté OK",IF(AND(H1556=1,E1556&lt;&gt;""),"Délais OK &amp; Qté NO",IF(AND(H1556=1,E1556="",M1556&gt;=2),"Délais NO &amp; Qté OK",IF(AND(E1556&lt;&gt;"",J1556=D1556),"Livraison sans demande","Délais NO &amp; Qté NO"))))</f>
        <v>Délais OK &amp; Qté OK</v>
      </c>
      <c r="L1556" s="22" t="str">
        <f>IF(AND(K1556="Délais NO &amp; Qté OK",X1556&gt;30,D1556&lt;&gt;""),"Verificar",IF(AND(K1556="Délais NO &amp; Qté OK",X1556&lt;=30,D1556&lt;&gt;""),"Entrée faite "&amp;X1556&amp;" jours "&amp;V1556,IF(AND(X1556&lt;30,K1556="Délais NO &amp; Qté NO",D1556=""),"Demande faite "&amp;X1556&amp;" jours "&amp;W1557,"")))</f>
        <v/>
      </c>
      <c r="M1556" s="22">
        <f t="shared" si="170"/>
        <v>1</v>
      </c>
      <c r="N1556" s="23">
        <v>1</v>
      </c>
      <c r="O1556" s="12" t="str">
        <f>CONCATENATE(C1556,D1556,E1556)</f>
        <v>36050526304711000010000</v>
      </c>
      <c r="P1556" s="42" t="str">
        <f t="shared" si="171"/>
        <v>26304711000010000</v>
      </c>
      <c r="Q1556" s="24" t="str">
        <f>IF(AND(D1556&lt;&gt;0,E1556=0),B1556,"")</f>
        <v/>
      </c>
      <c r="R1556" s="25" t="str">
        <f>IF(AND(D1556=0,E1556&lt;&gt;0),B1556,"")</f>
        <v/>
      </c>
      <c r="S1556" s="26">
        <f t="shared" si="168"/>
        <v>41082</v>
      </c>
      <c r="T1556" s="27">
        <f>SUMIFS(S:S,O:O,O1556,E:E,"")</f>
        <v>0</v>
      </c>
      <c r="U1556" s="27">
        <f>SUMIFS(S:S,O:O,O1556,D:D,"")</f>
        <v>0</v>
      </c>
      <c r="V1556" s="28" t="str">
        <f t="shared" si="172"/>
        <v>Avant</v>
      </c>
      <c r="W1556" s="28" t="str">
        <f t="shared" si="173"/>
        <v>Après</v>
      </c>
      <c r="X1556" s="29">
        <f t="shared" si="174"/>
        <v>0</v>
      </c>
      <c r="Y1556" s="42">
        <f>IFERROR(P1556+D1556*0.03,"")</f>
        <v>2.63047110000103E+16</v>
      </c>
    </row>
    <row r="1557" spans="1:25">
      <c r="A1557" s="13" t="s">
        <v>67</v>
      </c>
      <c r="B1557" s="14" t="s">
        <v>18</v>
      </c>
      <c r="C1557" s="15">
        <v>3605052711514</v>
      </c>
      <c r="D1557" s="16">
        <v>10000</v>
      </c>
      <c r="E1557" s="17">
        <v>10000</v>
      </c>
      <c r="F1557" s="18">
        <v>1</v>
      </c>
      <c r="G1557" s="19">
        <v>1</v>
      </c>
      <c r="H1557" s="20">
        <f t="shared" si="169"/>
        <v>2</v>
      </c>
      <c r="I1557" s="21">
        <f>SUMIFS(E:E,C:C,C1557)</f>
        <v>10000</v>
      </c>
      <c r="J1557" s="21">
        <f>SUMIFS(D:D,C:C,C1557)</f>
        <v>10000</v>
      </c>
      <c r="K1557" s="20" t="str">
        <f>IF(H1557=2,"Délais OK &amp; Qté OK",IF(AND(H1557=1,E1557&lt;&gt;""),"Délais OK &amp; Qté NO",IF(AND(H1557=1,E1557="",M1557&gt;=2),"Délais NO &amp; Qté OK",IF(AND(E1557&lt;&gt;"",J1557=D1557),"Livraison sans demande","Délais NO &amp; Qté NO"))))</f>
        <v>Délais OK &amp; Qté OK</v>
      </c>
      <c r="L1557" s="22" t="str">
        <f>IF(AND(K1557="Délais NO &amp; Qté OK",X1557&gt;30,D1557&lt;&gt;""),"Verificar",IF(AND(K1557="Délais NO &amp; Qté OK",X1557&lt;=30,D1557&lt;&gt;""),"Entrée faite "&amp;X1557&amp;" jours "&amp;V1557,IF(AND(X1557&lt;30,K1557="Délais NO &amp; Qté NO",D1557=""),"Demande faite "&amp;X1557&amp;" jours "&amp;W1558,"")))</f>
        <v/>
      </c>
      <c r="M1557" s="22">
        <f t="shared" si="170"/>
        <v>1</v>
      </c>
      <c r="N1557" s="23">
        <v>1</v>
      </c>
      <c r="O1557" s="12" t="str">
        <f>CONCATENATE(C1557,D1557,E1557)</f>
        <v>36050527115141000010000</v>
      </c>
      <c r="P1557" s="42" t="str">
        <f t="shared" si="171"/>
        <v>27115141000010000</v>
      </c>
      <c r="Q1557" s="24" t="str">
        <f>IF(AND(D1557&lt;&gt;0,E1557=0),B1557,"")</f>
        <v/>
      </c>
      <c r="R1557" s="25" t="str">
        <f>IF(AND(D1557=0,E1557&lt;&gt;0),B1557,"")</f>
        <v/>
      </c>
      <c r="S1557" s="26">
        <f t="shared" si="168"/>
        <v>41082</v>
      </c>
      <c r="T1557" s="27">
        <f>SUMIFS(S:S,O:O,O1557,E:E,"")</f>
        <v>0</v>
      </c>
      <c r="U1557" s="27">
        <f>SUMIFS(S:S,O:O,O1557,D:D,"")</f>
        <v>0</v>
      </c>
      <c r="V1557" s="28" t="str">
        <f t="shared" si="172"/>
        <v>Avant</v>
      </c>
      <c r="W1557" s="28" t="str">
        <f t="shared" si="173"/>
        <v>Après</v>
      </c>
      <c r="X1557" s="29">
        <f t="shared" si="174"/>
        <v>0</v>
      </c>
      <c r="Y1557" s="42">
        <f>IFERROR(P1557+D1557*0.03,"")</f>
        <v>2.71151410000103E+16</v>
      </c>
    </row>
    <row r="1558" spans="1:25">
      <c r="A1558" s="13" t="s">
        <v>67</v>
      </c>
      <c r="B1558" s="14" t="s">
        <v>18</v>
      </c>
      <c r="C1558" s="15">
        <v>3605052711521</v>
      </c>
      <c r="D1558" s="16">
        <v>10000</v>
      </c>
      <c r="E1558" s="17">
        <v>10000</v>
      </c>
      <c r="F1558" s="18">
        <v>1</v>
      </c>
      <c r="G1558" s="19">
        <v>1</v>
      </c>
      <c r="H1558" s="20">
        <f t="shared" si="169"/>
        <v>2</v>
      </c>
      <c r="I1558" s="21">
        <f>SUMIFS(E:E,C:C,C1558)</f>
        <v>10000</v>
      </c>
      <c r="J1558" s="21">
        <f>SUMIFS(D:D,C:C,C1558)</f>
        <v>10000</v>
      </c>
      <c r="K1558" s="20" t="str">
        <f>IF(H1558=2,"Délais OK &amp; Qté OK",IF(AND(H1558=1,E1558&lt;&gt;""),"Délais OK &amp; Qté NO",IF(AND(H1558=1,E1558="",M1558&gt;=2),"Délais NO &amp; Qté OK",IF(AND(E1558&lt;&gt;"",J1558=D1558),"Livraison sans demande","Délais NO &amp; Qté NO"))))</f>
        <v>Délais OK &amp; Qté OK</v>
      </c>
      <c r="L1558" s="22" t="str">
        <f>IF(AND(K1558="Délais NO &amp; Qté OK",X1558&gt;30,D1558&lt;&gt;""),"Verificar",IF(AND(K1558="Délais NO &amp; Qté OK",X1558&lt;=30,D1558&lt;&gt;""),"Entrée faite "&amp;X1558&amp;" jours "&amp;V1558,IF(AND(X1558&lt;30,K1558="Délais NO &amp; Qté NO",D1558=""),"Demande faite "&amp;X1558&amp;" jours "&amp;W1559,"")))</f>
        <v/>
      </c>
      <c r="M1558" s="22">
        <f t="shared" si="170"/>
        <v>1</v>
      </c>
      <c r="N1558" s="23">
        <v>1</v>
      </c>
      <c r="O1558" s="12" t="str">
        <f>CONCATENATE(C1558,D1558,E1558)</f>
        <v>36050527115211000010000</v>
      </c>
      <c r="P1558" s="42" t="str">
        <f t="shared" si="171"/>
        <v>27115211000010000</v>
      </c>
      <c r="Q1558" s="24" t="str">
        <f>IF(AND(D1558&lt;&gt;0,E1558=0),B1558,"")</f>
        <v/>
      </c>
      <c r="R1558" s="25" t="str">
        <f>IF(AND(D1558=0,E1558&lt;&gt;0),B1558,"")</f>
        <v/>
      </c>
      <c r="S1558" s="26">
        <f t="shared" si="168"/>
        <v>41082</v>
      </c>
      <c r="T1558" s="27">
        <f>SUMIFS(S:S,O:O,O1558,E:E,"")</f>
        <v>0</v>
      </c>
      <c r="U1558" s="27">
        <f>SUMIFS(S:S,O:O,O1558,D:D,"")</f>
        <v>0</v>
      </c>
      <c r="V1558" s="28" t="str">
        <f t="shared" si="172"/>
        <v>Avant</v>
      </c>
      <c r="W1558" s="28" t="str">
        <f t="shared" si="173"/>
        <v>Après</v>
      </c>
      <c r="X1558" s="29">
        <f t="shared" si="174"/>
        <v>0</v>
      </c>
      <c r="Y1558" s="42">
        <f>IFERROR(P1558+D1558*0.03,"")</f>
        <v>2.71152110000103E+16</v>
      </c>
    </row>
    <row r="1559" spans="1:25">
      <c r="A1559" s="13" t="s">
        <v>67</v>
      </c>
      <c r="B1559" s="14" t="s">
        <v>18</v>
      </c>
      <c r="C1559" s="15">
        <v>3605052711545</v>
      </c>
      <c r="D1559" s="16">
        <v>10000</v>
      </c>
      <c r="E1559" s="17">
        <v>10000</v>
      </c>
      <c r="F1559" s="18">
        <v>1</v>
      </c>
      <c r="G1559" s="19">
        <v>1</v>
      </c>
      <c r="H1559" s="20">
        <f t="shared" si="169"/>
        <v>2</v>
      </c>
      <c r="I1559" s="21">
        <f>SUMIFS(E:E,C:C,C1559)</f>
        <v>20000</v>
      </c>
      <c r="J1559" s="21">
        <f>SUMIFS(D:D,C:C,C1559)</f>
        <v>20000</v>
      </c>
      <c r="K1559" s="20" t="str">
        <f>IF(H1559=2,"Délais OK &amp; Qté OK",IF(AND(H1559=1,E1559&lt;&gt;""),"Délais OK &amp; Qté NO",IF(AND(H1559=1,E1559="",M1559&gt;=2),"Délais NO &amp; Qté OK",IF(AND(E1559&lt;&gt;"",J1559=D1559),"Livraison sans demande","Délais NO &amp; Qté NO"))))</f>
        <v>Délais OK &amp; Qté OK</v>
      </c>
      <c r="L1559" s="22" t="str">
        <f>IF(AND(K1559="Délais NO &amp; Qté OK",X1559&gt;30,D1559&lt;&gt;""),"Verificar",IF(AND(K1559="Délais NO &amp; Qté OK",X1559&lt;=30,D1559&lt;&gt;""),"Entrée faite "&amp;X1559&amp;" jours "&amp;V1559,IF(AND(X1559&lt;30,K1559="Délais NO &amp; Qté NO",D1559=""),"Demande faite "&amp;X1559&amp;" jours "&amp;W1560,"")))</f>
        <v/>
      </c>
      <c r="M1559" s="22">
        <f t="shared" si="170"/>
        <v>2</v>
      </c>
      <c r="N1559" s="23">
        <v>1</v>
      </c>
      <c r="O1559" s="12" t="str">
        <f>CONCATENATE(C1559,D1559,E1559)</f>
        <v>36050527115451000010000</v>
      </c>
      <c r="P1559" s="42" t="str">
        <f t="shared" si="171"/>
        <v>27115451000010000</v>
      </c>
      <c r="Q1559" s="24" t="str">
        <f>IF(AND(D1559&lt;&gt;0,E1559=0),B1559,"")</f>
        <v/>
      </c>
      <c r="R1559" s="25" t="str">
        <f>IF(AND(D1559=0,E1559&lt;&gt;0),B1559,"")</f>
        <v/>
      </c>
      <c r="S1559" s="26">
        <f t="shared" si="168"/>
        <v>41082</v>
      </c>
      <c r="T1559" s="27">
        <f>SUMIFS(S:S,O:O,O1559,E:E,"")</f>
        <v>0</v>
      </c>
      <c r="U1559" s="27">
        <f>SUMIFS(S:S,O:O,O1559,D:D,"")</f>
        <v>0</v>
      </c>
      <c r="V1559" s="28" t="str">
        <f t="shared" si="172"/>
        <v>Avant</v>
      </c>
      <c r="W1559" s="28" t="str">
        <f t="shared" si="173"/>
        <v>Après</v>
      </c>
      <c r="X1559" s="29">
        <f t="shared" si="174"/>
        <v>0</v>
      </c>
      <c r="Y1559" s="42">
        <f>IFERROR(P1559+D1559*0.03,"")</f>
        <v>2.71154510000103E+16</v>
      </c>
    </row>
    <row r="1560" spans="1:25">
      <c r="A1560" s="13" t="s">
        <v>67</v>
      </c>
      <c r="B1560" s="14" t="s">
        <v>18</v>
      </c>
      <c r="C1560" s="15">
        <v>3605052711989</v>
      </c>
      <c r="D1560" s="16">
        <v>20000</v>
      </c>
      <c r="E1560" s="17">
        <v>20000</v>
      </c>
      <c r="F1560" s="18">
        <v>1</v>
      </c>
      <c r="G1560" s="19">
        <v>1</v>
      </c>
      <c r="H1560" s="20">
        <f t="shared" si="169"/>
        <v>2</v>
      </c>
      <c r="I1560" s="21">
        <f>SUMIFS(E:E,C:C,C1560)</f>
        <v>20000</v>
      </c>
      <c r="J1560" s="21">
        <f>SUMIFS(D:D,C:C,C1560)</f>
        <v>20000</v>
      </c>
      <c r="K1560" s="20" t="str">
        <f>IF(H1560=2,"Délais OK &amp; Qté OK",IF(AND(H1560=1,E1560&lt;&gt;""),"Délais OK &amp; Qté NO",IF(AND(H1560=1,E1560="",M1560&gt;=2),"Délais NO &amp; Qté OK",IF(AND(E1560&lt;&gt;"",J1560=D1560),"Livraison sans demande","Délais NO &amp; Qté NO"))))</f>
        <v>Délais OK &amp; Qté OK</v>
      </c>
      <c r="L1560" s="22" t="str">
        <f>IF(AND(K1560="Délais NO &amp; Qté OK",X1560&gt;30,D1560&lt;&gt;""),"Verificar",IF(AND(K1560="Délais NO &amp; Qté OK",X1560&lt;=30,D1560&lt;&gt;""),"Entrée faite "&amp;X1560&amp;" jours "&amp;V1560,IF(AND(X1560&lt;30,K1560="Délais NO &amp; Qté NO",D1560=""),"Demande faite "&amp;X1560&amp;" jours "&amp;W1561,"")))</f>
        <v/>
      </c>
      <c r="M1560" s="22">
        <f t="shared" si="170"/>
        <v>1</v>
      </c>
      <c r="N1560" s="23">
        <v>1</v>
      </c>
      <c r="O1560" s="12" t="str">
        <f>CONCATENATE(C1560,D1560,E1560)</f>
        <v>36050527119892000020000</v>
      </c>
      <c r="P1560" s="42" t="str">
        <f t="shared" si="171"/>
        <v>27119892000020000</v>
      </c>
      <c r="Q1560" s="24" t="str">
        <f>IF(AND(D1560&lt;&gt;0,E1560=0),B1560,"")</f>
        <v/>
      </c>
      <c r="R1560" s="25" t="str">
        <f>IF(AND(D1560=0,E1560&lt;&gt;0),B1560,"")</f>
        <v/>
      </c>
      <c r="S1560" s="26">
        <f t="shared" si="168"/>
        <v>41082</v>
      </c>
      <c r="T1560" s="27">
        <f>SUMIFS(S:S,O:O,O1560,E:E,"")</f>
        <v>0</v>
      </c>
      <c r="U1560" s="27">
        <f>SUMIFS(S:S,O:O,O1560,D:D,"")</f>
        <v>0</v>
      </c>
      <c r="V1560" s="28" t="str">
        <f t="shared" si="172"/>
        <v>Avant</v>
      </c>
      <c r="W1560" s="28" t="str">
        <f t="shared" si="173"/>
        <v>Après</v>
      </c>
      <c r="X1560" s="29">
        <f t="shared" si="174"/>
        <v>0</v>
      </c>
      <c r="Y1560" s="42">
        <f>IFERROR(P1560+D1560*0.03,"")</f>
        <v>2.71198920000206E+16</v>
      </c>
    </row>
    <row r="1561" spans="1:25">
      <c r="A1561" s="13" t="s">
        <v>67</v>
      </c>
      <c r="B1561" s="14" t="s">
        <v>18</v>
      </c>
      <c r="C1561" s="15">
        <v>3605052711996</v>
      </c>
      <c r="D1561" s="16">
        <v>10000</v>
      </c>
      <c r="E1561" s="17">
        <v>10000</v>
      </c>
      <c r="F1561" s="18">
        <v>1</v>
      </c>
      <c r="G1561" s="19">
        <v>1</v>
      </c>
      <c r="H1561" s="20">
        <f t="shared" si="169"/>
        <v>2</v>
      </c>
      <c r="I1561" s="21">
        <f>SUMIFS(E:E,C:C,C1561)</f>
        <v>10000</v>
      </c>
      <c r="J1561" s="21">
        <f>SUMIFS(D:D,C:C,C1561)</f>
        <v>10000</v>
      </c>
      <c r="K1561" s="20" t="str">
        <f>IF(H1561=2,"Délais OK &amp; Qté OK",IF(AND(H1561=1,E1561&lt;&gt;""),"Délais OK &amp; Qté NO",IF(AND(H1561=1,E1561="",M1561&gt;=2),"Délais NO &amp; Qté OK",IF(AND(E1561&lt;&gt;"",J1561=D1561),"Livraison sans demande","Délais NO &amp; Qté NO"))))</f>
        <v>Délais OK &amp; Qté OK</v>
      </c>
      <c r="L1561" s="22" t="str">
        <f>IF(AND(K1561="Délais NO &amp; Qté OK",X1561&gt;30,D1561&lt;&gt;""),"Verificar",IF(AND(K1561="Délais NO &amp; Qté OK",X1561&lt;=30,D1561&lt;&gt;""),"Entrée faite "&amp;X1561&amp;" jours "&amp;V1561,IF(AND(X1561&lt;30,K1561="Délais NO &amp; Qté NO",D1561=""),"Demande faite "&amp;X1561&amp;" jours "&amp;W1562,"")))</f>
        <v/>
      </c>
      <c r="M1561" s="22">
        <f t="shared" si="170"/>
        <v>1</v>
      </c>
      <c r="N1561" s="23">
        <v>1</v>
      </c>
      <c r="O1561" s="12" t="str">
        <f>CONCATENATE(C1561,D1561,E1561)</f>
        <v>36050527119961000010000</v>
      </c>
      <c r="P1561" s="42" t="str">
        <f t="shared" si="171"/>
        <v>27119961000010000</v>
      </c>
      <c r="Q1561" s="24" t="str">
        <f>IF(AND(D1561&lt;&gt;0,E1561=0),B1561,"")</f>
        <v/>
      </c>
      <c r="R1561" s="25" t="str">
        <f>IF(AND(D1561=0,E1561&lt;&gt;0),B1561,"")</f>
        <v/>
      </c>
      <c r="S1561" s="26">
        <f t="shared" si="168"/>
        <v>41082</v>
      </c>
      <c r="T1561" s="27">
        <f>SUMIFS(S:S,O:O,O1561,E:E,"")</f>
        <v>0</v>
      </c>
      <c r="U1561" s="27">
        <f>SUMIFS(S:S,O:O,O1561,D:D,"")</f>
        <v>0</v>
      </c>
      <c r="V1561" s="28" t="str">
        <f t="shared" si="172"/>
        <v>Avant</v>
      </c>
      <c r="W1561" s="28" t="str">
        <f t="shared" si="173"/>
        <v>Après</v>
      </c>
      <c r="X1561" s="29">
        <f t="shared" si="174"/>
        <v>0</v>
      </c>
      <c r="Y1561" s="42">
        <f>IFERROR(P1561+D1561*0.03,"")</f>
        <v>2.71199610000103E+16</v>
      </c>
    </row>
    <row r="1562" spans="1:25">
      <c r="A1562" s="13" t="s">
        <v>67</v>
      </c>
      <c r="B1562" s="14" t="s">
        <v>20</v>
      </c>
      <c r="C1562" s="15">
        <v>3605051180472</v>
      </c>
      <c r="D1562" s="16">
        <v>56000</v>
      </c>
      <c r="E1562" s="17">
        <v>56000</v>
      </c>
      <c r="F1562" s="18">
        <v>1</v>
      </c>
      <c r="G1562" s="19">
        <v>1</v>
      </c>
      <c r="H1562" s="20">
        <f t="shared" si="169"/>
        <v>2</v>
      </c>
      <c r="I1562" s="21">
        <f>SUMIFS(E:E,C:C,C1562)</f>
        <v>56000</v>
      </c>
      <c r="J1562" s="21">
        <f>SUMIFS(D:D,C:C,C1562)</f>
        <v>56000</v>
      </c>
      <c r="K1562" s="20" t="str">
        <f>IF(H1562=2,"Délais OK &amp; Qté OK",IF(AND(H1562=1,E1562&lt;&gt;""),"Délais OK &amp; Qté NO",IF(AND(H1562=1,E1562="",M1562&gt;=2),"Délais NO &amp; Qté OK",IF(AND(E1562&lt;&gt;"",J1562=D1562),"Livraison sans demande","Délais NO &amp; Qté NO"))))</f>
        <v>Délais OK &amp; Qté OK</v>
      </c>
      <c r="L1562" s="22" t="str">
        <f>IF(AND(K1562="Délais NO &amp; Qté OK",X1562&gt;30,D1562&lt;&gt;""),"Verificar",IF(AND(K1562="Délais NO &amp; Qté OK",X1562&lt;=30,D1562&lt;&gt;""),"Entrée faite "&amp;X1562&amp;" jours "&amp;V1562,IF(AND(X1562&lt;30,K1562="Délais NO &amp; Qté NO",D1562=""),"Demande faite "&amp;X1562&amp;" jours "&amp;W1563,"")))</f>
        <v/>
      </c>
      <c r="M1562" s="22">
        <f t="shared" si="170"/>
        <v>1</v>
      </c>
      <c r="N1562" s="23">
        <v>1</v>
      </c>
      <c r="O1562" s="12" t="str">
        <f>CONCATENATE(C1562,D1562,E1562)</f>
        <v>36050511804725600056000</v>
      </c>
      <c r="P1562" s="42" t="str">
        <f t="shared" si="171"/>
        <v>11804725600056000</v>
      </c>
      <c r="Q1562" s="24" t="str">
        <f>IF(AND(D1562&lt;&gt;0,E1562=0),B1562,"")</f>
        <v/>
      </c>
      <c r="R1562" s="25" t="str">
        <f>IF(AND(D1562=0,E1562&lt;&gt;0),B1562,"")</f>
        <v/>
      </c>
      <c r="S1562" s="26">
        <f t="shared" si="168"/>
        <v>41085</v>
      </c>
      <c r="T1562" s="27">
        <f>SUMIFS(S:S,O:O,O1562,E:E,"")</f>
        <v>0</v>
      </c>
      <c r="U1562" s="27">
        <f>SUMIFS(S:S,O:O,O1562,D:D,"")</f>
        <v>0</v>
      </c>
      <c r="V1562" s="28" t="str">
        <f t="shared" si="172"/>
        <v>Avant</v>
      </c>
      <c r="W1562" s="28" t="str">
        <f t="shared" si="173"/>
        <v>Après</v>
      </c>
      <c r="X1562" s="29">
        <f t="shared" si="174"/>
        <v>0</v>
      </c>
      <c r="Y1562" s="42">
        <f>IFERROR(P1562+D1562*0.03,"")</f>
        <v>1.180472560005768E+16</v>
      </c>
    </row>
    <row r="1563" spans="1:25">
      <c r="A1563" s="13" t="s">
        <v>67</v>
      </c>
      <c r="B1563" s="14" t="s">
        <v>20</v>
      </c>
      <c r="C1563" s="15">
        <v>3605051180489</v>
      </c>
      <c r="D1563" s="16">
        <v>28000</v>
      </c>
      <c r="E1563" s="17">
        <v>28000</v>
      </c>
      <c r="F1563" s="18">
        <v>1</v>
      </c>
      <c r="G1563" s="19">
        <v>1</v>
      </c>
      <c r="H1563" s="20">
        <f t="shared" si="169"/>
        <v>2</v>
      </c>
      <c r="I1563" s="21">
        <f>SUMIFS(E:E,C:C,C1563)</f>
        <v>56000</v>
      </c>
      <c r="J1563" s="21">
        <f>SUMIFS(D:D,C:C,C1563)</f>
        <v>56000</v>
      </c>
      <c r="K1563" s="20" t="str">
        <f>IF(H1563=2,"Délais OK &amp; Qté OK",IF(AND(H1563=1,E1563&lt;&gt;""),"Délais OK &amp; Qté NO",IF(AND(H1563=1,E1563="",M1563&gt;=2),"Délais NO &amp; Qté OK",IF(AND(E1563&lt;&gt;"",J1563=D1563),"Livraison sans demande","Délais NO &amp; Qté NO"))))</f>
        <v>Délais OK &amp; Qté OK</v>
      </c>
      <c r="L1563" s="22" t="str">
        <f>IF(AND(K1563="Délais NO &amp; Qté OK",X1563&gt;30,D1563&lt;&gt;""),"Verificar",IF(AND(K1563="Délais NO &amp; Qté OK",X1563&lt;=30,D1563&lt;&gt;""),"Entrée faite "&amp;X1563&amp;" jours "&amp;V1563,IF(AND(X1563&lt;30,K1563="Délais NO &amp; Qté NO",D1563=""),"Demande faite "&amp;X1563&amp;" jours "&amp;W1564,"")))</f>
        <v/>
      </c>
      <c r="M1563" s="22">
        <f t="shared" si="170"/>
        <v>2</v>
      </c>
      <c r="N1563" s="23">
        <v>1</v>
      </c>
      <c r="O1563" s="12" t="str">
        <f>CONCATENATE(C1563,D1563,E1563)</f>
        <v>36050511804892800028000</v>
      </c>
      <c r="P1563" s="42" t="str">
        <f t="shared" si="171"/>
        <v>11804892800028000</v>
      </c>
      <c r="Q1563" s="24" t="str">
        <f>IF(AND(D1563&lt;&gt;0,E1563=0),B1563,"")</f>
        <v/>
      </c>
      <c r="R1563" s="25" t="str">
        <f>IF(AND(D1563=0,E1563&lt;&gt;0),B1563,"")</f>
        <v/>
      </c>
      <c r="S1563" s="26">
        <f t="shared" si="168"/>
        <v>41085</v>
      </c>
      <c r="T1563" s="27">
        <f>SUMIFS(S:S,O:O,O1563,E:E,"")</f>
        <v>0</v>
      </c>
      <c r="U1563" s="27">
        <f>SUMIFS(S:S,O:O,O1563,D:D,"")</f>
        <v>0</v>
      </c>
      <c r="V1563" s="28" t="str">
        <f t="shared" si="172"/>
        <v>Avant</v>
      </c>
      <c r="W1563" s="28" t="str">
        <f t="shared" si="173"/>
        <v>Après</v>
      </c>
      <c r="X1563" s="29">
        <f t="shared" si="174"/>
        <v>0</v>
      </c>
      <c r="Y1563" s="42">
        <f>IFERROR(P1563+D1563*0.03,"")</f>
        <v>1.180489280002884E+16</v>
      </c>
    </row>
    <row r="1564" spans="1:25">
      <c r="A1564" s="13" t="s">
        <v>67</v>
      </c>
      <c r="B1564" s="14" t="s">
        <v>20</v>
      </c>
      <c r="C1564" s="15">
        <v>3605051323701</v>
      </c>
      <c r="D1564" s="16">
        <v>15000</v>
      </c>
      <c r="E1564" s="17">
        <v>15000</v>
      </c>
      <c r="F1564" s="18">
        <v>1</v>
      </c>
      <c r="G1564" s="19">
        <v>1</v>
      </c>
      <c r="H1564" s="20">
        <f t="shared" si="169"/>
        <v>2</v>
      </c>
      <c r="I1564" s="21">
        <f>SUMIFS(E:E,C:C,C1564)</f>
        <v>15000</v>
      </c>
      <c r="J1564" s="21">
        <f>SUMIFS(D:D,C:C,C1564)</f>
        <v>15000</v>
      </c>
      <c r="K1564" s="20" t="str">
        <f>IF(H1564=2,"Délais OK &amp; Qté OK",IF(AND(H1564=1,E1564&lt;&gt;""),"Délais OK &amp; Qté NO",IF(AND(H1564=1,E1564="",M1564&gt;=2),"Délais NO &amp; Qté OK",IF(AND(E1564&lt;&gt;"",J1564=D1564),"Livraison sans demande","Délais NO &amp; Qté NO"))))</f>
        <v>Délais OK &amp; Qté OK</v>
      </c>
      <c r="L1564" s="22" t="str">
        <f>IF(AND(K1564="Délais NO &amp; Qté OK",X1564&gt;30,D1564&lt;&gt;""),"Verificar",IF(AND(K1564="Délais NO &amp; Qté OK",X1564&lt;=30,D1564&lt;&gt;""),"Entrée faite "&amp;X1564&amp;" jours "&amp;V1564,IF(AND(X1564&lt;30,K1564="Délais NO &amp; Qté NO",D1564=""),"Demande faite "&amp;X1564&amp;" jours "&amp;W1565,"")))</f>
        <v/>
      </c>
      <c r="M1564" s="22">
        <f t="shared" si="170"/>
        <v>1</v>
      </c>
      <c r="N1564" s="23">
        <v>1</v>
      </c>
      <c r="O1564" s="12" t="str">
        <f>CONCATENATE(C1564,D1564,E1564)</f>
        <v>36050513237011500015000</v>
      </c>
      <c r="P1564" s="42" t="str">
        <f t="shared" si="171"/>
        <v>13237011500015000</v>
      </c>
      <c r="Q1564" s="24" t="str">
        <f>IF(AND(D1564&lt;&gt;0,E1564=0),B1564,"")</f>
        <v/>
      </c>
      <c r="R1564" s="25" t="str">
        <f>IF(AND(D1564=0,E1564&lt;&gt;0),B1564,"")</f>
        <v/>
      </c>
      <c r="S1564" s="26">
        <f t="shared" si="168"/>
        <v>41085</v>
      </c>
      <c r="T1564" s="27">
        <f>SUMIFS(S:S,O:O,O1564,E:E,"")</f>
        <v>0</v>
      </c>
      <c r="U1564" s="27">
        <f>SUMIFS(S:S,O:O,O1564,D:D,"")</f>
        <v>0</v>
      </c>
      <c r="V1564" s="28" t="str">
        <f t="shared" si="172"/>
        <v>Avant</v>
      </c>
      <c r="W1564" s="28" t="str">
        <f t="shared" si="173"/>
        <v>Après</v>
      </c>
      <c r="X1564" s="29">
        <f t="shared" si="174"/>
        <v>0</v>
      </c>
      <c r="Y1564" s="42">
        <f>IFERROR(P1564+D1564*0.03,"")</f>
        <v>1.323701150001545E+16</v>
      </c>
    </row>
    <row r="1565" spans="1:25">
      <c r="A1565" s="13" t="s">
        <v>67</v>
      </c>
      <c r="B1565" s="14" t="s">
        <v>20</v>
      </c>
      <c r="C1565" s="15">
        <v>3605051418940</v>
      </c>
      <c r="D1565" s="16">
        <v>30000</v>
      </c>
      <c r="E1565" s="17">
        <v>15000</v>
      </c>
      <c r="F1565" s="18"/>
      <c r="G1565" s="19">
        <v>1</v>
      </c>
      <c r="H1565" s="20">
        <f t="shared" si="169"/>
        <v>1</v>
      </c>
      <c r="I1565" s="21">
        <f>SUMIFS(E:E,C:C,C1565)</f>
        <v>150000</v>
      </c>
      <c r="J1565" s="21">
        <f>SUMIFS(D:D,C:C,C1565)</f>
        <v>180000</v>
      </c>
      <c r="K1565" s="20" t="str">
        <f>IF(H1565=2,"Délais OK &amp; Qté OK",IF(AND(H1565=1,E1565&lt;&gt;""),"Délais OK &amp; Qté NO",IF(AND(H1565=1,E1565="",M1565&gt;=2),"Délais NO &amp; Qté OK",IF(AND(E1565&lt;&gt;"",J1565=D1565),"Livraison sans demande","Délais NO &amp; Qté NO"))))</f>
        <v>Délais OK &amp; Qté NO</v>
      </c>
      <c r="L1565" s="22" t="str">
        <f>IF(AND(K1565="Délais NO &amp; Qté OK",X1565&gt;30,D1565&lt;&gt;""),"Verificar",IF(AND(K1565="Délais NO &amp; Qté OK",X1565&lt;=30,D1565&lt;&gt;""),"Entrée faite "&amp;X1565&amp;" jours "&amp;V1565,IF(AND(X1565&lt;30,K1565="Délais NO &amp; Qté NO",D1565=""),"Demande faite "&amp;X1565&amp;" jours "&amp;W1566,"")))</f>
        <v/>
      </c>
      <c r="M1565" s="22">
        <f t="shared" si="170"/>
        <v>2</v>
      </c>
      <c r="N1565" s="23">
        <v>1</v>
      </c>
      <c r="O1565" s="12" t="str">
        <f>CONCATENATE(C1565,D1565,E1565)</f>
        <v>36050514189403000015000</v>
      </c>
      <c r="P1565" s="42" t="str">
        <f t="shared" si="171"/>
        <v>14189403000015000</v>
      </c>
      <c r="Q1565" s="24" t="str">
        <f>IF(AND(D1565&lt;&gt;0,E1565=0),B1565,"")</f>
        <v/>
      </c>
      <c r="R1565" s="25" t="str">
        <f>IF(AND(D1565=0,E1565&lt;&gt;0),B1565,"")</f>
        <v/>
      </c>
      <c r="S1565" s="26">
        <f t="shared" si="168"/>
        <v>41085</v>
      </c>
      <c r="T1565" s="27">
        <f>SUMIFS(S:S,O:O,O1565,E:E,"")</f>
        <v>0</v>
      </c>
      <c r="U1565" s="27">
        <f>SUMIFS(S:S,O:O,O1565,D:D,"")</f>
        <v>0</v>
      </c>
      <c r="V1565" s="28" t="str">
        <f t="shared" si="172"/>
        <v>Avant</v>
      </c>
      <c r="W1565" s="28" t="str">
        <f t="shared" si="173"/>
        <v>Après</v>
      </c>
      <c r="X1565" s="29">
        <f t="shared" si="174"/>
        <v>0</v>
      </c>
      <c r="Y1565" s="42">
        <f>IFERROR(P1565+D1565*0.03,"")</f>
        <v>1.41894030000159E+16</v>
      </c>
    </row>
    <row r="1566" spans="1:25">
      <c r="A1566" s="13" t="s">
        <v>67</v>
      </c>
      <c r="B1566" s="14" t="s">
        <v>20</v>
      </c>
      <c r="C1566" s="15">
        <v>3605051435800</v>
      </c>
      <c r="D1566" s="16">
        <v>10000</v>
      </c>
      <c r="E1566" s="17">
        <v>10000</v>
      </c>
      <c r="F1566" s="18">
        <v>1</v>
      </c>
      <c r="G1566" s="19">
        <v>1</v>
      </c>
      <c r="H1566" s="20">
        <f t="shared" si="169"/>
        <v>2</v>
      </c>
      <c r="I1566" s="21">
        <f>SUMIFS(E:E,C:C,C1566)</f>
        <v>10000</v>
      </c>
      <c r="J1566" s="21">
        <f>SUMIFS(D:D,C:C,C1566)</f>
        <v>20000</v>
      </c>
      <c r="K1566" s="20" t="str">
        <f>IF(H1566=2,"Délais OK &amp; Qté OK",IF(AND(H1566=1,E1566&lt;&gt;""),"Délais OK &amp; Qté NO",IF(AND(H1566=1,E1566="",M1566&gt;=2),"Délais NO &amp; Qté OK",IF(AND(E1566&lt;&gt;"",J1566=D1566),"Livraison sans demande","Délais NO &amp; Qté NO"))))</f>
        <v>Délais OK &amp; Qté OK</v>
      </c>
      <c r="L1566" s="22" t="str">
        <f>IF(AND(K1566="Délais NO &amp; Qté OK",X1566&gt;30,D1566&lt;&gt;""),"Verificar",IF(AND(K1566="Délais NO &amp; Qté OK",X1566&lt;=30,D1566&lt;&gt;""),"Entrée faite "&amp;X1566&amp;" jours "&amp;V1566,IF(AND(X1566&lt;30,K1566="Délais NO &amp; Qté NO",D1566=""),"Demande faite "&amp;X1566&amp;" jours "&amp;W1567,"")))</f>
        <v/>
      </c>
      <c r="M1566" s="22">
        <f t="shared" si="170"/>
        <v>1</v>
      </c>
      <c r="N1566" s="23">
        <v>1</v>
      </c>
      <c r="O1566" s="12" t="str">
        <f>CONCATENATE(C1566,D1566,E1566)</f>
        <v>36050514358001000010000</v>
      </c>
      <c r="P1566" s="42" t="str">
        <f t="shared" si="171"/>
        <v>14358001000010000</v>
      </c>
      <c r="Q1566" s="24" t="str">
        <f>IF(AND(D1566&lt;&gt;0,E1566=0),B1566,"")</f>
        <v/>
      </c>
      <c r="R1566" s="25" t="str">
        <f>IF(AND(D1566=0,E1566&lt;&gt;0),B1566,"")</f>
        <v/>
      </c>
      <c r="S1566" s="26">
        <f t="shared" si="168"/>
        <v>41085</v>
      </c>
      <c r="T1566" s="27">
        <f>SUMIFS(S:S,O:O,O1566,E:E,"")</f>
        <v>0</v>
      </c>
      <c r="U1566" s="27">
        <f>SUMIFS(S:S,O:O,O1566,D:D,"")</f>
        <v>0</v>
      </c>
      <c r="V1566" s="28" t="str">
        <f t="shared" si="172"/>
        <v>Avant</v>
      </c>
      <c r="W1566" s="28" t="str">
        <f t="shared" si="173"/>
        <v>Après</v>
      </c>
      <c r="X1566" s="29">
        <f t="shared" si="174"/>
        <v>0</v>
      </c>
      <c r="Y1566" s="42">
        <f>IFERROR(P1566+D1566*0.03,"")</f>
        <v>1.43580010000103E+16</v>
      </c>
    </row>
    <row r="1567" spans="1:25">
      <c r="A1567" s="13" t="s">
        <v>67</v>
      </c>
      <c r="B1567" s="14" t="s">
        <v>20</v>
      </c>
      <c r="C1567" s="15">
        <v>3605051436470</v>
      </c>
      <c r="D1567" s="16">
        <v>10000</v>
      </c>
      <c r="E1567" s="17">
        <v>10000</v>
      </c>
      <c r="F1567" s="18">
        <v>1</v>
      </c>
      <c r="G1567" s="19">
        <v>1</v>
      </c>
      <c r="H1567" s="20">
        <f t="shared" si="169"/>
        <v>2</v>
      </c>
      <c r="I1567" s="21">
        <f>SUMIFS(E:E,C:C,C1567)</f>
        <v>10000</v>
      </c>
      <c r="J1567" s="21">
        <f>SUMIFS(D:D,C:C,C1567)</f>
        <v>20000</v>
      </c>
      <c r="K1567" s="20" t="str">
        <f>IF(H1567=2,"Délais OK &amp; Qté OK",IF(AND(H1567=1,E1567&lt;&gt;""),"Délais OK &amp; Qté NO",IF(AND(H1567=1,E1567="",M1567&gt;=2),"Délais NO &amp; Qté OK",IF(AND(E1567&lt;&gt;"",J1567=D1567),"Livraison sans demande","Délais NO &amp; Qté NO"))))</f>
        <v>Délais OK &amp; Qté OK</v>
      </c>
      <c r="L1567" s="22" t="str">
        <f>IF(AND(K1567="Délais NO &amp; Qté OK",X1567&gt;30,D1567&lt;&gt;""),"Verificar",IF(AND(K1567="Délais NO &amp; Qté OK",X1567&lt;=30,D1567&lt;&gt;""),"Entrée faite "&amp;X1567&amp;" jours "&amp;V1567,IF(AND(X1567&lt;30,K1567="Délais NO &amp; Qté NO",D1567=""),"Demande faite "&amp;X1567&amp;" jours "&amp;W1568,"")))</f>
        <v/>
      </c>
      <c r="M1567" s="22">
        <f t="shared" si="170"/>
        <v>1</v>
      </c>
      <c r="N1567" s="23">
        <v>1</v>
      </c>
      <c r="O1567" s="12" t="str">
        <f>CONCATENATE(C1567,D1567,E1567)</f>
        <v>36050514364701000010000</v>
      </c>
      <c r="P1567" s="42" t="str">
        <f t="shared" si="171"/>
        <v>14364701000010000</v>
      </c>
      <c r="Q1567" s="24" t="str">
        <f>IF(AND(D1567&lt;&gt;0,E1567=0),B1567,"")</f>
        <v/>
      </c>
      <c r="R1567" s="25" t="str">
        <f>IF(AND(D1567=0,E1567&lt;&gt;0),B1567,"")</f>
        <v/>
      </c>
      <c r="S1567" s="26">
        <f t="shared" si="168"/>
        <v>41085</v>
      </c>
      <c r="T1567" s="27">
        <f>SUMIFS(S:S,O:O,O1567,E:E,"")</f>
        <v>0</v>
      </c>
      <c r="U1567" s="27">
        <f>SUMIFS(S:S,O:O,O1567,D:D,"")</f>
        <v>0</v>
      </c>
      <c r="V1567" s="28" t="str">
        <f t="shared" si="172"/>
        <v>Avant</v>
      </c>
      <c r="W1567" s="28" t="str">
        <f t="shared" si="173"/>
        <v>Après</v>
      </c>
      <c r="X1567" s="29">
        <f t="shared" si="174"/>
        <v>0</v>
      </c>
      <c r="Y1567" s="42">
        <f>IFERROR(P1567+D1567*0.03,"")</f>
        <v>1.43647010000103E+16</v>
      </c>
    </row>
    <row r="1568" spans="1:25">
      <c r="A1568" s="13" t="s">
        <v>67</v>
      </c>
      <c r="B1568" s="14" t="s">
        <v>20</v>
      </c>
      <c r="C1568" s="15">
        <v>3605051449753</v>
      </c>
      <c r="D1568" s="16">
        <v>10000</v>
      </c>
      <c r="E1568" s="17">
        <v>10000</v>
      </c>
      <c r="F1568" s="18">
        <v>1</v>
      </c>
      <c r="G1568" s="19">
        <v>1</v>
      </c>
      <c r="H1568" s="20">
        <f t="shared" si="169"/>
        <v>2</v>
      </c>
      <c r="I1568" s="21">
        <f>SUMIFS(E:E,C:C,C1568)</f>
        <v>20000</v>
      </c>
      <c r="J1568" s="21">
        <f>SUMIFS(D:D,C:C,C1568)</f>
        <v>20000</v>
      </c>
      <c r="K1568" s="20" t="str">
        <f>IF(H1568=2,"Délais OK &amp; Qté OK",IF(AND(H1568=1,E1568&lt;&gt;""),"Délais OK &amp; Qté NO",IF(AND(H1568=1,E1568="",M1568&gt;=2),"Délais NO &amp; Qté OK",IF(AND(E1568&lt;&gt;"",J1568=D1568),"Livraison sans demande","Délais NO &amp; Qté NO"))))</f>
        <v>Délais OK &amp; Qté OK</v>
      </c>
      <c r="L1568" s="22" t="str">
        <f>IF(AND(K1568="Délais NO &amp; Qté OK",X1568&gt;30,D1568&lt;&gt;""),"Verificar",IF(AND(K1568="Délais NO &amp; Qté OK",X1568&lt;=30,D1568&lt;&gt;""),"Entrée faite "&amp;X1568&amp;" jours "&amp;V1568,IF(AND(X1568&lt;30,K1568="Délais NO &amp; Qté NO",D1568=""),"Demande faite "&amp;X1568&amp;" jours "&amp;W1569,"")))</f>
        <v/>
      </c>
      <c r="M1568" s="22">
        <f t="shared" si="170"/>
        <v>2</v>
      </c>
      <c r="N1568" s="23">
        <v>1</v>
      </c>
      <c r="O1568" s="12" t="str">
        <f>CONCATENATE(C1568,D1568,E1568)</f>
        <v>36050514497531000010000</v>
      </c>
      <c r="P1568" s="42" t="str">
        <f t="shared" si="171"/>
        <v>14497531000010000</v>
      </c>
      <c r="Q1568" s="24" t="str">
        <f>IF(AND(D1568&lt;&gt;0,E1568=0),B1568,"")</f>
        <v/>
      </c>
      <c r="R1568" s="25" t="str">
        <f>IF(AND(D1568=0,E1568&lt;&gt;0),B1568,"")</f>
        <v/>
      </c>
      <c r="S1568" s="26">
        <f t="shared" si="168"/>
        <v>41085</v>
      </c>
      <c r="T1568" s="27">
        <f>SUMIFS(S:S,O:O,O1568,E:E,"")</f>
        <v>0</v>
      </c>
      <c r="U1568" s="27">
        <f>SUMIFS(S:S,O:O,O1568,D:D,"")</f>
        <v>0</v>
      </c>
      <c r="V1568" s="28" t="str">
        <f t="shared" si="172"/>
        <v>Avant</v>
      </c>
      <c r="W1568" s="28" t="str">
        <f t="shared" si="173"/>
        <v>Après</v>
      </c>
      <c r="X1568" s="29">
        <f t="shared" si="174"/>
        <v>0</v>
      </c>
      <c r="Y1568" s="42">
        <f>IFERROR(P1568+D1568*0.03,"")</f>
        <v>1.44975310000103E+16</v>
      </c>
    </row>
    <row r="1569" spans="1:25">
      <c r="A1569" s="13" t="s">
        <v>67</v>
      </c>
      <c r="B1569" s="14" t="s">
        <v>20</v>
      </c>
      <c r="C1569" s="15">
        <v>3605051449784</v>
      </c>
      <c r="D1569" s="16">
        <v>10000</v>
      </c>
      <c r="E1569" s="17">
        <v>10000</v>
      </c>
      <c r="F1569" s="18">
        <v>1</v>
      </c>
      <c r="G1569" s="19">
        <v>1</v>
      </c>
      <c r="H1569" s="20">
        <f t="shared" si="169"/>
        <v>2</v>
      </c>
      <c r="I1569" s="21">
        <f>SUMIFS(E:E,C:C,C1569)</f>
        <v>30000</v>
      </c>
      <c r="J1569" s="21">
        <f>SUMIFS(D:D,C:C,C1569)</f>
        <v>30000</v>
      </c>
      <c r="K1569" s="20" t="str">
        <f>IF(H1569=2,"Délais OK &amp; Qté OK",IF(AND(H1569=1,E1569&lt;&gt;""),"Délais OK &amp; Qté NO",IF(AND(H1569=1,E1569="",M1569&gt;=2),"Délais NO &amp; Qté OK",IF(AND(E1569&lt;&gt;"",J1569=D1569),"Livraison sans demande","Délais NO &amp; Qté NO"))))</f>
        <v>Délais OK &amp; Qté OK</v>
      </c>
      <c r="L1569" s="22" t="str">
        <f>IF(AND(K1569="Délais NO &amp; Qté OK",X1569&gt;30,D1569&lt;&gt;""),"Verificar",IF(AND(K1569="Délais NO &amp; Qté OK",X1569&lt;=30,D1569&lt;&gt;""),"Entrée faite "&amp;X1569&amp;" jours "&amp;V1569,IF(AND(X1569&lt;30,K1569="Délais NO &amp; Qté NO",D1569=""),"Demande faite "&amp;X1569&amp;" jours "&amp;W1570,"")))</f>
        <v/>
      </c>
      <c r="M1569" s="22">
        <f t="shared" si="170"/>
        <v>3</v>
      </c>
      <c r="N1569" s="23">
        <v>1</v>
      </c>
      <c r="O1569" s="12" t="str">
        <f>CONCATENATE(C1569,D1569,E1569)</f>
        <v>36050514497841000010000</v>
      </c>
      <c r="P1569" s="42" t="str">
        <f t="shared" si="171"/>
        <v>14497841000010000</v>
      </c>
      <c r="Q1569" s="24" t="str">
        <f>IF(AND(D1569&lt;&gt;0,E1569=0),B1569,"")</f>
        <v/>
      </c>
      <c r="R1569" s="25" t="str">
        <f>IF(AND(D1569=0,E1569&lt;&gt;0),B1569,"")</f>
        <v/>
      </c>
      <c r="S1569" s="26">
        <f t="shared" si="168"/>
        <v>41085</v>
      </c>
      <c r="T1569" s="27">
        <f>SUMIFS(S:S,O:O,O1569,E:E,"")</f>
        <v>0</v>
      </c>
      <c r="U1569" s="27">
        <f>SUMIFS(S:S,O:O,O1569,D:D,"")</f>
        <v>0</v>
      </c>
      <c r="V1569" s="28" t="str">
        <f t="shared" si="172"/>
        <v>Avant</v>
      </c>
      <c r="W1569" s="28" t="str">
        <f t="shared" si="173"/>
        <v>Après</v>
      </c>
      <c r="X1569" s="29">
        <f t="shared" si="174"/>
        <v>0</v>
      </c>
      <c r="Y1569" s="42">
        <f>IFERROR(P1569+D1569*0.03,"")</f>
        <v>1.44978410000103E+16</v>
      </c>
    </row>
    <row r="1570" spans="1:25">
      <c r="A1570" s="13" t="s">
        <v>67</v>
      </c>
      <c r="B1570" s="14" t="s">
        <v>20</v>
      </c>
      <c r="C1570" s="15">
        <v>3605051454108</v>
      </c>
      <c r="D1570" s="16">
        <v>10000</v>
      </c>
      <c r="E1570" s="17">
        <v>10000</v>
      </c>
      <c r="F1570" s="18">
        <v>1</v>
      </c>
      <c r="G1570" s="19">
        <v>1</v>
      </c>
      <c r="H1570" s="20">
        <f t="shared" si="169"/>
        <v>2</v>
      </c>
      <c r="I1570" s="21">
        <f>SUMIFS(E:E,C:C,C1570)</f>
        <v>20000</v>
      </c>
      <c r="J1570" s="21">
        <f>SUMIFS(D:D,C:C,C1570)</f>
        <v>20000</v>
      </c>
      <c r="K1570" s="20" t="str">
        <f>IF(H1570=2,"Délais OK &amp; Qté OK",IF(AND(H1570=1,E1570&lt;&gt;""),"Délais OK &amp; Qté NO",IF(AND(H1570=1,E1570="",M1570&gt;=2),"Délais NO &amp; Qté OK",IF(AND(E1570&lt;&gt;"",J1570=D1570),"Livraison sans demande","Délais NO &amp; Qté NO"))))</f>
        <v>Délais OK &amp; Qté OK</v>
      </c>
      <c r="L1570" s="22" t="str">
        <f>IF(AND(K1570="Délais NO &amp; Qté OK",X1570&gt;30,D1570&lt;&gt;""),"Verificar",IF(AND(K1570="Délais NO &amp; Qté OK",X1570&lt;=30,D1570&lt;&gt;""),"Entrée faite "&amp;X1570&amp;" jours "&amp;V1570,IF(AND(X1570&lt;30,K1570="Délais NO &amp; Qté NO",D1570=""),"Demande faite "&amp;X1570&amp;" jours "&amp;W1571,"")))</f>
        <v/>
      </c>
      <c r="M1570" s="22">
        <f t="shared" si="170"/>
        <v>2</v>
      </c>
      <c r="N1570" s="23">
        <v>1</v>
      </c>
      <c r="O1570" s="12" t="str">
        <f>CONCATENATE(C1570,D1570,E1570)</f>
        <v>36050514541081000010000</v>
      </c>
      <c r="P1570" s="42" t="str">
        <f t="shared" si="171"/>
        <v>14541081000010000</v>
      </c>
      <c r="Q1570" s="24" t="str">
        <f>IF(AND(D1570&lt;&gt;0,E1570=0),B1570,"")</f>
        <v/>
      </c>
      <c r="R1570" s="25" t="str">
        <f>IF(AND(D1570=0,E1570&lt;&gt;0),B1570,"")</f>
        <v/>
      </c>
      <c r="S1570" s="26">
        <f t="shared" si="168"/>
        <v>41085</v>
      </c>
      <c r="T1570" s="27">
        <f>SUMIFS(S:S,O:O,O1570,E:E,"")</f>
        <v>0</v>
      </c>
      <c r="U1570" s="27">
        <f>SUMIFS(S:S,O:O,O1570,D:D,"")</f>
        <v>0</v>
      </c>
      <c r="V1570" s="28" t="str">
        <f t="shared" si="172"/>
        <v>Avant</v>
      </c>
      <c r="W1570" s="28" t="str">
        <f t="shared" si="173"/>
        <v>Après</v>
      </c>
      <c r="X1570" s="29">
        <f t="shared" si="174"/>
        <v>0</v>
      </c>
      <c r="Y1570" s="42">
        <f>IFERROR(P1570+D1570*0.03,"")</f>
        <v>1.45410810000103E+16</v>
      </c>
    </row>
    <row r="1571" spans="1:25">
      <c r="A1571" s="13" t="s">
        <v>67</v>
      </c>
      <c r="B1571" s="14" t="s">
        <v>20</v>
      </c>
      <c r="C1571" s="15">
        <v>3605051454115</v>
      </c>
      <c r="D1571" s="16">
        <v>20000</v>
      </c>
      <c r="E1571" s="17">
        <v>20000</v>
      </c>
      <c r="F1571" s="18">
        <v>1</v>
      </c>
      <c r="G1571" s="19">
        <v>1</v>
      </c>
      <c r="H1571" s="20">
        <f t="shared" si="169"/>
        <v>2</v>
      </c>
      <c r="I1571" s="21">
        <f>SUMIFS(E:E,C:C,C1571)</f>
        <v>36250</v>
      </c>
      <c r="J1571" s="21">
        <f>SUMIFS(D:D,C:C,C1571)</f>
        <v>46250</v>
      </c>
      <c r="K1571" s="20" t="str">
        <f>IF(H1571=2,"Délais OK &amp; Qté OK",IF(AND(H1571=1,E1571&lt;&gt;""),"Délais OK &amp; Qté NO",IF(AND(H1571=1,E1571="",M1571&gt;=2),"Délais NO &amp; Qté OK",IF(AND(E1571&lt;&gt;"",J1571=D1571),"Livraison sans demande","Délais NO &amp; Qté NO"))))</f>
        <v>Délais OK &amp; Qté OK</v>
      </c>
      <c r="L1571" s="22" t="str">
        <f>IF(AND(K1571="Délais NO &amp; Qté OK",X1571&gt;30,D1571&lt;&gt;""),"Verificar",IF(AND(K1571="Délais NO &amp; Qté OK",X1571&lt;=30,D1571&lt;&gt;""),"Entrée faite "&amp;X1571&amp;" jours "&amp;V1571,IF(AND(X1571&lt;30,K1571="Délais NO &amp; Qté NO",D1571=""),"Demande faite "&amp;X1571&amp;" jours "&amp;W1572,"")))</f>
        <v/>
      </c>
      <c r="M1571" s="22">
        <f t="shared" si="170"/>
        <v>1</v>
      </c>
      <c r="N1571" s="23">
        <v>1</v>
      </c>
      <c r="O1571" s="12" t="str">
        <f>CONCATENATE(C1571,D1571,E1571)</f>
        <v>36050514541152000020000</v>
      </c>
      <c r="P1571" s="42" t="str">
        <f t="shared" si="171"/>
        <v>14541152000020000</v>
      </c>
      <c r="Q1571" s="24" t="str">
        <f>IF(AND(D1571&lt;&gt;0,E1571=0),B1571,"")</f>
        <v/>
      </c>
      <c r="R1571" s="25" t="str">
        <f>IF(AND(D1571=0,E1571&lt;&gt;0),B1571,"")</f>
        <v/>
      </c>
      <c r="S1571" s="26">
        <f t="shared" si="168"/>
        <v>41085</v>
      </c>
      <c r="T1571" s="27">
        <f>SUMIFS(S:S,O:O,O1571,E:E,"")</f>
        <v>0</v>
      </c>
      <c r="U1571" s="27">
        <f>SUMIFS(S:S,O:O,O1571,D:D,"")</f>
        <v>0</v>
      </c>
      <c r="V1571" s="28" t="str">
        <f t="shared" si="172"/>
        <v>Avant</v>
      </c>
      <c r="W1571" s="28" t="str">
        <f t="shared" si="173"/>
        <v>Après</v>
      </c>
      <c r="X1571" s="29">
        <f t="shared" si="174"/>
        <v>0</v>
      </c>
      <c r="Y1571" s="42">
        <f>IFERROR(P1571+D1571*0.03,"")</f>
        <v>1.45411520000206E+16</v>
      </c>
    </row>
    <row r="1572" spans="1:25">
      <c r="A1572" s="13" t="s">
        <v>67</v>
      </c>
      <c r="B1572" s="14" t="s">
        <v>20</v>
      </c>
      <c r="C1572" s="15">
        <v>3605051454139</v>
      </c>
      <c r="D1572" s="16">
        <v>40000</v>
      </c>
      <c r="E1572" s="17">
        <v>40000</v>
      </c>
      <c r="F1572" s="18">
        <v>1</v>
      </c>
      <c r="G1572" s="19">
        <v>1</v>
      </c>
      <c r="H1572" s="20">
        <f t="shared" si="169"/>
        <v>2</v>
      </c>
      <c r="I1572" s="21">
        <f>SUMIFS(E:E,C:C,C1572)</f>
        <v>60000</v>
      </c>
      <c r="J1572" s="21">
        <f>SUMIFS(D:D,C:C,C1572)</f>
        <v>70000</v>
      </c>
      <c r="K1572" s="20" t="str">
        <f>IF(H1572=2,"Délais OK &amp; Qté OK",IF(AND(H1572=1,E1572&lt;&gt;""),"Délais OK &amp; Qté NO",IF(AND(H1572=1,E1572="",M1572&gt;=2),"Délais NO &amp; Qté OK",IF(AND(E1572&lt;&gt;"",J1572=D1572),"Livraison sans demande","Délais NO &amp; Qté NO"))))</f>
        <v>Délais OK &amp; Qté OK</v>
      </c>
      <c r="L1572" s="22" t="str">
        <f>IF(AND(K1572="Délais NO &amp; Qté OK",X1572&gt;30,D1572&lt;&gt;""),"Verificar",IF(AND(K1572="Délais NO &amp; Qté OK",X1572&lt;=30,D1572&lt;&gt;""),"Entrée faite "&amp;X1572&amp;" jours "&amp;V1572,IF(AND(X1572&lt;30,K1572="Délais NO &amp; Qté NO",D1572=""),"Demande faite "&amp;X1572&amp;" jours "&amp;W1573,"")))</f>
        <v/>
      </c>
      <c r="M1572" s="22">
        <f t="shared" si="170"/>
        <v>1</v>
      </c>
      <c r="N1572" s="23">
        <v>1</v>
      </c>
      <c r="O1572" s="12" t="str">
        <f>CONCATENATE(C1572,D1572,E1572)</f>
        <v>36050514541394000040000</v>
      </c>
      <c r="P1572" s="42" t="str">
        <f t="shared" si="171"/>
        <v>14541394000040000</v>
      </c>
      <c r="Q1572" s="24" t="str">
        <f>IF(AND(D1572&lt;&gt;0,E1572=0),B1572,"")</f>
        <v/>
      </c>
      <c r="R1572" s="25" t="str">
        <f>IF(AND(D1572=0,E1572&lt;&gt;0),B1572,"")</f>
        <v/>
      </c>
      <c r="S1572" s="26">
        <f t="shared" si="168"/>
        <v>41085</v>
      </c>
      <c r="T1572" s="27">
        <f>SUMIFS(S:S,O:O,O1572,E:E,"")</f>
        <v>0</v>
      </c>
      <c r="U1572" s="27">
        <f>SUMIFS(S:S,O:O,O1572,D:D,"")</f>
        <v>0</v>
      </c>
      <c r="V1572" s="28" t="str">
        <f t="shared" si="172"/>
        <v>Avant</v>
      </c>
      <c r="W1572" s="28" t="str">
        <f t="shared" si="173"/>
        <v>Après</v>
      </c>
      <c r="X1572" s="29">
        <f t="shared" si="174"/>
        <v>0</v>
      </c>
      <c r="Y1572" s="42">
        <f>IFERROR(P1572+D1572*0.03,"")</f>
        <v>1.45413940000412E+16</v>
      </c>
    </row>
    <row r="1573" spans="1:25">
      <c r="A1573" s="13" t="s">
        <v>67</v>
      </c>
      <c r="B1573" s="14" t="s">
        <v>20</v>
      </c>
      <c r="C1573" s="15">
        <v>3605051454160</v>
      </c>
      <c r="D1573" s="16">
        <v>10000</v>
      </c>
      <c r="E1573" s="17">
        <v>10000</v>
      </c>
      <c r="F1573" s="18">
        <v>1</v>
      </c>
      <c r="G1573" s="19">
        <v>1</v>
      </c>
      <c r="H1573" s="20">
        <f t="shared" si="169"/>
        <v>2</v>
      </c>
      <c r="I1573" s="21">
        <f>SUMIFS(E:E,C:C,C1573)</f>
        <v>60000</v>
      </c>
      <c r="J1573" s="21">
        <f>SUMIFS(D:D,C:C,C1573)</f>
        <v>70000</v>
      </c>
      <c r="K1573" s="20" t="str">
        <f>IF(H1573=2,"Délais OK &amp; Qté OK",IF(AND(H1573=1,E1573&lt;&gt;""),"Délais OK &amp; Qté NO",IF(AND(H1573=1,E1573="",M1573&gt;=2),"Délais NO &amp; Qté OK",IF(AND(E1573&lt;&gt;"",J1573=D1573),"Livraison sans demande","Délais NO &amp; Qté NO"))))</f>
        <v>Délais OK &amp; Qté OK</v>
      </c>
      <c r="L1573" s="22" t="str">
        <f>IF(AND(K1573="Délais NO &amp; Qté OK",X1573&gt;30,D1573&lt;&gt;""),"Verificar",IF(AND(K1573="Délais NO &amp; Qté OK",X1573&lt;=30,D1573&lt;&gt;""),"Entrée faite "&amp;X1573&amp;" jours "&amp;V1573,IF(AND(X1573&lt;30,K1573="Délais NO &amp; Qté NO",D1573=""),"Demande faite "&amp;X1573&amp;" jours "&amp;W1574,"")))</f>
        <v/>
      </c>
      <c r="M1573" s="22">
        <f t="shared" si="170"/>
        <v>1</v>
      </c>
      <c r="N1573" s="23">
        <v>1</v>
      </c>
      <c r="O1573" s="12" t="str">
        <f>CONCATENATE(C1573,D1573,E1573)</f>
        <v>36050514541601000010000</v>
      </c>
      <c r="P1573" s="42" t="str">
        <f t="shared" si="171"/>
        <v>14541601000010000</v>
      </c>
      <c r="Q1573" s="24" t="str">
        <f>IF(AND(D1573&lt;&gt;0,E1573=0),B1573,"")</f>
        <v/>
      </c>
      <c r="R1573" s="25" t="str">
        <f>IF(AND(D1573=0,E1573&lt;&gt;0),B1573,"")</f>
        <v/>
      </c>
      <c r="S1573" s="26">
        <f t="shared" si="168"/>
        <v>41085</v>
      </c>
      <c r="T1573" s="27">
        <f>SUMIFS(S:S,O:O,O1573,E:E,"")</f>
        <v>0</v>
      </c>
      <c r="U1573" s="27">
        <f>SUMIFS(S:S,O:O,O1573,D:D,"")</f>
        <v>0</v>
      </c>
      <c r="V1573" s="28" t="str">
        <f t="shared" si="172"/>
        <v>Avant</v>
      </c>
      <c r="W1573" s="28" t="str">
        <f t="shared" si="173"/>
        <v>Après</v>
      </c>
      <c r="X1573" s="29">
        <f t="shared" si="174"/>
        <v>0</v>
      </c>
      <c r="Y1573" s="42">
        <f>IFERROR(P1573+D1573*0.03,"")</f>
        <v>1.45416010000103E+16</v>
      </c>
    </row>
    <row r="1574" spans="1:25">
      <c r="A1574" s="13" t="s">
        <v>67</v>
      </c>
      <c r="B1574" s="14" t="s">
        <v>20</v>
      </c>
      <c r="C1574" s="15">
        <v>3605051454559</v>
      </c>
      <c r="D1574" s="16">
        <v>10000</v>
      </c>
      <c r="E1574" s="17">
        <v>10000</v>
      </c>
      <c r="F1574" s="18">
        <v>1</v>
      </c>
      <c r="G1574" s="19">
        <v>1</v>
      </c>
      <c r="H1574" s="20">
        <f t="shared" si="169"/>
        <v>2</v>
      </c>
      <c r="I1574" s="21">
        <f>SUMIFS(E:E,C:C,C1574)</f>
        <v>20000</v>
      </c>
      <c r="J1574" s="21">
        <f>SUMIFS(D:D,C:C,C1574)</f>
        <v>20000</v>
      </c>
      <c r="K1574" s="20" t="str">
        <f>IF(H1574=2,"Délais OK &amp; Qté OK",IF(AND(H1574=1,E1574&lt;&gt;""),"Délais OK &amp; Qté NO",IF(AND(H1574=1,E1574="",M1574&gt;=2),"Délais NO &amp; Qté OK",IF(AND(E1574&lt;&gt;"",J1574=D1574),"Livraison sans demande","Délais NO &amp; Qté NO"))))</f>
        <v>Délais OK &amp; Qté OK</v>
      </c>
      <c r="L1574" s="22" t="str">
        <f>IF(AND(K1574="Délais NO &amp; Qté OK",X1574&gt;30,D1574&lt;&gt;""),"Verificar",IF(AND(K1574="Délais NO &amp; Qté OK",X1574&lt;=30,D1574&lt;&gt;""),"Entrée faite "&amp;X1574&amp;" jours "&amp;V1574,IF(AND(X1574&lt;30,K1574="Délais NO &amp; Qté NO",D1574=""),"Demande faite "&amp;X1574&amp;" jours "&amp;W1575,"")))</f>
        <v/>
      </c>
      <c r="M1574" s="22">
        <f t="shared" si="170"/>
        <v>1</v>
      </c>
      <c r="N1574" s="23">
        <v>1</v>
      </c>
      <c r="O1574" s="12" t="str">
        <f>CONCATENATE(C1574,D1574,E1574)</f>
        <v>36050514545591000010000</v>
      </c>
      <c r="P1574" s="42" t="str">
        <f t="shared" si="171"/>
        <v>14545591000010000</v>
      </c>
      <c r="Q1574" s="24" t="str">
        <f>IF(AND(D1574&lt;&gt;0,E1574=0),B1574,"")</f>
        <v/>
      </c>
      <c r="R1574" s="25" t="str">
        <f>IF(AND(D1574=0,E1574&lt;&gt;0),B1574,"")</f>
        <v/>
      </c>
      <c r="S1574" s="26">
        <f t="shared" si="168"/>
        <v>41085</v>
      </c>
      <c r="T1574" s="27">
        <f>SUMIFS(S:S,O:O,O1574,E:E,"")</f>
        <v>0</v>
      </c>
      <c r="U1574" s="27">
        <f>SUMIFS(S:S,O:O,O1574,D:D,"")</f>
        <v>0</v>
      </c>
      <c r="V1574" s="28" t="str">
        <f t="shared" si="172"/>
        <v>Avant</v>
      </c>
      <c r="W1574" s="28" t="str">
        <f t="shared" si="173"/>
        <v>Après</v>
      </c>
      <c r="X1574" s="29">
        <f t="shared" si="174"/>
        <v>0</v>
      </c>
      <c r="Y1574" s="42">
        <f>IFERROR(P1574+D1574*0.03,"")</f>
        <v>1.45455910000103E+16</v>
      </c>
    </row>
    <row r="1575" spans="1:25">
      <c r="A1575" s="13" t="s">
        <v>67</v>
      </c>
      <c r="B1575" s="14" t="s">
        <v>20</v>
      </c>
      <c r="C1575" s="15">
        <v>3605051454603</v>
      </c>
      <c r="D1575" s="16">
        <v>50000</v>
      </c>
      <c r="E1575" s="17">
        <v>50000</v>
      </c>
      <c r="F1575" s="18">
        <v>1</v>
      </c>
      <c r="G1575" s="19">
        <v>1</v>
      </c>
      <c r="H1575" s="20">
        <f t="shared" si="169"/>
        <v>2</v>
      </c>
      <c r="I1575" s="21">
        <f>SUMIFS(E:E,C:C,C1575)</f>
        <v>160000</v>
      </c>
      <c r="J1575" s="21">
        <f>SUMIFS(D:D,C:C,C1575)</f>
        <v>180000</v>
      </c>
      <c r="K1575" s="20" t="str">
        <f>IF(H1575=2,"Délais OK &amp; Qté OK",IF(AND(H1575=1,E1575&lt;&gt;""),"Délais OK &amp; Qté NO",IF(AND(H1575=1,E1575="",M1575&gt;=2),"Délais NO &amp; Qté OK",IF(AND(E1575&lt;&gt;"",J1575=D1575),"Livraison sans demande","Délais NO &amp; Qté NO"))))</f>
        <v>Délais OK &amp; Qté OK</v>
      </c>
      <c r="L1575" s="22" t="str">
        <f>IF(AND(K1575="Délais NO &amp; Qté OK",X1575&gt;30,D1575&lt;&gt;""),"Verificar",IF(AND(K1575="Délais NO &amp; Qté OK",X1575&lt;=30,D1575&lt;&gt;""),"Entrée faite "&amp;X1575&amp;" jours "&amp;V1575,IF(AND(X1575&lt;30,K1575="Délais NO &amp; Qté NO",D1575=""),"Demande faite "&amp;X1575&amp;" jours "&amp;W1576,"")))</f>
        <v/>
      </c>
      <c r="M1575" s="22">
        <f t="shared" si="170"/>
        <v>2</v>
      </c>
      <c r="N1575" s="23">
        <v>1</v>
      </c>
      <c r="O1575" s="12" t="str">
        <f>CONCATENATE(C1575,D1575,E1575)</f>
        <v>36050514546035000050000</v>
      </c>
      <c r="P1575" s="42" t="str">
        <f t="shared" si="171"/>
        <v>14546035000050000</v>
      </c>
      <c r="Q1575" s="24" t="str">
        <f>IF(AND(D1575&lt;&gt;0,E1575=0),B1575,"")</f>
        <v/>
      </c>
      <c r="R1575" s="25" t="str">
        <f>IF(AND(D1575=0,E1575&lt;&gt;0),B1575,"")</f>
        <v/>
      </c>
      <c r="S1575" s="26">
        <f t="shared" si="168"/>
        <v>41085</v>
      </c>
      <c r="T1575" s="27">
        <f>SUMIFS(S:S,O:O,O1575,E:E,"")</f>
        <v>0</v>
      </c>
      <c r="U1575" s="27">
        <f>SUMIFS(S:S,O:O,O1575,D:D,"")</f>
        <v>0</v>
      </c>
      <c r="V1575" s="28" t="str">
        <f t="shared" si="172"/>
        <v>Avant</v>
      </c>
      <c r="W1575" s="28" t="str">
        <f t="shared" si="173"/>
        <v>Après</v>
      </c>
      <c r="X1575" s="29">
        <f t="shared" si="174"/>
        <v>0</v>
      </c>
      <c r="Y1575" s="42">
        <f>IFERROR(P1575+D1575*0.03,"")</f>
        <v>1.45460350000515E+16</v>
      </c>
    </row>
    <row r="1576" spans="1:25">
      <c r="A1576" s="13" t="s">
        <v>67</v>
      </c>
      <c r="B1576" s="14" t="s">
        <v>20</v>
      </c>
      <c r="C1576" s="15">
        <v>3605051455426</v>
      </c>
      <c r="D1576" s="16">
        <v>10000</v>
      </c>
      <c r="E1576" s="17">
        <v>10000</v>
      </c>
      <c r="F1576" s="18">
        <v>1</v>
      </c>
      <c r="G1576" s="19">
        <v>1</v>
      </c>
      <c r="H1576" s="20">
        <f t="shared" si="169"/>
        <v>2</v>
      </c>
      <c r="I1576" s="21">
        <f>SUMIFS(E:E,C:C,C1576)</f>
        <v>10000</v>
      </c>
      <c r="J1576" s="21">
        <f>SUMIFS(D:D,C:C,C1576)</f>
        <v>20000</v>
      </c>
      <c r="K1576" s="20" t="str">
        <f>IF(H1576=2,"Délais OK &amp; Qté OK",IF(AND(H1576=1,E1576&lt;&gt;""),"Délais OK &amp; Qté NO",IF(AND(H1576=1,E1576="",M1576&gt;=2),"Délais NO &amp; Qté OK",IF(AND(E1576&lt;&gt;"",J1576=D1576),"Livraison sans demande","Délais NO &amp; Qté NO"))))</f>
        <v>Délais OK &amp; Qté OK</v>
      </c>
      <c r="L1576" s="22" t="str">
        <f>IF(AND(K1576="Délais NO &amp; Qté OK",X1576&gt;30,D1576&lt;&gt;""),"Verificar",IF(AND(K1576="Délais NO &amp; Qté OK",X1576&lt;=30,D1576&lt;&gt;""),"Entrée faite "&amp;X1576&amp;" jours "&amp;V1576,IF(AND(X1576&lt;30,K1576="Délais NO &amp; Qté NO",D1576=""),"Demande faite "&amp;X1576&amp;" jours "&amp;W1577,"")))</f>
        <v/>
      </c>
      <c r="M1576" s="22">
        <f t="shared" si="170"/>
        <v>1</v>
      </c>
      <c r="N1576" s="23">
        <v>1</v>
      </c>
      <c r="O1576" s="12" t="str">
        <f>CONCATENATE(C1576,D1576,E1576)</f>
        <v>36050514554261000010000</v>
      </c>
      <c r="P1576" s="42" t="str">
        <f t="shared" si="171"/>
        <v>14554261000010000</v>
      </c>
      <c r="Q1576" s="24" t="str">
        <f>IF(AND(D1576&lt;&gt;0,E1576=0),B1576,"")</f>
        <v/>
      </c>
      <c r="R1576" s="25" t="str">
        <f>IF(AND(D1576=0,E1576&lt;&gt;0),B1576,"")</f>
        <v/>
      </c>
      <c r="S1576" s="26">
        <f t="shared" si="168"/>
        <v>41085</v>
      </c>
      <c r="T1576" s="27">
        <f>SUMIFS(S:S,O:O,O1576,E:E,"")</f>
        <v>0</v>
      </c>
      <c r="U1576" s="27">
        <f>SUMIFS(S:S,O:O,O1576,D:D,"")</f>
        <v>0</v>
      </c>
      <c r="V1576" s="28" t="str">
        <f t="shared" si="172"/>
        <v>Avant</v>
      </c>
      <c r="W1576" s="28" t="str">
        <f t="shared" si="173"/>
        <v>Après</v>
      </c>
      <c r="X1576" s="29">
        <f t="shared" si="174"/>
        <v>0</v>
      </c>
      <c r="Y1576" s="42">
        <f>IFERROR(P1576+D1576*0.03,"")</f>
        <v>1.45542610000103E+16</v>
      </c>
    </row>
    <row r="1577" spans="1:25">
      <c r="A1577" s="13" t="s">
        <v>67</v>
      </c>
      <c r="B1577" s="14" t="s">
        <v>20</v>
      </c>
      <c r="C1577" s="15">
        <v>3605051455730</v>
      </c>
      <c r="D1577" s="16">
        <v>10000</v>
      </c>
      <c r="E1577" s="17">
        <v>10000</v>
      </c>
      <c r="F1577" s="18">
        <v>1</v>
      </c>
      <c r="G1577" s="19">
        <v>1</v>
      </c>
      <c r="H1577" s="20">
        <f t="shared" si="169"/>
        <v>2</v>
      </c>
      <c r="I1577" s="21">
        <f>SUMIFS(E:E,C:C,C1577)</f>
        <v>10000</v>
      </c>
      <c r="J1577" s="21">
        <f>SUMIFS(D:D,C:C,C1577)</f>
        <v>10000</v>
      </c>
      <c r="K1577" s="20" t="str">
        <f>IF(H1577=2,"Délais OK &amp; Qté OK",IF(AND(H1577=1,E1577&lt;&gt;""),"Délais OK &amp; Qté NO",IF(AND(H1577=1,E1577="",M1577&gt;=2),"Délais NO &amp; Qté OK",IF(AND(E1577&lt;&gt;"",J1577=D1577),"Livraison sans demande","Délais NO &amp; Qté NO"))))</f>
        <v>Délais OK &amp; Qté OK</v>
      </c>
      <c r="L1577" s="22" t="str">
        <f>IF(AND(K1577="Délais NO &amp; Qté OK",X1577&gt;30,D1577&lt;&gt;""),"Verificar",IF(AND(K1577="Délais NO &amp; Qté OK",X1577&lt;=30,D1577&lt;&gt;""),"Entrée faite "&amp;X1577&amp;" jours "&amp;V1577,IF(AND(X1577&lt;30,K1577="Délais NO &amp; Qté NO",D1577=""),"Demande faite "&amp;X1577&amp;" jours "&amp;W1578,"")))</f>
        <v/>
      </c>
      <c r="M1577" s="22">
        <f t="shared" si="170"/>
        <v>1</v>
      </c>
      <c r="N1577" s="23">
        <v>1</v>
      </c>
      <c r="O1577" s="12" t="str">
        <f>CONCATENATE(C1577,D1577,E1577)</f>
        <v>36050514557301000010000</v>
      </c>
      <c r="P1577" s="42" t="str">
        <f t="shared" si="171"/>
        <v>14557301000010000</v>
      </c>
      <c r="Q1577" s="24" t="str">
        <f>IF(AND(D1577&lt;&gt;0,E1577=0),B1577,"")</f>
        <v/>
      </c>
      <c r="R1577" s="25" t="str">
        <f>IF(AND(D1577=0,E1577&lt;&gt;0),B1577,"")</f>
        <v/>
      </c>
      <c r="S1577" s="26">
        <f t="shared" si="168"/>
        <v>41085</v>
      </c>
      <c r="T1577" s="27">
        <f>SUMIFS(S:S,O:O,O1577,E:E,"")</f>
        <v>0</v>
      </c>
      <c r="U1577" s="27">
        <f>SUMIFS(S:S,O:O,O1577,D:D,"")</f>
        <v>0</v>
      </c>
      <c r="V1577" s="28" t="str">
        <f t="shared" si="172"/>
        <v>Avant</v>
      </c>
      <c r="W1577" s="28" t="str">
        <f t="shared" si="173"/>
        <v>Après</v>
      </c>
      <c r="X1577" s="29">
        <f t="shared" si="174"/>
        <v>0</v>
      </c>
      <c r="Y1577" s="42">
        <f>IFERROR(P1577+D1577*0.03,"")</f>
        <v>1.45573010000103E+16</v>
      </c>
    </row>
    <row r="1578" spans="1:25">
      <c r="A1578" s="13" t="s">
        <v>67</v>
      </c>
      <c r="B1578" s="14" t="s">
        <v>20</v>
      </c>
      <c r="C1578" s="15">
        <v>3605051456980</v>
      </c>
      <c r="D1578" s="16">
        <v>10000</v>
      </c>
      <c r="E1578" s="17">
        <v>10000</v>
      </c>
      <c r="F1578" s="18">
        <v>1</v>
      </c>
      <c r="G1578" s="19">
        <v>1</v>
      </c>
      <c r="H1578" s="20">
        <f t="shared" si="169"/>
        <v>2</v>
      </c>
      <c r="I1578" s="21">
        <f>SUMIFS(E:E,C:C,C1578)</f>
        <v>50000</v>
      </c>
      <c r="J1578" s="21">
        <f>SUMIFS(D:D,C:C,C1578)</f>
        <v>80000</v>
      </c>
      <c r="K1578" s="20" t="str">
        <f>IF(H1578=2,"Délais OK &amp; Qté OK",IF(AND(H1578=1,E1578&lt;&gt;""),"Délais OK &amp; Qté NO",IF(AND(H1578=1,E1578="",M1578&gt;=2),"Délais NO &amp; Qté OK",IF(AND(E1578&lt;&gt;"",J1578=D1578),"Livraison sans demande","Délais NO &amp; Qté NO"))))</f>
        <v>Délais OK &amp; Qté OK</v>
      </c>
      <c r="L1578" s="22" t="str">
        <f>IF(AND(K1578="Délais NO &amp; Qté OK",X1578&gt;30,D1578&lt;&gt;""),"Verificar",IF(AND(K1578="Délais NO &amp; Qté OK",X1578&lt;=30,D1578&lt;&gt;""),"Entrée faite "&amp;X1578&amp;" jours "&amp;V1578,IF(AND(X1578&lt;30,K1578="Délais NO &amp; Qté NO",D1578=""),"Demande faite "&amp;X1578&amp;" jours "&amp;W1579,"")))</f>
        <v/>
      </c>
      <c r="M1578" s="22">
        <f t="shared" si="170"/>
        <v>2</v>
      </c>
      <c r="N1578" s="23">
        <v>1</v>
      </c>
      <c r="O1578" s="12" t="str">
        <f>CONCATENATE(C1578,D1578,E1578)</f>
        <v>36050514569801000010000</v>
      </c>
      <c r="P1578" s="42" t="str">
        <f t="shared" si="171"/>
        <v>14569801000010000</v>
      </c>
      <c r="Q1578" s="24" t="str">
        <f>IF(AND(D1578&lt;&gt;0,E1578=0),B1578,"")</f>
        <v/>
      </c>
      <c r="R1578" s="25" t="str">
        <f>IF(AND(D1578=0,E1578&lt;&gt;0),B1578,"")</f>
        <v/>
      </c>
      <c r="S1578" s="26">
        <f t="shared" si="168"/>
        <v>41085</v>
      </c>
      <c r="T1578" s="27">
        <f>SUMIFS(S:S,O:O,O1578,E:E,"")</f>
        <v>0</v>
      </c>
      <c r="U1578" s="27">
        <f>SUMIFS(S:S,O:O,O1578,D:D,"")</f>
        <v>0</v>
      </c>
      <c r="V1578" s="28" t="str">
        <f t="shared" si="172"/>
        <v>Avant</v>
      </c>
      <c r="W1578" s="28" t="str">
        <f t="shared" si="173"/>
        <v>Après</v>
      </c>
      <c r="X1578" s="29">
        <f t="shared" si="174"/>
        <v>0</v>
      </c>
      <c r="Y1578" s="42">
        <f>IFERROR(P1578+D1578*0.03,"")</f>
        <v>1.45698010000103E+16</v>
      </c>
    </row>
    <row r="1579" spans="1:25">
      <c r="A1579" s="13" t="s">
        <v>67</v>
      </c>
      <c r="B1579" s="14" t="s">
        <v>20</v>
      </c>
      <c r="C1579" s="15">
        <v>3605051457079</v>
      </c>
      <c r="D1579" s="16">
        <v>30000</v>
      </c>
      <c r="E1579" s="17">
        <v>30000</v>
      </c>
      <c r="F1579" s="18">
        <v>1</v>
      </c>
      <c r="G1579" s="19">
        <v>1</v>
      </c>
      <c r="H1579" s="20">
        <f t="shared" si="169"/>
        <v>2</v>
      </c>
      <c r="I1579" s="21">
        <f>SUMIFS(E:E,C:C,C1579)</f>
        <v>47500</v>
      </c>
      <c r="J1579" s="21">
        <f>SUMIFS(D:D,C:C,C1579)</f>
        <v>40000</v>
      </c>
      <c r="K1579" s="20" t="str">
        <f>IF(H1579=2,"Délais OK &amp; Qté OK",IF(AND(H1579=1,E1579&lt;&gt;""),"Délais OK &amp; Qté NO",IF(AND(H1579=1,E1579="",M1579&gt;=2),"Délais NO &amp; Qté OK",IF(AND(E1579&lt;&gt;"",J1579=D1579),"Livraison sans demande","Délais NO &amp; Qté NO"))))</f>
        <v>Délais OK &amp; Qté OK</v>
      </c>
      <c r="L1579" s="22" t="str">
        <f>IF(AND(K1579="Délais NO &amp; Qté OK",X1579&gt;30,D1579&lt;&gt;""),"Verificar",IF(AND(K1579="Délais NO &amp; Qté OK",X1579&lt;=30,D1579&lt;&gt;""),"Entrée faite "&amp;X1579&amp;" jours "&amp;V1579,IF(AND(X1579&lt;30,K1579="Délais NO &amp; Qté NO",D1579=""),"Demande faite "&amp;X1579&amp;" jours "&amp;W1580,"")))</f>
        <v/>
      </c>
      <c r="M1579" s="22">
        <f t="shared" si="170"/>
        <v>1</v>
      </c>
      <c r="N1579" s="23">
        <v>1</v>
      </c>
      <c r="O1579" s="12" t="str">
        <f>CONCATENATE(C1579,D1579,E1579)</f>
        <v>36050514570793000030000</v>
      </c>
      <c r="P1579" s="42" t="str">
        <f t="shared" si="171"/>
        <v>14570793000030000</v>
      </c>
      <c r="Q1579" s="24" t="str">
        <f>IF(AND(D1579&lt;&gt;0,E1579=0),B1579,"")</f>
        <v/>
      </c>
      <c r="R1579" s="25" t="str">
        <f>IF(AND(D1579=0,E1579&lt;&gt;0),B1579,"")</f>
        <v/>
      </c>
      <c r="S1579" s="26">
        <f t="shared" si="168"/>
        <v>41085</v>
      </c>
      <c r="T1579" s="27">
        <f>SUMIFS(S:S,O:O,O1579,E:E,"")</f>
        <v>0</v>
      </c>
      <c r="U1579" s="27">
        <f>SUMIFS(S:S,O:O,O1579,D:D,"")</f>
        <v>0</v>
      </c>
      <c r="V1579" s="28" t="str">
        <f t="shared" si="172"/>
        <v>Avant</v>
      </c>
      <c r="W1579" s="28" t="str">
        <f t="shared" si="173"/>
        <v>Après</v>
      </c>
      <c r="X1579" s="29">
        <f t="shared" si="174"/>
        <v>0</v>
      </c>
      <c r="Y1579" s="42">
        <f>IFERROR(P1579+D1579*0.03,"")</f>
        <v>1.45707930000309E+16</v>
      </c>
    </row>
    <row r="1580" spans="1:25">
      <c r="A1580" s="13" t="s">
        <v>67</v>
      </c>
      <c r="B1580" s="14" t="s">
        <v>20</v>
      </c>
      <c r="C1580" s="15">
        <v>3605051457093</v>
      </c>
      <c r="D1580" s="16">
        <v>10000</v>
      </c>
      <c r="E1580" s="17">
        <v>10000</v>
      </c>
      <c r="F1580" s="18">
        <v>1</v>
      </c>
      <c r="G1580" s="19">
        <v>1</v>
      </c>
      <c r="H1580" s="20">
        <f t="shared" si="169"/>
        <v>2</v>
      </c>
      <c r="I1580" s="21">
        <f>SUMIFS(E:E,C:C,C1580)</f>
        <v>20000</v>
      </c>
      <c r="J1580" s="21">
        <f>SUMIFS(D:D,C:C,C1580)</f>
        <v>20000</v>
      </c>
      <c r="K1580" s="20" t="str">
        <f>IF(H1580=2,"Délais OK &amp; Qté OK",IF(AND(H1580=1,E1580&lt;&gt;""),"Délais OK &amp; Qté NO",IF(AND(H1580=1,E1580="",M1580&gt;=2),"Délais NO &amp; Qté OK",IF(AND(E1580&lt;&gt;"",J1580=D1580),"Livraison sans demande","Délais NO &amp; Qté NO"))))</f>
        <v>Délais OK &amp; Qté OK</v>
      </c>
      <c r="L1580" s="22" t="str">
        <f>IF(AND(K1580="Délais NO &amp; Qté OK",X1580&gt;30,D1580&lt;&gt;""),"Verificar",IF(AND(K1580="Délais NO &amp; Qté OK",X1580&lt;=30,D1580&lt;&gt;""),"Entrée faite "&amp;X1580&amp;" jours "&amp;V1580,IF(AND(X1580&lt;30,K1580="Délais NO &amp; Qté NO",D1580=""),"Demande faite "&amp;X1580&amp;" jours "&amp;W1581,"")))</f>
        <v/>
      </c>
      <c r="M1580" s="22">
        <f t="shared" si="170"/>
        <v>2</v>
      </c>
      <c r="N1580" s="23">
        <v>1</v>
      </c>
      <c r="O1580" s="12" t="str">
        <f>CONCATENATE(C1580,D1580,E1580)</f>
        <v>36050514570931000010000</v>
      </c>
      <c r="P1580" s="42" t="str">
        <f t="shared" si="171"/>
        <v>14570931000010000</v>
      </c>
      <c r="Q1580" s="24" t="str">
        <f>IF(AND(D1580&lt;&gt;0,E1580=0),B1580,"")</f>
        <v/>
      </c>
      <c r="R1580" s="25" t="str">
        <f>IF(AND(D1580=0,E1580&lt;&gt;0),B1580,"")</f>
        <v/>
      </c>
      <c r="S1580" s="26">
        <f t="shared" si="168"/>
        <v>41085</v>
      </c>
      <c r="T1580" s="27">
        <f>SUMIFS(S:S,O:O,O1580,E:E,"")</f>
        <v>0</v>
      </c>
      <c r="U1580" s="27">
        <f>SUMIFS(S:S,O:O,O1580,D:D,"")</f>
        <v>0</v>
      </c>
      <c r="V1580" s="28" t="str">
        <f t="shared" si="172"/>
        <v>Avant</v>
      </c>
      <c r="W1580" s="28" t="str">
        <f t="shared" si="173"/>
        <v>Après</v>
      </c>
      <c r="X1580" s="29">
        <f t="shared" si="174"/>
        <v>0</v>
      </c>
      <c r="Y1580" s="42">
        <f>IFERROR(P1580+D1580*0.03,"")</f>
        <v>1.45709310000103E+16</v>
      </c>
    </row>
    <row r="1581" spans="1:25">
      <c r="A1581" s="13" t="s">
        <v>67</v>
      </c>
      <c r="B1581" s="14" t="s">
        <v>20</v>
      </c>
      <c r="C1581" s="15">
        <v>3605051457871</v>
      </c>
      <c r="D1581" s="16">
        <v>20000</v>
      </c>
      <c r="E1581" s="17">
        <v>20000</v>
      </c>
      <c r="F1581" s="18">
        <v>1</v>
      </c>
      <c r="G1581" s="19">
        <v>1</v>
      </c>
      <c r="H1581" s="20">
        <f t="shared" si="169"/>
        <v>2</v>
      </c>
      <c r="I1581" s="21">
        <f>SUMIFS(E:E,C:C,C1581)</f>
        <v>50000</v>
      </c>
      <c r="J1581" s="21">
        <f>SUMIFS(D:D,C:C,C1581)</f>
        <v>70000</v>
      </c>
      <c r="K1581" s="20" t="str">
        <f>IF(H1581=2,"Délais OK &amp; Qté OK",IF(AND(H1581=1,E1581&lt;&gt;""),"Délais OK &amp; Qté NO",IF(AND(H1581=1,E1581="",M1581&gt;=2),"Délais NO &amp; Qté OK",IF(AND(E1581&lt;&gt;"",J1581=D1581),"Livraison sans demande","Délais NO &amp; Qté NO"))))</f>
        <v>Délais OK &amp; Qté OK</v>
      </c>
      <c r="L1581" s="22" t="str">
        <f>IF(AND(K1581="Délais NO &amp; Qté OK",X1581&gt;30,D1581&lt;&gt;""),"Verificar",IF(AND(K1581="Délais NO &amp; Qté OK",X1581&lt;=30,D1581&lt;&gt;""),"Entrée faite "&amp;X1581&amp;" jours "&amp;V1581,IF(AND(X1581&lt;30,K1581="Délais NO &amp; Qté NO",D1581=""),"Demande faite "&amp;X1581&amp;" jours "&amp;W1582,"")))</f>
        <v/>
      </c>
      <c r="M1581" s="22">
        <f t="shared" si="170"/>
        <v>1</v>
      </c>
      <c r="N1581" s="23">
        <v>1</v>
      </c>
      <c r="O1581" s="12" t="str">
        <f>CONCATENATE(C1581,D1581,E1581)</f>
        <v>36050514578712000020000</v>
      </c>
      <c r="P1581" s="42" t="str">
        <f t="shared" si="171"/>
        <v>14578712000020000</v>
      </c>
      <c r="Q1581" s="24" t="str">
        <f>IF(AND(D1581&lt;&gt;0,E1581=0),B1581,"")</f>
        <v/>
      </c>
      <c r="R1581" s="25" t="str">
        <f>IF(AND(D1581=0,E1581&lt;&gt;0),B1581,"")</f>
        <v/>
      </c>
      <c r="S1581" s="26">
        <f t="shared" si="168"/>
        <v>41085</v>
      </c>
      <c r="T1581" s="27">
        <f>SUMIFS(S:S,O:O,O1581,E:E,"")</f>
        <v>0</v>
      </c>
      <c r="U1581" s="27">
        <f>SUMIFS(S:S,O:O,O1581,D:D,"")</f>
        <v>0</v>
      </c>
      <c r="V1581" s="28" t="str">
        <f t="shared" si="172"/>
        <v>Avant</v>
      </c>
      <c r="W1581" s="28" t="str">
        <f t="shared" si="173"/>
        <v>Après</v>
      </c>
      <c r="X1581" s="29">
        <f t="shared" si="174"/>
        <v>0</v>
      </c>
      <c r="Y1581" s="42">
        <f>IFERROR(P1581+D1581*0.03,"")</f>
        <v>1.45787120000206E+16</v>
      </c>
    </row>
    <row r="1582" spans="1:25">
      <c r="A1582" s="13" t="s">
        <v>67</v>
      </c>
      <c r="B1582" s="14" t="s">
        <v>20</v>
      </c>
      <c r="C1582" s="15">
        <v>3605051458007</v>
      </c>
      <c r="D1582" s="16">
        <v>10000</v>
      </c>
      <c r="E1582" s="17">
        <v>10000</v>
      </c>
      <c r="F1582" s="18">
        <v>1</v>
      </c>
      <c r="G1582" s="19">
        <v>1</v>
      </c>
      <c r="H1582" s="20">
        <f t="shared" si="169"/>
        <v>2</v>
      </c>
      <c r="I1582" s="21">
        <f>SUMIFS(E:E,C:C,C1582)</f>
        <v>10000</v>
      </c>
      <c r="J1582" s="21">
        <f>SUMIFS(D:D,C:C,C1582)</f>
        <v>10000</v>
      </c>
      <c r="K1582" s="20" t="str">
        <f>IF(H1582=2,"Délais OK &amp; Qté OK",IF(AND(H1582=1,E1582&lt;&gt;""),"Délais OK &amp; Qté NO",IF(AND(H1582=1,E1582="",M1582&gt;=2),"Délais NO &amp; Qté OK",IF(AND(E1582&lt;&gt;"",J1582=D1582),"Livraison sans demande","Délais NO &amp; Qté NO"))))</f>
        <v>Délais OK &amp; Qté OK</v>
      </c>
      <c r="L1582" s="22" t="str">
        <f>IF(AND(K1582="Délais NO &amp; Qté OK",X1582&gt;30,D1582&lt;&gt;""),"Verificar",IF(AND(K1582="Délais NO &amp; Qté OK",X1582&lt;=30,D1582&lt;&gt;""),"Entrée faite "&amp;X1582&amp;" jours "&amp;V1582,IF(AND(X1582&lt;30,K1582="Délais NO &amp; Qté NO",D1582=""),"Demande faite "&amp;X1582&amp;" jours "&amp;W1583,"")))</f>
        <v/>
      </c>
      <c r="M1582" s="22">
        <f t="shared" si="170"/>
        <v>1</v>
      </c>
      <c r="N1582" s="23">
        <v>1</v>
      </c>
      <c r="O1582" s="12" t="str">
        <f>CONCATENATE(C1582,D1582,E1582)</f>
        <v>36050514580071000010000</v>
      </c>
      <c r="P1582" s="42" t="str">
        <f t="shared" si="171"/>
        <v>14580071000010000</v>
      </c>
      <c r="Q1582" s="24" t="str">
        <f>IF(AND(D1582&lt;&gt;0,E1582=0),B1582,"")</f>
        <v/>
      </c>
      <c r="R1582" s="25" t="str">
        <f>IF(AND(D1582=0,E1582&lt;&gt;0),B1582,"")</f>
        <v/>
      </c>
      <c r="S1582" s="26">
        <f t="shared" si="168"/>
        <v>41085</v>
      </c>
      <c r="T1582" s="27">
        <f>SUMIFS(S:S,O:O,O1582,E:E,"")</f>
        <v>0</v>
      </c>
      <c r="U1582" s="27">
        <f>SUMIFS(S:S,O:O,O1582,D:D,"")</f>
        <v>0</v>
      </c>
      <c r="V1582" s="28" t="str">
        <f t="shared" si="172"/>
        <v>Avant</v>
      </c>
      <c r="W1582" s="28" t="str">
        <f t="shared" si="173"/>
        <v>Après</v>
      </c>
      <c r="X1582" s="29">
        <f t="shared" si="174"/>
        <v>0</v>
      </c>
      <c r="Y1582" s="42">
        <f>IFERROR(P1582+D1582*0.03,"")</f>
        <v>1.45800710000103E+16</v>
      </c>
    </row>
    <row r="1583" spans="1:25">
      <c r="A1583" s="13" t="s">
        <v>67</v>
      </c>
      <c r="B1583" s="14" t="s">
        <v>20</v>
      </c>
      <c r="C1583" s="15">
        <v>3605051458052</v>
      </c>
      <c r="D1583" s="16">
        <v>20000</v>
      </c>
      <c r="E1583" s="17">
        <v>20000</v>
      </c>
      <c r="F1583" s="18">
        <v>1</v>
      </c>
      <c r="G1583" s="19">
        <v>1</v>
      </c>
      <c r="H1583" s="20">
        <f t="shared" si="169"/>
        <v>2</v>
      </c>
      <c r="I1583" s="21">
        <f>SUMIFS(E:E,C:C,C1583)</f>
        <v>30000</v>
      </c>
      <c r="J1583" s="21">
        <f>SUMIFS(D:D,C:C,C1583)</f>
        <v>30000</v>
      </c>
      <c r="K1583" s="20" t="str">
        <f>IF(H1583=2,"Délais OK &amp; Qté OK",IF(AND(H1583=1,E1583&lt;&gt;""),"Délais OK &amp; Qté NO",IF(AND(H1583=1,E1583="",M1583&gt;=2),"Délais NO &amp; Qté OK",IF(AND(E1583&lt;&gt;"",J1583=D1583),"Livraison sans demande","Délais NO &amp; Qté NO"))))</f>
        <v>Délais OK &amp; Qté OK</v>
      </c>
      <c r="L1583" s="22" t="str">
        <f>IF(AND(K1583="Délais NO &amp; Qté OK",X1583&gt;30,D1583&lt;&gt;""),"Verificar",IF(AND(K1583="Délais NO &amp; Qté OK",X1583&lt;=30,D1583&lt;&gt;""),"Entrée faite "&amp;X1583&amp;" jours "&amp;V1583,IF(AND(X1583&lt;30,K1583="Délais NO &amp; Qté NO",D1583=""),"Demande faite "&amp;X1583&amp;" jours "&amp;W1584,"")))</f>
        <v/>
      </c>
      <c r="M1583" s="22">
        <f t="shared" si="170"/>
        <v>1</v>
      </c>
      <c r="N1583" s="23">
        <v>1</v>
      </c>
      <c r="O1583" s="12" t="str">
        <f>CONCATENATE(C1583,D1583,E1583)</f>
        <v>36050514580522000020000</v>
      </c>
      <c r="P1583" s="42" t="str">
        <f t="shared" si="171"/>
        <v>14580522000020000</v>
      </c>
      <c r="Q1583" s="24" t="str">
        <f>IF(AND(D1583&lt;&gt;0,E1583=0),B1583,"")</f>
        <v/>
      </c>
      <c r="R1583" s="25" t="str">
        <f>IF(AND(D1583=0,E1583&lt;&gt;0),B1583,"")</f>
        <v/>
      </c>
      <c r="S1583" s="26">
        <f t="shared" si="168"/>
        <v>41085</v>
      </c>
      <c r="T1583" s="27">
        <f>SUMIFS(S:S,O:O,O1583,E:E,"")</f>
        <v>0</v>
      </c>
      <c r="U1583" s="27">
        <f>SUMIFS(S:S,O:O,O1583,D:D,"")</f>
        <v>0</v>
      </c>
      <c r="V1583" s="28" t="str">
        <f t="shared" si="172"/>
        <v>Avant</v>
      </c>
      <c r="W1583" s="28" t="str">
        <f t="shared" si="173"/>
        <v>Après</v>
      </c>
      <c r="X1583" s="29">
        <f t="shared" si="174"/>
        <v>0</v>
      </c>
      <c r="Y1583" s="42">
        <f>IFERROR(P1583+D1583*0.03,"")</f>
        <v>1.45805220000206E+16</v>
      </c>
    </row>
    <row r="1584" spans="1:25">
      <c r="A1584" s="13" t="s">
        <v>67</v>
      </c>
      <c r="B1584" s="14" t="s">
        <v>20</v>
      </c>
      <c r="C1584" s="15">
        <v>3605051458113</v>
      </c>
      <c r="D1584" s="16">
        <v>20000</v>
      </c>
      <c r="E1584" s="17">
        <v>20000</v>
      </c>
      <c r="F1584" s="18">
        <v>1</v>
      </c>
      <c r="G1584" s="19">
        <v>1</v>
      </c>
      <c r="H1584" s="20">
        <f t="shared" si="169"/>
        <v>2</v>
      </c>
      <c r="I1584" s="21">
        <f>SUMIFS(E:E,C:C,C1584)</f>
        <v>20000</v>
      </c>
      <c r="J1584" s="21">
        <f>SUMIFS(D:D,C:C,C1584)</f>
        <v>20000</v>
      </c>
      <c r="K1584" s="20" t="str">
        <f>IF(H1584=2,"Délais OK &amp; Qté OK",IF(AND(H1584=1,E1584&lt;&gt;""),"Délais OK &amp; Qté NO",IF(AND(H1584=1,E1584="",M1584&gt;=2),"Délais NO &amp; Qté OK",IF(AND(E1584&lt;&gt;"",J1584=D1584),"Livraison sans demande","Délais NO &amp; Qté NO"))))</f>
        <v>Délais OK &amp; Qté OK</v>
      </c>
      <c r="L1584" s="22" t="str">
        <f>IF(AND(K1584="Délais NO &amp; Qté OK",X1584&gt;30,D1584&lt;&gt;""),"Verificar",IF(AND(K1584="Délais NO &amp; Qté OK",X1584&lt;=30,D1584&lt;&gt;""),"Entrée faite "&amp;X1584&amp;" jours "&amp;V1584,IF(AND(X1584&lt;30,K1584="Délais NO &amp; Qté NO",D1584=""),"Demande faite "&amp;X1584&amp;" jours "&amp;W1585,"")))</f>
        <v/>
      </c>
      <c r="M1584" s="22">
        <f t="shared" si="170"/>
        <v>1</v>
      </c>
      <c r="N1584" s="23">
        <v>1</v>
      </c>
      <c r="O1584" s="12" t="str">
        <f>CONCATENATE(C1584,D1584,E1584)</f>
        <v>36050514581132000020000</v>
      </c>
      <c r="P1584" s="42" t="str">
        <f t="shared" si="171"/>
        <v>14581132000020000</v>
      </c>
      <c r="Q1584" s="24" t="str">
        <f>IF(AND(D1584&lt;&gt;0,E1584=0),B1584,"")</f>
        <v/>
      </c>
      <c r="R1584" s="25" t="str">
        <f>IF(AND(D1584=0,E1584&lt;&gt;0),B1584,"")</f>
        <v/>
      </c>
      <c r="S1584" s="26">
        <f t="shared" si="168"/>
        <v>41085</v>
      </c>
      <c r="T1584" s="27">
        <f>SUMIFS(S:S,O:O,O1584,E:E,"")</f>
        <v>0</v>
      </c>
      <c r="U1584" s="27">
        <f>SUMIFS(S:S,O:O,O1584,D:D,"")</f>
        <v>0</v>
      </c>
      <c r="V1584" s="28" t="str">
        <f t="shared" si="172"/>
        <v>Avant</v>
      </c>
      <c r="W1584" s="28" t="str">
        <f t="shared" si="173"/>
        <v>Après</v>
      </c>
      <c r="X1584" s="29">
        <f t="shared" si="174"/>
        <v>0</v>
      </c>
      <c r="Y1584" s="42">
        <f>IFERROR(P1584+D1584*0.03,"")</f>
        <v>1.45811320000206E+16</v>
      </c>
    </row>
    <row r="1585" spans="1:25">
      <c r="A1585" s="13" t="s">
        <v>67</v>
      </c>
      <c r="B1585" s="14" t="s">
        <v>20</v>
      </c>
      <c r="C1585" s="15">
        <v>3605051458151</v>
      </c>
      <c r="D1585" s="16">
        <v>10000</v>
      </c>
      <c r="E1585" s="17">
        <v>10000</v>
      </c>
      <c r="F1585" s="18">
        <v>1</v>
      </c>
      <c r="G1585" s="19">
        <v>1</v>
      </c>
      <c r="H1585" s="20">
        <f t="shared" si="169"/>
        <v>2</v>
      </c>
      <c r="I1585" s="21">
        <f>SUMIFS(E:E,C:C,C1585)</f>
        <v>20000</v>
      </c>
      <c r="J1585" s="21">
        <f>SUMIFS(D:D,C:C,C1585)</f>
        <v>30000</v>
      </c>
      <c r="K1585" s="20" t="str">
        <f>IF(H1585=2,"Délais OK &amp; Qté OK",IF(AND(H1585=1,E1585&lt;&gt;""),"Délais OK &amp; Qté NO",IF(AND(H1585=1,E1585="",M1585&gt;=2),"Délais NO &amp; Qté OK",IF(AND(E1585&lt;&gt;"",J1585=D1585),"Livraison sans demande","Délais NO &amp; Qté NO"))))</f>
        <v>Délais OK &amp; Qté OK</v>
      </c>
      <c r="L1585" s="22" t="str">
        <f>IF(AND(K1585="Délais NO &amp; Qté OK",X1585&gt;30,D1585&lt;&gt;""),"Verificar",IF(AND(K1585="Délais NO &amp; Qté OK",X1585&lt;=30,D1585&lt;&gt;""),"Entrée faite "&amp;X1585&amp;" jours "&amp;V1585,IF(AND(X1585&lt;30,K1585="Délais NO &amp; Qté NO",D1585=""),"Demande faite "&amp;X1585&amp;" jours "&amp;W1586,"")))</f>
        <v/>
      </c>
      <c r="M1585" s="22">
        <f t="shared" si="170"/>
        <v>1</v>
      </c>
      <c r="N1585" s="23">
        <v>1</v>
      </c>
      <c r="O1585" s="12" t="str">
        <f>CONCATENATE(C1585,D1585,E1585)</f>
        <v>36050514581511000010000</v>
      </c>
      <c r="P1585" s="42" t="str">
        <f t="shared" si="171"/>
        <v>14581511000010000</v>
      </c>
      <c r="Q1585" s="24" t="str">
        <f>IF(AND(D1585&lt;&gt;0,E1585=0),B1585,"")</f>
        <v/>
      </c>
      <c r="R1585" s="25" t="str">
        <f>IF(AND(D1585=0,E1585&lt;&gt;0),B1585,"")</f>
        <v/>
      </c>
      <c r="S1585" s="26">
        <f t="shared" si="168"/>
        <v>41085</v>
      </c>
      <c r="T1585" s="27">
        <f>SUMIFS(S:S,O:O,O1585,E:E,"")</f>
        <v>0</v>
      </c>
      <c r="U1585" s="27">
        <f>SUMIFS(S:S,O:O,O1585,D:D,"")</f>
        <v>0</v>
      </c>
      <c r="V1585" s="28" t="str">
        <f t="shared" si="172"/>
        <v>Avant</v>
      </c>
      <c r="W1585" s="28" t="str">
        <f t="shared" si="173"/>
        <v>Après</v>
      </c>
      <c r="X1585" s="29">
        <f t="shared" si="174"/>
        <v>0</v>
      </c>
      <c r="Y1585" s="42">
        <f>IFERROR(P1585+D1585*0.03,"")</f>
        <v>1.45815110000103E+16</v>
      </c>
    </row>
    <row r="1586" spans="1:25">
      <c r="A1586" s="13" t="s">
        <v>67</v>
      </c>
      <c r="B1586" s="14" t="s">
        <v>20</v>
      </c>
      <c r="C1586" s="15">
        <v>3605051459721</v>
      </c>
      <c r="D1586" s="16">
        <v>10000</v>
      </c>
      <c r="E1586" s="17">
        <v>10000</v>
      </c>
      <c r="F1586" s="18">
        <v>1</v>
      </c>
      <c r="G1586" s="19">
        <v>1</v>
      </c>
      <c r="H1586" s="20">
        <f t="shared" si="169"/>
        <v>2</v>
      </c>
      <c r="I1586" s="21">
        <f>SUMIFS(E:E,C:C,C1586)</f>
        <v>10000</v>
      </c>
      <c r="J1586" s="21">
        <f>SUMIFS(D:D,C:C,C1586)</f>
        <v>10000</v>
      </c>
      <c r="K1586" s="20" t="str">
        <f>IF(H1586=2,"Délais OK &amp; Qté OK",IF(AND(H1586=1,E1586&lt;&gt;""),"Délais OK &amp; Qté NO",IF(AND(H1586=1,E1586="",M1586&gt;=2),"Délais NO &amp; Qté OK",IF(AND(E1586&lt;&gt;"",J1586=D1586),"Livraison sans demande","Délais NO &amp; Qté NO"))))</f>
        <v>Délais OK &amp; Qté OK</v>
      </c>
      <c r="L1586" s="22" t="str">
        <f>IF(AND(K1586="Délais NO &amp; Qté OK",X1586&gt;30,D1586&lt;&gt;""),"Verificar",IF(AND(K1586="Délais NO &amp; Qté OK",X1586&lt;=30,D1586&lt;&gt;""),"Entrée faite "&amp;X1586&amp;" jours "&amp;V1586,IF(AND(X1586&lt;30,K1586="Délais NO &amp; Qté NO",D1586=""),"Demande faite "&amp;X1586&amp;" jours "&amp;W1587,"")))</f>
        <v/>
      </c>
      <c r="M1586" s="22">
        <f t="shared" si="170"/>
        <v>1</v>
      </c>
      <c r="N1586" s="23">
        <v>1</v>
      </c>
      <c r="O1586" s="12" t="str">
        <f>CONCATENATE(C1586,D1586,E1586)</f>
        <v>36050514597211000010000</v>
      </c>
      <c r="P1586" s="42" t="str">
        <f t="shared" si="171"/>
        <v>14597211000010000</v>
      </c>
      <c r="Q1586" s="24" t="str">
        <f>IF(AND(D1586&lt;&gt;0,E1586=0),B1586,"")</f>
        <v/>
      </c>
      <c r="R1586" s="25" t="str">
        <f>IF(AND(D1586=0,E1586&lt;&gt;0),B1586,"")</f>
        <v/>
      </c>
      <c r="S1586" s="26">
        <f t="shared" si="168"/>
        <v>41085</v>
      </c>
      <c r="T1586" s="27">
        <f>SUMIFS(S:S,O:O,O1586,E:E,"")</f>
        <v>0</v>
      </c>
      <c r="U1586" s="27">
        <f>SUMIFS(S:S,O:O,O1586,D:D,"")</f>
        <v>0</v>
      </c>
      <c r="V1586" s="28" t="str">
        <f t="shared" si="172"/>
        <v>Avant</v>
      </c>
      <c r="W1586" s="28" t="str">
        <f t="shared" si="173"/>
        <v>Après</v>
      </c>
      <c r="X1586" s="29">
        <f t="shared" si="174"/>
        <v>0</v>
      </c>
      <c r="Y1586" s="42">
        <f>IFERROR(P1586+D1586*0.03,"")</f>
        <v>1.45972110000103E+16</v>
      </c>
    </row>
    <row r="1587" spans="1:25">
      <c r="A1587" s="13" t="s">
        <v>67</v>
      </c>
      <c r="B1587" s="14" t="s">
        <v>20</v>
      </c>
      <c r="C1587" s="15">
        <v>3605051459820</v>
      </c>
      <c r="D1587" s="16">
        <v>10000</v>
      </c>
      <c r="E1587" s="17">
        <v>10000</v>
      </c>
      <c r="F1587" s="18">
        <v>1</v>
      </c>
      <c r="G1587" s="19">
        <v>1</v>
      </c>
      <c r="H1587" s="20">
        <f t="shared" si="169"/>
        <v>2</v>
      </c>
      <c r="I1587" s="21">
        <f>SUMIFS(E:E,C:C,C1587)</f>
        <v>20000</v>
      </c>
      <c r="J1587" s="21">
        <f>SUMIFS(D:D,C:C,C1587)</f>
        <v>20000</v>
      </c>
      <c r="K1587" s="20" t="str">
        <f>IF(H1587=2,"Délais OK &amp; Qté OK",IF(AND(H1587=1,E1587&lt;&gt;""),"Délais OK &amp; Qté NO",IF(AND(H1587=1,E1587="",M1587&gt;=2),"Délais NO &amp; Qté OK",IF(AND(E1587&lt;&gt;"",J1587=D1587),"Livraison sans demande","Délais NO &amp; Qté NO"))))</f>
        <v>Délais OK &amp; Qté OK</v>
      </c>
      <c r="L1587" s="22" t="str">
        <f>IF(AND(K1587="Délais NO &amp; Qté OK",X1587&gt;30,D1587&lt;&gt;""),"Verificar",IF(AND(K1587="Délais NO &amp; Qté OK",X1587&lt;=30,D1587&lt;&gt;""),"Entrée faite "&amp;X1587&amp;" jours "&amp;V1587,IF(AND(X1587&lt;30,K1587="Délais NO &amp; Qté NO",D1587=""),"Demande faite "&amp;X1587&amp;" jours "&amp;W1588,"")))</f>
        <v/>
      </c>
      <c r="M1587" s="22">
        <f t="shared" si="170"/>
        <v>2</v>
      </c>
      <c r="N1587" s="23">
        <v>1</v>
      </c>
      <c r="O1587" s="12" t="str">
        <f>CONCATENATE(C1587,D1587,E1587)</f>
        <v>36050514598201000010000</v>
      </c>
      <c r="P1587" s="42" t="str">
        <f t="shared" si="171"/>
        <v>14598201000010000</v>
      </c>
      <c r="Q1587" s="24" t="str">
        <f>IF(AND(D1587&lt;&gt;0,E1587=0),B1587,"")</f>
        <v/>
      </c>
      <c r="R1587" s="25" t="str">
        <f>IF(AND(D1587=0,E1587&lt;&gt;0),B1587,"")</f>
        <v/>
      </c>
      <c r="S1587" s="26">
        <f t="shared" si="168"/>
        <v>41085</v>
      </c>
      <c r="T1587" s="27">
        <f>SUMIFS(S:S,O:O,O1587,E:E,"")</f>
        <v>0</v>
      </c>
      <c r="U1587" s="27">
        <f>SUMIFS(S:S,O:O,O1587,D:D,"")</f>
        <v>0</v>
      </c>
      <c r="V1587" s="28" t="str">
        <f t="shared" si="172"/>
        <v>Avant</v>
      </c>
      <c r="W1587" s="28" t="str">
        <f t="shared" si="173"/>
        <v>Après</v>
      </c>
      <c r="X1587" s="29">
        <f t="shared" si="174"/>
        <v>0</v>
      </c>
      <c r="Y1587" s="42">
        <f>IFERROR(P1587+D1587*0.03,"")</f>
        <v>1.45982010000103E+16</v>
      </c>
    </row>
    <row r="1588" spans="1:25">
      <c r="A1588" s="13" t="s">
        <v>67</v>
      </c>
      <c r="B1588" s="14" t="s">
        <v>20</v>
      </c>
      <c r="C1588" s="15">
        <v>3605051460949</v>
      </c>
      <c r="D1588" s="16"/>
      <c r="E1588" s="17">
        <v>30000</v>
      </c>
      <c r="F1588" s="18"/>
      <c r="G1588" s="19"/>
      <c r="H1588" s="20">
        <f t="shared" si="169"/>
        <v>0</v>
      </c>
      <c r="I1588" s="21">
        <f>SUMIFS(E:E,C:C,C1588)</f>
        <v>39300</v>
      </c>
      <c r="J1588" s="21">
        <f>SUMIFS(D:D,C:C,C1588)</f>
        <v>19300</v>
      </c>
      <c r="K1588" s="20" t="str">
        <f>IF(H1588=2,"Délais OK &amp; Qté OK",IF(AND(H1588=1,E1588&lt;&gt;""),"Délais OK &amp; Qté NO",IF(AND(H1588=1,E1588="",M1588&gt;=2),"Délais NO &amp; Qté OK",IF(AND(E1588&lt;&gt;"",J1588=D1588),"Livraison sans demande","Délais NO &amp; Qté NO"))))</f>
        <v>Délais NO &amp; Qté NO</v>
      </c>
      <c r="L1588" s="22" t="str">
        <f>IF(AND(K1588="Délais NO &amp; Qté OK",X1588&gt;30,D1588&lt;&gt;""),"Verificar",IF(AND(K1588="Délais NO &amp; Qté OK",X1588&lt;=30,D1588&lt;&gt;""),"Entrée faite "&amp;X1588&amp;" jours "&amp;V1588,IF(AND(X1588&lt;30,K1588="Délais NO &amp; Qté NO",D1588=""),"Demande faite "&amp;X1588&amp;" jours "&amp;W1589,"")))</f>
        <v/>
      </c>
      <c r="M1588" s="22">
        <f t="shared" si="170"/>
        <v>1</v>
      </c>
      <c r="N1588" s="23">
        <v>1</v>
      </c>
      <c r="O1588" s="12" t="str">
        <f>CONCATENATE(C1588,D1588,E1588)</f>
        <v>360505146094930000</v>
      </c>
      <c r="P1588" s="42" t="str">
        <f t="shared" si="171"/>
        <v>146094930000</v>
      </c>
      <c r="Q1588" s="24" t="str">
        <f>IF(AND(D1588&lt;&gt;0,E1588=0),B1588,"")</f>
        <v/>
      </c>
      <c r="R1588" s="25" t="str">
        <f>IF(AND(D1588=0,E1588&lt;&gt;0),B1588,"")</f>
        <v>25/06/2012</v>
      </c>
      <c r="S1588" s="26">
        <f t="shared" si="168"/>
        <v>41085</v>
      </c>
      <c r="T1588" s="27">
        <f>SUMIFS(S:S,O:O,O1588,E:E,"")</f>
        <v>0</v>
      </c>
      <c r="U1588" s="27">
        <f>SUMIFS(S:S,O:O,O1588,D:D,"")</f>
        <v>41085</v>
      </c>
      <c r="V1588" s="28" t="str">
        <f t="shared" si="172"/>
        <v>Après</v>
      </c>
      <c r="W1588" s="28" t="str">
        <f t="shared" si="173"/>
        <v>Avant</v>
      </c>
      <c r="X1588" s="29">
        <f t="shared" si="174"/>
        <v>41085</v>
      </c>
      <c r="Y1588" s="42">
        <f>IFERROR(P1588+D1588*0.03,"")</f>
        <v>146094930000</v>
      </c>
    </row>
    <row r="1589" spans="1:25">
      <c r="A1589" s="13" t="s">
        <v>67</v>
      </c>
      <c r="B1589" s="14" t="s">
        <v>20</v>
      </c>
      <c r="C1589" s="15">
        <v>3605051460956</v>
      </c>
      <c r="D1589" s="16">
        <v>20000</v>
      </c>
      <c r="E1589" s="17">
        <v>20000</v>
      </c>
      <c r="F1589" s="18">
        <v>1</v>
      </c>
      <c r="G1589" s="19">
        <v>1</v>
      </c>
      <c r="H1589" s="20">
        <f t="shared" si="169"/>
        <v>2</v>
      </c>
      <c r="I1589" s="21">
        <f>SUMIFS(E:E,C:C,C1589)</f>
        <v>40000</v>
      </c>
      <c r="J1589" s="21">
        <f>SUMIFS(D:D,C:C,C1589)</f>
        <v>60000</v>
      </c>
      <c r="K1589" s="20" t="str">
        <f>IF(H1589=2,"Délais OK &amp; Qté OK",IF(AND(H1589=1,E1589&lt;&gt;""),"Délais OK &amp; Qté NO",IF(AND(H1589=1,E1589="",M1589&gt;=2),"Délais NO &amp; Qté OK",IF(AND(E1589&lt;&gt;"",J1589=D1589),"Livraison sans demande","Délais NO &amp; Qté NO"))))</f>
        <v>Délais OK &amp; Qté OK</v>
      </c>
      <c r="L1589" s="22" t="str">
        <f>IF(AND(K1589="Délais NO &amp; Qté OK",X1589&gt;30,D1589&lt;&gt;""),"Verificar",IF(AND(K1589="Délais NO &amp; Qté OK",X1589&lt;=30,D1589&lt;&gt;""),"Entrée faite "&amp;X1589&amp;" jours "&amp;V1589,IF(AND(X1589&lt;30,K1589="Délais NO &amp; Qté NO",D1589=""),"Demande faite "&amp;X1589&amp;" jours "&amp;W1590,"")))</f>
        <v/>
      </c>
      <c r="M1589" s="22">
        <f t="shared" si="170"/>
        <v>1</v>
      </c>
      <c r="N1589" s="23">
        <v>1</v>
      </c>
      <c r="O1589" s="12" t="str">
        <f>CONCATENATE(C1589,D1589,E1589)</f>
        <v>36050514609562000020000</v>
      </c>
      <c r="P1589" s="42" t="str">
        <f t="shared" si="171"/>
        <v>14609562000020000</v>
      </c>
      <c r="Q1589" s="24" t="str">
        <f>IF(AND(D1589&lt;&gt;0,E1589=0),B1589,"")</f>
        <v/>
      </c>
      <c r="R1589" s="25" t="str">
        <f>IF(AND(D1589=0,E1589&lt;&gt;0),B1589,"")</f>
        <v/>
      </c>
      <c r="S1589" s="26">
        <f t="shared" si="168"/>
        <v>41085</v>
      </c>
      <c r="T1589" s="27">
        <f>SUMIFS(S:S,O:O,O1589,E:E,"")</f>
        <v>0</v>
      </c>
      <c r="U1589" s="27">
        <f>SUMIFS(S:S,O:O,O1589,D:D,"")</f>
        <v>0</v>
      </c>
      <c r="V1589" s="28" t="str">
        <f t="shared" si="172"/>
        <v>Avant</v>
      </c>
      <c r="W1589" s="28" t="str">
        <f t="shared" si="173"/>
        <v>Après</v>
      </c>
      <c r="X1589" s="29">
        <f t="shared" si="174"/>
        <v>0</v>
      </c>
      <c r="Y1589" s="42">
        <f>IFERROR(P1589+D1589*0.03,"")</f>
        <v>1.46095620000206E+16</v>
      </c>
    </row>
    <row r="1590" spans="1:25">
      <c r="A1590" s="13" t="s">
        <v>67</v>
      </c>
      <c r="B1590" s="14" t="s">
        <v>20</v>
      </c>
      <c r="C1590" s="15">
        <v>3605051471532</v>
      </c>
      <c r="D1590" s="16"/>
      <c r="E1590" s="17">
        <v>10000</v>
      </c>
      <c r="F1590" s="18"/>
      <c r="G1590" s="19"/>
      <c r="H1590" s="20">
        <f t="shared" si="169"/>
        <v>0</v>
      </c>
      <c r="I1590" s="21">
        <f>SUMIFS(E:E,C:C,C1590)</f>
        <v>10000</v>
      </c>
      <c r="J1590" s="21">
        <f>SUMIFS(D:D,C:C,C1590)</f>
        <v>0</v>
      </c>
      <c r="K1590" s="20" t="str">
        <f>IF(H1590=2,"Délais OK &amp; Qté OK",IF(AND(H1590=1,E1590&lt;&gt;""),"Délais OK &amp; Qté NO",IF(AND(H1590=1,E1590="",M1590&gt;=2),"Délais NO &amp; Qté OK",IF(AND(E1590&lt;&gt;"",J1590=D1590),"Livraison sans demande","Délais NO &amp; Qté NO"))))</f>
        <v>Livraison sans demande</v>
      </c>
      <c r="L1590" s="22" t="str">
        <f>IF(AND(K1590="Délais NO &amp; Qté OK",X1590&gt;30,D1590&lt;&gt;""),"Verificar",IF(AND(K1590="Délais NO &amp; Qté OK",X1590&lt;=30,D1590&lt;&gt;""),"Entrée faite "&amp;X1590&amp;" jours "&amp;V1590,IF(AND(X1590&lt;30,K1590="Délais NO &amp; Qté NO",D1590=""),"Demande faite "&amp;X1590&amp;" jours "&amp;W1591,"")))</f>
        <v/>
      </c>
      <c r="M1590" s="22">
        <f t="shared" si="170"/>
        <v>1</v>
      </c>
      <c r="N1590" s="23">
        <v>1</v>
      </c>
      <c r="O1590" s="12" t="str">
        <f>CONCATENATE(C1590,D1590,E1590)</f>
        <v>360505147153210000</v>
      </c>
      <c r="P1590" s="42" t="str">
        <f t="shared" si="171"/>
        <v>147153210000</v>
      </c>
      <c r="Q1590" s="24" t="str">
        <f>IF(AND(D1590&lt;&gt;0,E1590=0),B1590,"")</f>
        <v/>
      </c>
      <c r="R1590" s="25" t="str">
        <f>IF(AND(D1590=0,E1590&lt;&gt;0),B1590,"")</f>
        <v>25/06/2012</v>
      </c>
      <c r="S1590" s="26">
        <f t="shared" si="168"/>
        <v>41085</v>
      </c>
      <c r="T1590" s="27">
        <f>SUMIFS(S:S,O:O,O1590,E:E,"")</f>
        <v>0</v>
      </c>
      <c r="U1590" s="27">
        <f>SUMIFS(S:S,O:O,O1590,D:D,"")</f>
        <v>41085</v>
      </c>
      <c r="V1590" s="28" t="str">
        <f t="shared" si="172"/>
        <v>Après</v>
      </c>
      <c r="W1590" s="28" t="str">
        <f t="shared" si="173"/>
        <v>Avant</v>
      </c>
      <c r="X1590" s="29">
        <f t="shared" si="174"/>
        <v>41085</v>
      </c>
      <c r="Y1590" s="42">
        <f>IFERROR(P1590+D1590*0.03,"")</f>
        <v>147153210000</v>
      </c>
    </row>
    <row r="1591" spans="1:25">
      <c r="A1591" s="13" t="s">
        <v>67</v>
      </c>
      <c r="B1591" s="14" t="s">
        <v>20</v>
      </c>
      <c r="C1591" s="15">
        <v>3605051529844</v>
      </c>
      <c r="D1591" s="16">
        <v>28000</v>
      </c>
      <c r="E1591" s="17">
        <v>28000</v>
      </c>
      <c r="F1591" s="18">
        <v>1</v>
      </c>
      <c r="G1591" s="19">
        <v>1</v>
      </c>
      <c r="H1591" s="20">
        <f t="shared" si="169"/>
        <v>2</v>
      </c>
      <c r="I1591" s="21">
        <f>SUMIFS(E:E,C:C,C1591)</f>
        <v>28000</v>
      </c>
      <c r="J1591" s="21">
        <f>SUMIFS(D:D,C:C,C1591)</f>
        <v>28000</v>
      </c>
      <c r="K1591" s="20" t="str">
        <f>IF(H1591=2,"Délais OK &amp; Qté OK",IF(AND(H1591=1,E1591&lt;&gt;""),"Délais OK &amp; Qté NO",IF(AND(H1591=1,E1591="",M1591&gt;=2),"Délais NO &amp; Qté OK",IF(AND(E1591&lt;&gt;"",J1591=D1591),"Livraison sans demande","Délais NO &amp; Qté NO"))))</f>
        <v>Délais OK &amp; Qté OK</v>
      </c>
      <c r="L1591" s="22" t="str">
        <f>IF(AND(K1591="Délais NO &amp; Qté OK",X1591&gt;30,D1591&lt;&gt;""),"Verificar",IF(AND(K1591="Délais NO &amp; Qté OK",X1591&lt;=30,D1591&lt;&gt;""),"Entrée faite "&amp;X1591&amp;" jours "&amp;V1591,IF(AND(X1591&lt;30,K1591="Délais NO &amp; Qté NO",D1591=""),"Demande faite "&amp;X1591&amp;" jours "&amp;W1592,"")))</f>
        <v/>
      </c>
      <c r="M1591" s="22">
        <f t="shared" si="170"/>
        <v>1</v>
      </c>
      <c r="N1591" s="23">
        <v>1</v>
      </c>
      <c r="O1591" s="12" t="str">
        <f>CONCATENATE(C1591,D1591,E1591)</f>
        <v>36050515298442800028000</v>
      </c>
      <c r="P1591" s="42" t="str">
        <f t="shared" si="171"/>
        <v>15298442800028000</v>
      </c>
      <c r="Q1591" s="24" t="str">
        <f>IF(AND(D1591&lt;&gt;0,E1591=0),B1591,"")</f>
        <v/>
      </c>
      <c r="R1591" s="25" t="str">
        <f>IF(AND(D1591=0,E1591&lt;&gt;0),B1591,"")</f>
        <v/>
      </c>
      <c r="S1591" s="26">
        <f t="shared" si="168"/>
        <v>41085</v>
      </c>
      <c r="T1591" s="27">
        <f>SUMIFS(S:S,O:O,O1591,E:E,"")</f>
        <v>0</v>
      </c>
      <c r="U1591" s="27">
        <f>SUMIFS(S:S,O:O,O1591,D:D,"")</f>
        <v>0</v>
      </c>
      <c r="V1591" s="28" t="str">
        <f t="shared" si="172"/>
        <v>Avant</v>
      </c>
      <c r="W1591" s="28" t="str">
        <f t="shared" si="173"/>
        <v>Après</v>
      </c>
      <c r="X1591" s="29">
        <f t="shared" si="174"/>
        <v>0</v>
      </c>
      <c r="Y1591" s="42">
        <f>IFERROR(P1591+D1591*0.03,"")</f>
        <v>1.529844280002884E+16</v>
      </c>
    </row>
    <row r="1592" spans="1:25">
      <c r="A1592" s="13" t="s">
        <v>67</v>
      </c>
      <c r="B1592" s="14" t="s">
        <v>20</v>
      </c>
      <c r="C1592" s="15">
        <v>3605051529851</v>
      </c>
      <c r="D1592" s="16">
        <v>14000</v>
      </c>
      <c r="E1592" s="17">
        <v>14000</v>
      </c>
      <c r="F1592" s="18">
        <v>1</v>
      </c>
      <c r="G1592" s="19">
        <v>1</v>
      </c>
      <c r="H1592" s="20">
        <f t="shared" si="169"/>
        <v>2</v>
      </c>
      <c r="I1592" s="21">
        <f>SUMIFS(E:E,C:C,C1592)</f>
        <v>14000</v>
      </c>
      <c r="J1592" s="21">
        <f>SUMIFS(D:D,C:C,C1592)</f>
        <v>14000</v>
      </c>
      <c r="K1592" s="20" t="str">
        <f>IF(H1592=2,"Délais OK &amp; Qté OK",IF(AND(H1592=1,E1592&lt;&gt;""),"Délais OK &amp; Qté NO",IF(AND(H1592=1,E1592="",M1592&gt;=2),"Délais NO &amp; Qté OK",IF(AND(E1592&lt;&gt;"",J1592=D1592),"Livraison sans demande","Délais NO &amp; Qté NO"))))</f>
        <v>Délais OK &amp; Qté OK</v>
      </c>
      <c r="L1592" s="22" t="str">
        <f>IF(AND(K1592="Délais NO &amp; Qté OK",X1592&gt;30,D1592&lt;&gt;""),"Verificar",IF(AND(K1592="Délais NO &amp; Qté OK",X1592&lt;=30,D1592&lt;&gt;""),"Entrée faite "&amp;X1592&amp;" jours "&amp;V1592,IF(AND(X1592&lt;30,K1592="Délais NO &amp; Qté NO",D1592=""),"Demande faite "&amp;X1592&amp;" jours "&amp;W1593,"")))</f>
        <v/>
      </c>
      <c r="M1592" s="22">
        <f t="shared" si="170"/>
        <v>1</v>
      </c>
      <c r="N1592" s="23">
        <v>1</v>
      </c>
      <c r="O1592" s="12" t="str">
        <f>CONCATENATE(C1592,D1592,E1592)</f>
        <v>36050515298511400014000</v>
      </c>
      <c r="P1592" s="42" t="str">
        <f t="shared" si="171"/>
        <v>15298511400014000</v>
      </c>
      <c r="Q1592" s="24" t="str">
        <f>IF(AND(D1592&lt;&gt;0,E1592=0),B1592,"")</f>
        <v/>
      </c>
      <c r="R1592" s="25" t="str">
        <f>IF(AND(D1592=0,E1592&lt;&gt;0),B1592,"")</f>
        <v/>
      </c>
      <c r="S1592" s="26">
        <f t="shared" si="168"/>
        <v>41085</v>
      </c>
      <c r="T1592" s="27">
        <f>SUMIFS(S:S,O:O,O1592,E:E,"")</f>
        <v>0</v>
      </c>
      <c r="U1592" s="27">
        <f>SUMIFS(S:S,O:O,O1592,D:D,"")</f>
        <v>0</v>
      </c>
      <c r="V1592" s="28" t="str">
        <f t="shared" si="172"/>
        <v>Avant</v>
      </c>
      <c r="W1592" s="28" t="str">
        <f t="shared" si="173"/>
        <v>Après</v>
      </c>
      <c r="X1592" s="29">
        <f t="shared" si="174"/>
        <v>0</v>
      </c>
      <c r="Y1592" s="42">
        <f>IFERROR(P1592+D1592*0.03,"")</f>
        <v>1.529851140001442E+16</v>
      </c>
    </row>
    <row r="1593" spans="1:25">
      <c r="A1593" s="13" t="s">
        <v>67</v>
      </c>
      <c r="B1593" s="14" t="s">
        <v>20</v>
      </c>
      <c r="C1593" s="15">
        <v>3605051529868</v>
      </c>
      <c r="D1593" s="16">
        <v>28000</v>
      </c>
      <c r="E1593" s="17">
        <v>28000</v>
      </c>
      <c r="F1593" s="18">
        <v>1</v>
      </c>
      <c r="G1593" s="19">
        <v>1</v>
      </c>
      <c r="H1593" s="20">
        <f t="shared" si="169"/>
        <v>2</v>
      </c>
      <c r="I1593" s="21">
        <f>SUMIFS(E:E,C:C,C1593)</f>
        <v>56000</v>
      </c>
      <c r="J1593" s="21">
        <f>SUMIFS(D:D,C:C,C1593)</f>
        <v>56000</v>
      </c>
      <c r="K1593" s="20" t="str">
        <f>IF(H1593=2,"Délais OK &amp; Qté OK",IF(AND(H1593=1,E1593&lt;&gt;""),"Délais OK &amp; Qté NO",IF(AND(H1593=1,E1593="",M1593&gt;=2),"Délais NO &amp; Qté OK",IF(AND(E1593&lt;&gt;"",J1593=D1593),"Livraison sans demande","Délais NO &amp; Qté NO"))))</f>
        <v>Délais OK &amp; Qté OK</v>
      </c>
      <c r="L1593" s="22" t="str">
        <f>IF(AND(K1593="Délais NO &amp; Qté OK",X1593&gt;30,D1593&lt;&gt;""),"Verificar",IF(AND(K1593="Délais NO &amp; Qté OK",X1593&lt;=30,D1593&lt;&gt;""),"Entrée faite "&amp;X1593&amp;" jours "&amp;V1593,IF(AND(X1593&lt;30,K1593="Délais NO &amp; Qté NO",D1593=""),"Demande faite "&amp;X1593&amp;" jours "&amp;W1594,"")))</f>
        <v/>
      </c>
      <c r="M1593" s="22">
        <f t="shared" si="170"/>
        <v>2</v>
      </c>
      <c r="N1593" s="23">
        <v>1</v>
      </c>
      <c r="O1593" s="12" t="str">
        <f>CONCATENATE(C1593,D1593,E1593)</f>
        <v>36050515298682800028000</v>
      </c>
      <c r="P1593" s="42" t="str">
        <f t="shared" si="171"/>
        <v>15298682800028000</v>
      </c>
      <c r="Q1593" s="24" t="str">
        <f>IF(AND(D1593&lt;&gt;0,E1593=0),B1593,"")</f>
        <v/>
      </c>
      <c r="R1593" s="25" t="str">
        <f>IF(AND(D1593=0,E1593&lt;&gt;0),B1593,"")</f>
        <v/>
      </c>
      <c r="S1593" s="26">
        <f t="shared" si="168"/>
        <v>41085</v>
      </c>
      <c r="T1593" s="27">
        <f>SUMIFS(S:S,O:O,O1593,E:E,"")</f>
        <v>0</v>
      </c>
      <c r="U1593" s="27">
        <f>SUMIFS(S:S,O:O,O1593,D:D,"")</f>
        <v>0</v>
      </c>
      <c r="V1593" s="28" t="str">
        <f t="shared" si="172"/>
        <v>Avant</v>
      </c>
      <c r="W1593" s="28" t="str">
        <f t="shared" si="173"/>
        <v>Après</v>
      </c>
      <c r="X1593" s="29">
        <f t="shared" si="174"/>
        <v>0</v>
      </c>
      <c r="Y1593" s="42">
        <f>IFERROR(P1593+D1593*0.03,"")</f>
        <v>1.529868280002884E+16</v>
      </c>
    </row>
    <row r="1594" spans="1:25">
      <c r="A1594" s="13" t="s">
        <v>67</v>
      </c>
      <c r="B1594" s="14" t="s">
        <v>20</v>
      </c>
      <c r="C1594" s="15">
        <v>3605051529882</v>
      </c>
      <c r="D1594" s="16">
        <v>14000</v>
      </c>
      <c r="E1594" s="17">
        <v>14000</v>
      </c>
      <c r="F1594" s="18">
        <v>1</v>
      </c>
      <c r="G1594" s="19">
        <v>1</v>
      </c>
      <c r="H1594" s="20">
        <f t="shared" si="169"/>
        <v>2</v>
      </c>
      <c r="I1594" s="21">
        <f>SUMIFS(E:E,C:C,C1594)</f>
        <v>14000</v>
      </c>
      <c r="J1594" s="21">
        <f>SUMIFS(D:D,C:C,C1594)</f>
        <v>14000</v>
      </c>
      <c r="K1594" s="20" t="str">
        <f>IF(H1594=2,"Délais OK &amp; Qté OK",IF(AND(H1594=1,E1594&lt;&gt;""),"Délais OK &amp; Qté NO",IF(AND(H1594=1,E1594="",M1594&gt;=2),"Délais NO &amp; Qté OK",IF(AND(E1594&lt;&gt;"",J1594=D1594),"Livraison sans demande","Délais NO &amp; Qté NO"))))</f>
        <v>Délais OK &amp; Qté OK</v>
      </c>
      <c r="L1594" s="22" t="str">
        <f>IF(AND(K1594="Délais NO &amp; Qté OK",X1594&gt;30,D1594&lt;&gt;""),"Verificar",IF(AND(K1594="Délais NO &amp; Qté OK",X1594&lt;=30,D1594&lt;&gt;""),"Entrée faite "&amp;X1594&amp;" jours "&amp;V1594,IF(AND(X1594&lt;30,K1594="Délais NO &amp; Qté NO",D1594=""),"Demande faite "&amp;X1594&amp;" jours "&amp;W1595,"")))</f>
        <v/>
      </c>
      <c r="M1594" s="22">
        <f t="shared" si="170"/>
        <v>1</v>
      </c>
      <c r="N1594" s="23">
        <v>1</v>
      </c>
      <c r="O1594" s="12" t="str">
        <f>CONCATENATE(C1594,D1594,E1594)</f>
        <v>36050515298821400014000</v>
      </c>
      <c r="P1594" s="42" t="str">
        <f t="shared" si="171"/>
        <v>15298821400014000</v>
      </c>
      <c r="Q1594" s="24" t="str">
        <f>IF(AND(D1594&lt;&gt;0,E1594=0),B1594,"")</f>
        <v/>
      </c>
      <c r="R1594" s="25" t="str">
        <f>IF(AND(D1594=0,E1594&lt;&gt;0),B1594,"")</f>
        <v/>
      </c>
      <c r="S1594" s="26">
        <f t="shared" si="168"/>
        <v>41085</v>
      </c>
      <c r="T1594" s="27">
        <f>SUMIFS(S:S,O:O,O1594,E:E,"")</f>
        <v>0</v>
      </c>
      <c r="U1594" s="27">
        <f>SUMIFS(S:S,O:O,O1594,D:D,"")</f>
        <v>0</v>
      </c>
      <c r="V1594" s="28" t="str">
        <f t="shared" si="172"/>
        <v>Avant</v>
      </c>
      <c r="W1594" s="28" t="str">
        <f t="shared" si="173"/>
        <v>Après</v>
      </c>
      <c r="X1594" s="29">
        <f t="shared" si="174"/>
        <v>0</v>
      </c>
      <c r="Y1594" s="42">
        <f>IFERROR(P1594+D1594*0.03,"")</f>
        <v>1.529882140001442E+16</v>
      </c>
    </row>
    <row r="1595" spans="1:25">
      <c r="A1595" s="13" t="s">
        <v>67</v>
      </c>
      <c r="B1595" s="14" t="s">
        <v>20</v>
      </c>
      <c r="C1595" s="15">
        <v>3605051532127</v>
      </c>
      <c r="D1595" s="16">
        <v>15000</v>
      </c>
      <c r="E1595" s="17">
        <v>15000</v>
      </c>
      <c r="F1595" s="18">
        <v>1</v>
      </c>
      <c r="G1595" s="19">
        <v>1</v>
      </c>
      <c r="H1595" s="20">
        <f t="shared" si="169"/>
        <v>2</v>
      </c>
      <c r="I1595" s="21">
        <f>SUMIFS(E:E,C:C,C1595)</f>
        <v>15000</v>
      </c>
      <c r="J1595" s="21">
        <f>SUMIFS(D:D,C:C,C1595)</f>
        <v>15000</v>
      </c>
      <c r="K1595" s="20" t="str">
        <f>IF(H1595=2,"Délais OK &amp; Qté OK",IF(AND(H1595=1,E1595&lt;&gt;""),"Délais OK &amp; Qté NO",IF(AND(H1595=1,E1595="",M1595&gt;=2),"Délais NO &amp; Qté OK",IF(AND(E1595&lt;&gt;"",J1595=D1595),"Livraison sans demande","Délais NO &amp; Qté NO"))))</f>
        <v>Délais OK &amp; Qté OK</v>
      </c>
      <c r="L1595" s="22" t="str">
        <f>IF(AND(K1595="Délais NO &amp; Qté OK",X1595&gt;30,D1595&lt;&gt;""),"Verificar",IF(AND(K1595="Délais NO &amp; Qté OK",X1595&lt;=30,D1595&lt;&gt;""),"Entrée faite "&amp;X1595&amp;" jours "&amp;V1595,IF(AND(X1595&lt;30,K1595="Délais NO &amp; Qté NO",D1595=""),"Demande faite "&amp;X1595&amp;" jours "&amp;W1596,"")))</f>
        <v/>
      </c>
      <c r="M1595" s="22">
        <f t="shared" si="170"/>
        <v>1</v>
      </c>
      <c r="N1595" s="23">
        <v>1</v>
      </c>
      <c r="O1595" s="12" t="str">
        <f>CONCATENATE(C1595,D1595,E1595)</f>
        <v>36050515321271500015000</v>
      </c>
      <c r="P1595" s="42" t="str">
        <f t="shared" si="171"/>
        <v>15321271500015000</v>
      </c>
      <c r="Q1595" s="24" t="str">
        <f>IF(AND(D1595&lt;&gt;0,E1595=0),B1595,"")</f>
        <v/>
      </c>
      <c r="R1595" s="25" t="str">
        <f>IF(AND(D1595=0,E1595&lt;&gt;0),B1595,"")</f>
        <v/>
      </c>
      <c r="S1595" s="26">
        <f t="shared" si="168"/>
        <v>41085</v>
      </c>
      <c r="T1595" s="27">
        <f>SUMIFS(S:S,O:O,O1595,E:E,"")</f>
        <v>0</v>
      </c>
      <c r="U1595" s="27">
        <f>SUMIFS(S:S,O:O,O1595,D:D,"")</f>
        <v>0</v>
      </c>
      <c r="V1595" s="28" t="str">
        <f t="shared" si="172"/>
        <v>Avant</v>
      </c>
      <c r="W1595" s="28" t="str">
        <f t="shared" si="173"/>
        <v>Après</v>
      </c>
      <c r="X1595" s="29">
        <f t="shared" si="174"/>
        <v>0</v>
      </c>
      <c r="Y1595" s="42">
        <f>IFERROR(P1595+D1595*0.03,"")</f>
        <v>1.532127150001545E+16</v>
      </c>
    </row>
    <row r="1596" spans="1:25">
      <c r="A1596" s="13" t="s">
        <v>67</v>
      </c>
      <c r="B1596" s="14" t="s">
        <v>20</v>
      </c>
      <c r="C1596" s="15">
        <v>3605051962481</v>
      </c>
      <c r="D1596" s="16">
        <v>20000</v>
      </c>
      <c r="E1596" s="17">
        <v>20000</v>
      </c>
      <c r="F1596" s="18">
        <v>1</v>
      </c>
      <c r="G1596" s="19">
        <v>1</v>
      </c>
      <c r="H1596" s="20">
        <f t="shared" si="169"/>
        <v>2</v>
      </c>
      <c r="I1596" s="21">
        <f>SUMIFS(E:E,C:C,C1596)</f>
        <v>60000</v>
      </c>
      <c r="J1596" s="21">
        <f>SUMIFS(D:D,C:C,C1596)</f>
        <v>60000</v>
      </c>
      <c r="K1596" s="20" t="str">
        <f>IF(H1596=2,"Délais OK &amp; Qté OK",IF(AND(H1596=1,E1596&lt;&gt;""),"Délais OK &amp; Qté NO",IF(AND(H1596=1,E1596="",M1596&gt;=2),"Délais NO &amp; Qté OK",IF(AND(E1596&lt;&gt;"",J1596=D1596),"Livraison sans demande","Délais NO &amp; Qté NO"))))</f>
        <v>Délais OK &amp; Qté OK</v>
      </c>
      <c r="L1596" s="22" t="str">
        <f>IF(AND(K1596="Délais NO &amp; Qté OK",X1596&gt;30,D1596&lt;&gt;""),"Verificar",IF(AND(K1596="Délais NO &amp; Qté OK",X1596&lt;=30,D1596&lt;&gt;""),"Entrée faite "&amp;X1596&amp;" jours "&amp;V1596,IF(AND(X1596&lt;30,K1596="Délais NO &amp; Qté NO",D1596=""),"Demande faite "&amp;X1596&amp;" jours "&amp;W1597,"")))</f>
        <v/>
      </c>
      <c r="M1596" s="22">
        <f t="shared" si="170"/>
        <v>2</v>
      </c>
      <c r="N1596" s="23">
        <v>1</v>
      </c>
      <c r="O1596" s="12" t="str">
        <f>CONCATENATE(C1596,D1596,E1596)</f>
        <v>36050519624812000020000</v>
      </c>
      <c r="P1596" s="42" t="str">
        <f t="shared" si="171"/>
        <v>19624812000020000</v>
      </c>
      <c r="Q1596" s="24" t="str">
        <f>IF(AND(D1596&lt;&gt;0,E1596=0),B1596,"")</f>
        <v/>
      </c>
      <c r="R1596" s="25" t="str">
        <f>IF(AND(D1596=0,E1596&lt;&gt;0),B1596,"")</f>
        <v/>
      </c>
      <c r="S1596" s="26">
        <f t="shared" si="168"/>
        <v>41085</v>
      </c>
      <c r="T1596" s="27">
        <f>SUMIFS(S:S,O:O,O1596,E:E,"")</f>
        <v>0</v>
      </c>
      <c r="U1596" s="27">
        <f>SUMIFS(S:S,O:O,O1596,D:D,"")</f>
        <v>0</v>
      </c>
      <c r="V1596" s="28" t="str">
        <f t="shared" si="172"/>
        <v>Avant</v>
      </c>
      <c r="W1596" s="28" t="str">
        <f t="shared" si="173"/>
        <v>Après</v>
      </c>
      <c r="X1596" s="29">
        <f t="shared" si="174"/>
        <v>0</v>
      </c>
      <c r="Y1596" s="42">
        <f>IFERROR(P1596+D1596*0.03,"")</f>
        <v>1.96248120000206E+16</v>
      </c>
    </row>
    <row r="1597" spans="1:25">
      <c r="A1597" s="13" t="s">
        <v>67</v>
      </c>
      <c r="B1597" s="14" t="s">
        <v>20</v>
      </c>
      <c r="C1597" s="15">
        <v>3605051962528</v>
      </c>
      <c r="D1597" s="16">
        <v>10000</v>
      </c>
      <c r="E1597" s="17">
        <v>10000</v>
      </c>
      <c r="F1597" s="18">
        <v>1</v>
      </c>
      <c r="G1597" s="19">
        <v>1</v>
      </c>
      <c r="H1597" s="20">
        <f t="shared" si="169"/>
        <v>2</v>
      </c>
      <c r="I1597" s="21">
        <f>SUMIFS(E:E,C:C,C1597)</f>
        <v>10000</v>
      </c>
      <c r="J1597" s="21">
        <f>SUMIFS(D:D,C:C,C1597)</f>
        <v>20000</v>
      </c>
      <c r="K1597" s="20" t="str">
        <f>IF(H1597=2,"Délais OK &amp; Qté OK",IF(AND(H1597=1,E1597&lt;&gt;""),"Délais OK &amp; Qté NO",IF(AND(H1597=1,E1597="",M1597&gt;=2),"Délais NO &amp; Qté OK",IF(AND(E1597&lt;&gt;"",J1597=D1597),"Livraison sans demande","Délais NO &amp; Qté NO"))))</f>
        <v>Délais OK &amp; Qté OK</v>
      </c>
      <c r="L1597" s="22" t="str">
        <f>IF(AND(K1597="Délais NO &amp; Qté OK",X1597&gt;30,D1597&lt;&gt;""),"Verificar",IF(AND(K1597="Délais NO &amp; Qté OK",X1597&lt;=30,D1597&lt;&gt;""),"Entrée faite "&amp;X1597&amp;" jours "&amp;V1597,IF(AND(X1597&lt;30,K1597="Délais NO &amp; Qté NO",D1597=""),"Demande faite "&amp;X1597&amp;" jours "&amp;W1598,"")))</f>
        <v/>
      </c>
      <c r="M1597" s="22">
        <f t="shared" si="170"/>
        <v>1</v>
      </c>
      <c r="N1597" s="23">
        <v>1</v>
      </c>
      <c r="O1597" s="12" t="str">
        <f>CONCATENATE(C1597,D1597,E1597)</f>
        <v>36050519625281000010000</v>
      </c>
      <c r="P1597" s="42" t="str">
        <f t="shared" si="171"/>
        <v>19625281000010000</v>
      </c>
      <c r="Q1597" s="24" t="str">
        <f>IF(AND(D1597&lt;&gt;0,E1597=0),B1597,"")</f>
        <v/>
      </c>
      <c r="R1597" s="25" t="str">
        <f>IF(AND(D1597=0,E1597&lt;&gt;0),B1597,"")</f>
        <v/>
      </c>
      <c r="S1597" s="26">
        <f t="shared" si="168"/>
        <v>41085</v>
      </c>
      <c r="T1597" s="27">
        <f>SUMIFS(S:S,O:O,O1597,E:E,"")</f>
        <v>0</v>
      </c>
      <c r="U1597" s="27">
        <f>SUMIFS(S:S,O:O,O1597,D:D,"")</f>
        <v>0</v>
      </c>
      <c r="V1597" s="28" t="str">
        <f t="shared" si="172"/>
        <v>Avant</v>
      </c>
      <c r="W1597" s="28" t="str">
        <f t="shared" si="173"/>
        <v>Après</v>
      </c>
      <c r="X1597" s="29">
        <f t="shared" si="174"/>
        <v>0</v>
      </c>
      <c r="Y1597" s="42">
        <f>IFERROR(P1597+D1597*0.03,"")</f>
        <v>1.96252810000103E+16</v>
      </c>
    </row>
    <row r="1598" spans="1:25">
      <c r="A1598" s="13" t="s">
        <v>67</v>
      </c>
      <c r="B1598" s="14" t="s">
        <v>20</v>
      </c>
      <c r="C1598" s="15">
        <v>3605051978833</v>
      </c>
      <c r="D1598" s="16">
        <v>10000</v>
      </c>
      <c r="E1598" s="17">
        <v>10000</v>
      </c>
      <c r="F1598" s="18">
        <v>1</v>
      </c>
      <c r="G1598" s="19">
        <v>1</v>
      </c>
      <c r="H1598" s="20">
        <f t="shared" si="169"/>
        <v>2</v>
      </c>
      <c r="I1598" s="21">
        <f>SUMIFS(E:E,C:C,C1598)</f>
        <v>20000</v>
      </c>
      <c r="J1598" s="21">
        <f>SUMIFS(D:D,C:C,C1598)</f>
        <v>20000</v>
      </c>
      <c r="K1598" s="20" t="str">
        <f>IF(H1598=2,"Délais OK &amp; Qté OK",IF(AND(H1598=1,E1598&lt;&gt;""),"Délais OK &amp; Qté NO",IF(AND(H1598=1,E1598="",M1598&gt;=2),"Délais NO &amp; Qté OK",IF(AND(E1598&lt;&gt;"",J1598=D1598),"Livraison sans demande","Délais NO &amp; Qté NO"))))</f>
        <v>Délais OK &amp; Qté OK</v>
      </c>
      <c r="L1598" s="22" t="str">
        <f>IF(AND(K1598="Délais NO &amp; Qté OK",X1598&gt;30,D1598&lt;&gt;""),"Verificar",IF(AND(K1598="Délais NO &amp; Qté OK",X1598&lt;=30,D1598&lt;&gt;""),"Entrée faite "&amp;X1598&amp;" jours "&amp;V1598,IF(AND(X1598&lt;30,K1598="Délais NO &amp; Qté NO",D1598=""),"Demande faite "&amp;X1598&amp;" jours "&amp;W1599,"")))</f>
        <v/>
      </c>
      <c r="M1598" s="22">
        <f t="shared" si="170"/>
        <v>2</v>
      </c>
      <c r="N1598" s="23">
        <v>1</v>
      </c>
      <c r="O1598" s="12" t="str">
        <f>CONCATENATE(C1598,D1598,E1598)</f>
        <v>36050519788331000010000</v>
      </c>
      <c r="P1598" s="42" t="str">
        <f t="shared" si="171"/>
        <v>19788331000010000</v>
      </c>
      <c r="Q1598" s="24" t="str">
        <f>IF(AND(D1598&lt;&gt;0,E1598=0),B1598,"")</f>
        <v/>
      </c>
      <c r="R1598" s="25" t="str">
        <f>IF(AND(D1598=0,E1598&lt;&gt;0),B1598,"")</f>
        <v/>
      </c>
      <c r="S1598" s="26">
        <f t="shared" si="168"/>
        <v>41085</v>
      </c>
      <c r="T1598" s="27">
        <f>SUMIFS(S:S,O:O,O1598,E:E,"")</f>
        <v>0</v>
      </c>
      <c r="U1598" s="27">
        <f>SUMIFS(S:S,O:O,O1598,D:D,"")</f>
        <v>0</v>
      </c>
      <c r="V1598" s="28" t="str">
        <f t="shared" si="172"/>
        <v>Avant</v>
      </c>
      <c r="W1598" s="28" t="str">
        <f t="shared" si="173"/>
        <v>Après</v>
      </c>
      <c r="X1598" s="29">
        <f t="shared" si="174"/>
        <v>0</v>
      </c>
      <c r="Y1598" s="42">
        <f>IFERROR(P1598+D1598*0.03,"")</f>
        <v>1.97883310000103E+16</v>
      </c>
    </row>
    <row r="1599" spans="1:25">
      <c r="A1599" s="13" t="s">
        <v>67</v>
      </c>
      <c r="B1599" s="14" t="s">
        <v>20</v>
      </c>
      <c r="C1599" s="15">
        <v>3605051979144</v>
      </c>
      <c r="D1599" s="16">
        <v>10000</v>
      </c>
      <c r="E1599" s="17">
        <v>10000</v>
      </c>
      <c r="F1599" s="18">
        <v>1</v>
      </c>
      <c r="G1599" s="19">
        <v>1</v>
      </c>
      <c r="H1599" s="20">
        <f t="shared" si="169"/>
        <v>2</v>
      </c>
      <c r="I1599" s="21">
        <f>SUMIFS(E:E,C:C,C1599)</f>
        <v>10000</v>
      </c>
      <c r="J1599" s="21">
        <f>SUMIFS(D:D,C:C,C1599)</f>
        <v>10000</v>
      </c>
      <c r="K1599" s="20" t="str">
        <f>IF(H1599=2,"Délais OK &amp; Qté OK",IF(AND(H1599=1,E1599&lt;&gt;""),"Délais OK &amp; Qté NO",IF(AND(H1599=1,E1599="",M1599&gt;=2),"Délais NO &amp; Qté OK",IF(AND(E1599&lt;&gt;"",J1599=D1599),"Livraison sans demande","Délais NO &amp; Qté NO"))))</f>
        <v>Délais OK &amp; Qté OK</v>
      </c>
      <c r="L1599" s="22" t="str">
        <f>IF(AND(K1599="Délais NO &amp; Qté OK",X1599&gt;30,D1599&lt;&gt;""),"Verificar",IF(AND(K1599="Délais NO &amp; Qté OK",X1599&lt;=30,D1599&lt;&gt;""),"Entrée faite "&amp;X1599&amp;" jours "&amp;V1599,IF(AND(X1599&lt;30,K1599="Délais NO &amp; Qté NO",D1599=""),"Demande faite "&amp;X1599&amp;" jours "&amp;W1600,"")))</f>
        <v/>
      </c>
      <c r="M1599" s="22">
        <f t="shared" si="170"/>
        <v>1</v>
      </c>
      <c r="N1599" s="23">
        <v>1</v>
      </c>
      <c r="O1599" s="12" t="str">
        <f>CONCATENATE(C1599,D1599,E1599)</f>
        <v>36050519791441000010000</v>
      </c>
      <c r="P1599" s="42" t="str">
        <f t="shared" si="171"/>
        <v>19791441000010000</v>
      </c>
      <c r="Q1599" s="24" t="str">
        <f>IF(AND(D1599&lt;&gt;0,E1599=0),B1599,"")</f>
        <v/>
      </c>
      <c r="R1599" s="25" t="str">
        <f>IF(AND(D1599=0,E1599&lt;&gt;0),B1599,"")</f>
        <v/>
      </c>
      <c r="S1599" s="26">
        <f t="shared" si="168"/>
        <v>41085</v>
      </c>
      <c r="T1599" s="27">
        <f>SUMIFS(S:S,O:O,O1599,E:E,"")</f>
        <v>0</v>
      </c>
      <c r="U1599" s="27">
        <f>SUMIFS(S:S,O:O,O1599,D:D,"")</f>
        <v>0</v>
      </c>
      <c r="V1599" s="28" t="str">
        <f t="shared" si="172"/>
        <v>Avant</v>
      </c>
      <c r="W1599" s="28" t="str">
        <f t="shared" si="173"/>
        <v>Après</v>
      </c>
      <c r="X1599" s="29">
        <f t="shared" si="174"/>
        <v>0</v>
      </c>
      <c r="Y1599" s="42">
        <f>IFERROR(P1599+D1599*0.03,"")</f>
        <v>1.97914410000103E+16</v>
      </c>
    </row>
    <row r="1600" spans="1:25">
      <c r="A1600" s="13" t="s">
        <v>67</v>
      </c>
      <c r="B1600" s="14" t="s">
        <v>20</v>
      </c>
      <c r="C1600" s="15">
        <v>3605051979274</v>
      </c>
      <c r="D1600" s="16">
        <v>10000</v>
      </c>
      <c r="E1600" s="17">
        <v>10000</v>
      </c>
      <c r="F1600" s="18">
        <v>1</v>
      </c>
      <c r="G1600" s="19">
        <v>1</v>
      </c>
      <c r="H1600" s="20">
        <f t="shared" si="169"/>
        <v>2</v>
      </c>
      <c r="I1600" s="21">
        <f>SUMIFS(E:E,C:C,C1600)</f>
        <v>20000</v>
      </c>
      <c r="J1600" s="21">
        <f>SUMIFS(D:D,C:C,C1600)</f>
        <v>30000</v>
      </c>
      <c r="K1600" s="20" t="str">
        <f>IF(H1600=2,"Délais OK &amp; Qté OK",IF(AND(H1600=1,E1600&lt;&gt;""),"Délais OK &amp; Qté NO",IF(AND(H1600=1,E1600="",M1600&gt;=2),"Délais NO &amp; Qté OK",IF(AND(E1600&lt;&gt;"",J1600=D1600),"Livraison sans demande","Délais NO &amp; Qté NO"))))</f>
        <v>Délais OK &amp; Qté OK</v>
      </c>
      <c r="L1600" s="22" t="str">
        <f>IF(AND(K1600="Délais NO &amp; Qté OK",X1600&gt;30,D1600&lt;&gt;""),"Verificar",IF(AND(K1600="Délais NO &amp; Qté OK",X1600&lt;=30,D1600&lt;&gt;""),"Entrée faite "&amp;X1600&amp;" jours "&amp;V1600,IF(AND(X1600&lt;30,K1600="Délais NO &amp; Qté NO",D1600=""),"Demande faite "&amp;X1600&amp;" jours "&amp;W1601,"")))</f>
        <v/>
      </c>
      <c r="M1600" s="22">
        <f t="shared" si="170"/>
        <v>2</v>
      </c>
      <c r="N1600" s="23">
        <v>1</v>
      </c>
      <c r="O1600" s="12" t="str">
        <f>CONCATENATE(C1600,D1600,E1600)</f>
        <v>36050519792741000010000</v>
      </c>
      <c r="P1600" s="42" t="str">
        <f t="shared" si="171"/>
        <v>19792741000010000</v>
      </c>
      <c r="Q1600" s="24" t="str">
        <f>IF(AND(D1600&lt;&gt;0,E1600=0),B1600,"")</f>
        <v/>
      </c>
      <c r="R1600" s="25" t="str">
        <f>IF(AND(D1600=0,E1600&lt;&gt;0),B1600,"")</f>
        <v/>
      </c>
      <c r="S1600" s="26">
        <f t="shared" si="168"/>
        <v>41085</v>
      </c>
      <c r="T1600" s="27">
        <f>SUMIFS(S:S,O:O,O1600,E:E,"")</f>
        <v>0</v>
      </c>
      <c r="U1600" s="27">
        <f>SUMIFS(S:S,O:O,O1600,D:D,"")</f>
        <v>0</v>
      </c>
      <c r="V1600" s="28" t="str">
        <f t="shared" si="172"/>
        <v>Avant</v>
      </c>
      <c r="W1600" s="28" t="str">
        <f t="shared" si="173"/>
        <v>Après</v>
      </c>
      <c r="X1600" s="29">
        <f t="shared" si="174"/>
        <v>0</v>
      </c>
      <c r="Y1600" s="42">
        <f>IFERROR(P1600+D1600*0.03,"")</f>
        <v>1.97927410000103E+16</v>
      </c>
    </row>
    <row r="1601" spans="1:25">
      <c r="A1601" s="13" t="s">
        <v>67</v>
      </c>
      <c r="B1601" s="14" t="s">
        <v>20</v>
      </c>
      <c r="C1601" s="15">
        <v>3605052097823</v>
      </c>
      <c r="D1601" s="16">
        <v>30000</v>
      </c>
      <c r="E1601" s="17">
        <v>30000</v>
      </c>
      <c r="F1601" s="18">
        <v>1</v>
      </c>
      <c r="G1601" s="19">
        <v>1</v>
      </c>
      <c r="H1601" s="20">
        <f t="shared" si="169"/>
        <v>2</v>
      </c>
      <c r="I1601" s="21">
        <f>SUMIFS(E:E,C:C,C1601)</f>
        <v>40000</v>
      </c>
      <c r="J1601" s="21">
        <f>SUMIFS(D:D,C:C,C1601)</f>
        <v>40000</v>
      </c>
      <c r="K1601" s="20" t="str">
        <f>IF(H1601=2,"Délais OK &amp; Qté OK",IF(AND(H1601=1,E1601&lt;&gt;""),"Délais OK &amp; Qté NO",IF(AND(H1601=1,E1601="",M1601&gt;=2),"Délais NO &amp; Qté OK",IF(AND(E1601&lt;&gt;"",J1601=D1601),"Livraison sans demande","Délais NO &amp; Qté NO"))))</f>
        <v>Délais OK &amp; Qté OK</v>
      </c>
      <c r="L1601" s="22" t="str">
        <f>IF(AND(K1601="Délais NO &amp; Qté OK",X1601&gt;30,D1601&lt;&gt;""),"Verificar",IF(AND(K1601="Délais NO &amp; Qté OK",X1601&lt;=30,D1601&lt;&gt;""),"Entrée faite "&amp;X1601&amp;" jours "&amp;V1601,IF(AND(X1601&lt;30,K1601="Délais NO &amp; Qté NO",D1601=""),"Demande faite "&amp;X1601&amp;" jours "&amp;W1602,"")))</f>
        <v/>
      </c>
      <c r="M1601" s="22">
        <f t="shared" si="170"/>
        <v>1</v>
      </c>
      <c r="N1601" s="23">
        <v>1</v>
      </c>
      <c r="O1601" s="12" t="str">
        <f>CONCATENATE(C1601,D1601,E1601)</f>
        <v>36050520978233000030000</v>
      </c>
      <c r="P1601" s="42" t="str">
        <f t="shared" si="171"/>
        <v>20978233000030000</v>
      </c>
      <c r="Q1601" s="24" t="str">
        <f>IF(AND(D1601&lt;&gt;0,E1601=0),B1601,"")</f>
        <v/>
      </c>
      <c r="R1601" s="25" t="str">
        <f>IF(AND(D1601=0,E1601&lt;&gt;0),B1601,"")</f>
        <v/>
      </c>
      <c r="S1601" s="26">
        <f t="shared" si="168"/>
        <v>41085</v>
      </c>
      <c r="T1601" s="27">
        <f>SUMIFS(S:S,O:O,O1601,E:E,"")</f>
        <v>0</v>
      </c>
      <c r="U1601" s="27">
        <f>SUMIFS(S:S,O:O,O1601,D:D,"")</f>
        <v>0</v>
      </c>
      <c r="V1601" s="28" t="str">
        <f t="shared" si="172"/>
        <v>Avant</v>
      </c>
      <c r="W1601" s="28" t="str">
        <f t="shared" si="173"/>
        <v>Après</v>
      </c>
      <c r="X1601" s="29">
        <f t="shared" si="174"/>
        <v>0</v>
      </c>
      <c r="Y1601" s="42">
        <f>IFERROR(P1601+D1601*0.03,"")</f>
        <v>2.09782330000309E+16</v>
      </c>
    </row>
    <row r="1602" spans="1:25">
      <c r="A1602" s="13" t="s">
        <v>67</v>
      </c>
      <c r="B1602" s="14" t="s">
        <v>20</v>
      </c>
      <c r="C1602" s="15">
        <v>3605052114636</v>
      </c>
      <c r="D1602" s="16">
        <v>10000</v>
      </c>
      <c r="E1602" s="17">
        <v>10000</v>
      </c>
      <c r="F1602" s="18">
        <v>1</v>
      </c>
      <c r="G1602" s="19">
        <v>1</v>
      </c>
      <c r="H1602" s="20">
        <f t="shared" si="169"/>
        <v>2</v>
      </c>
      <c r="I1602" s="21">
        <f>SUMIFS(E:E,C:C,C1602)</f>
        <v>10000</v>
      </c>
      <c r="J1602" s="21">
        <f>SUMIFS(D:D,C:C,C1602)</f>
        <v>10000</v>
      </c>
      <c r="K1602" s="20" t="str">
        <f>IF(H1602=2,"Délais OK &amp; Qté OK",IF(AND(H1602=1,E1602&lt;&gt;""),"Délais OK &amp; Qté NO",IF(AND(H1602=1,E1602="",M1602&gt;=2),"Délais NO &amp; Qté OK",IF(AND(E1602&lt;&gt;"",J1602=D1602),"Livraison sans demande","Délais NO &amp; Qté NO"))))</f>
        <v>Délais OK &amp; Qté OK</v>
      </c>
      <c r="L1602" s="22" t="str">
        <f>IF(AND(K1602="Délais NO &amp; Qté OK",X1602&gt;30,D1602&lt;&gt;""),"Verificar",IF(AND(K1602="Délais NO &amp; Qté OK",X1602&lt;=30,D1602&lt;&gt;""),"Entrée faite "&amp;X1602&amp;" jours "&amp;V1602,IF(AND(X1602&lt;30,K1602="Délais NO &amp; Qté NO",D1602=""),"Demande faite "&amp;X1602&amp;" jours "&amp;W1603,"")))</f>
        <v/>
      </c>
      <c r="M1602" s="22">
        <f t="shared" si="170"/>
        <v>1</v>
      </c>
      <c r="N1602" s="23">
        <v>1</v>
      </c>
      <c r="O1602" s="12" t="str">
        <f>CONCATENATE(C1602,D1602,E1602)</f>
        <v>36050521146361000010000</v>
      </c>
      <c r="P1602" s="42" t="str">
        <f t="shared" si="171"/>
        <v>21146361000010000</v>
      </c>
      <c r="Q1602" s="24" t="str">
        <f>IF(AND(D1602&lt;&gt;0,E1602=0),B1602,"")</f>
        <v/>
      </c>
      <c r="R1602" s="25" t="str">
        <f>IF(AND(D1602=0,E1602&lt;&gt;0),B1602,"")</f>
        <v/>
      </c>
      <c r="S1602" s="26">
        <f t="shared" ref="S1602:S1665" si="175">B1602*1</f>
        <v>41085</v>
      </c>
      <c r="T1602" s="27">
        <f>SUMIFS(S:S,O:O,O1602,E:E,"")</f>
        <v>0</v>
      </c>
      <c r="U1602" s="27">
        <f>SUMIFS(S:S,O:O,O1602,D:D,"")</f>
        <v>0</v>
      </c>
      <c r="V1602" s="28" t="str">
        <f t="shared" si="172"/>
        <v>Avant</v>
      </c>
      <c r="W1602" s="28" t="str">
        <f t="shared" si="173"/>
        <v>Après</v>
      </c>
      <c r="X1602" s="29">
        <f t="shared" si="174"/>
        <v>0</v>
      </c>
      <c r="Y1602" s="42">
        <f>IFERROR(P1602+D1602*0.03,"")</f>
        <v>2.11463610000103E+16</v>
      </c>
    </row>
    <row r="1603" spans="1:25">
      <c r="A1603" s="13" t="s">
        <v>67</v>
      </c>
      <c r="B1603" s="14" t="s">
        <v>20</v>
      </c>
      <c r="C1603" s="15">
        <v>3605052144244</v>
      </c>
      <c r="D1603" s="16">
        <v>10000</v>
      </c>
      <c r="E1603" s="17">
        <v>10000</v>
      </c>
      <c r="F1603" s="18">
        <v>1</v>
      </c>
      <c r="G1603" s="19">
        <v>1</v>
      </c>
      <c r="H1603" s="20">
        <f t="shared" ref="H1603:H1666" si="176">SUM(F1603:G1603)</f>
        <v>2</v>
      </c>
      <c r="I1603" s="21">
        <f>SUMIFS(E:E,C:C,C1603)</f>
        <v>10000</v>
      </c>
      <c r="J1603" s="21">
        <f>SUMIFS(D:D,C:C,C1603)</f>
        <v>10000</v>
      </c>
      <c r="K1603" s="20" t="str">
        <f>IF(H1603=2,"Délais OK &amp; Qté OK",IF(AND(H1603=1,E1603&lt;&gt;""),"Délais OK &amp; Qté NO",IF(AND(H1603=1,E1603="",M1603&gt;=2),"Délais NO &amp; Qté OK",IF(AND(E1603&lt;&gt;"",J1603=D1603),"Livraison sans demande","Délais NO &amp; Qté NO"))))</f>
        <v>Délais OK &amp; Qté OK</v>
      </c>
      <c r="L1603" s="22" t="str">
        <f>IF(AND(K1603="Délais NO &amp; Qté OK",X1603&gt;30,D1603&lt;&gt;""),"Verificar",IF(AND(K1603="Délais NO &amp; Qté OK",X1603&lt;=30,D1603&lt;&gt;""),"Entrée faite "&amp;X1603&amp;" jours "&amp;V1603,IF(AND(X1603&lt;30,K1603="Délais NO &amp; Qté NO",D1603=""),"Demande faite "&amp;X1603&amp;" jours "&amp;W1604,"")))</f>
        <v/>
      </c>
      <c r="M1603" s="22">
        <f t="shared" ref="M1603:M1666" si="177">SUMIFS(N:N,O:O,O1603)</f>
        <v>1</v>
      </c>
      <c r="N1603" s="23">
        <v>1</v>
      </c>
      <c r="O1603" s="12" t="str">
        <f>CONCATENATE(C1603,D1603,E1603)</f>
        <v>36050521442441000010000</v>
      </c>
      <c r="P1603" s="42" t="str">
        <f t="shared" ref="P1603:P1666" si="178">RIGHT(O1603,LEN(O1603)-6)</f>
        <v>21442441000010000</v>
      </c>
      <c r="Q1603" s="24" t="str">
        <f>IF(AND(D1603&lt;&gt;0,E1603=0),B1603,"")</f>
        <v/>
      </c>
      <c r="R1603" s="25" t="str">
        <f>IF(AND(D1603=0,E1603&lt;&gt;0),B1603,"")</f>
        <v/>
      </c>
      <c r="S1603" s="26">
        <f t="shared" si="175"/>
        <v>41085</v>
      </c>
      <c r="T1603" s="27">
        <f>SUMIFS(S:S,O:O,O1603,E:E,"")</f>
        <v>0</v>
      </c>
      <c r="U1603" s="27">
        <f>SUMIFS(S:S,O:O,O1603,D:D,"")</f>
        <v>0</v>
      </c>
      <c r="V1603" s="28" t="str">
        <f t="shared" ref="V1603:V1666" si="179">IF(T1603&lt;U1603,"Après","Avant")</f>
        <v>Avant</v>
      </c>
      <c r="W1603" s="28" t="str">
        <f t="shared" ref="W1603:W1666" si="180">IF(V1603="Après","Avant","Après")</f>
        <v>Après</v>
      </c>
      <c r="X1603" s="29">
        <f t="shared" ref="X1603:X1666" si="181">ABS(T1603-U1603)</f>
        <v>0</v>
      </c>
      <c r="Y1603" s="42">
        <f>IFERROR(P1603+D1603*0.03,"")</f>
        <v>2.14424410000103E+16</v>
      </c>
    </row>
    <row r="1604" spans="1:25">
      <c r="A1604" s="13" t="s">
        <v>67</v>
      </c>
      <c r="B1604" s="14" t="s">
        <v>20</v>
      </c>
      <c r="C1604" s="15">
        <v>3605052145821</v>
      </c>
      <c r="D1604" s="16">
        <v>10000</v>
      </c>
      <c r="E1604" s="17">
        <v>10000</v>
      </c>
      <c r="F1604" s="18">
        <v>1</v>
      </c>
      <c r="G1604" s="19">
        <v>1</v>
      </c>
      <c r="H1604" s="20">
        <f t="shared" si="176"/>
        <v>2</v>
      </c>
      <c r="I1604" s="21">
        <f>SUMIFS(E:E,C:C,C1604)</f>
        <v>10000</v>
      </c>
      <c r="J1604" s="21">
        <f>SUMIFS(D:D,C:C,C1604)</f>
        <v>10000</v>
      </c>
      <c r="K1604" s="20" t="str">
        <f>IF(H1604=2,"Délais OK &amp; Qté OK",IF(AND(H1604=1,E1604&lt;&gt;""),"Délais OK &amp; Qté NO",IF(AND(H1604=1,E1604="",M1604&gt;=2),"Délais NO &amp; Qté OK",IF(AND(E1604&lt;&gt;"",J1604=D1604),"Livraison sans demande","Délais NO &amp; Qté NO"))))</f>
        <v>Délais OK &amp; Qté OK</v>
      </c>
      <c r="L1604" s="22" t="str">
        <f>IF(AND(K1604="Délais NO &amp; Qté OK",X1604&gt;30,D1604&lt;&gt;""),"Verificar",IF(AND(K1604="Délais NO &amp; Qté OK",X1604&lt;=30,D1604&lt;&gt;""),"Entrée faite "&amp;X1604&amp;" jours "&amp;V1604,IF(AND(X1604&lt;30,K1604="Délais NO &amp; Qté NO",D1604=""),"Demande faite "&amp;X1604&amp;" jours "&amp;W1605,"")))</f>
        <v/>
      </c>
      <c r="M1604" s="22">
        <f t="shared" si="177"/>
        <v>1</v>
      </c>
      <c r="N1604" s="23">
        <v>1</v>
      </c>
      <c r="O1604" s="12" t="str">
        <f>CONCATENATE(C1604,D1604,E1604)</f>
        <v>36050521458211000010000</v>
      </c>
      <c r="P1604" s="42" t="str">
        <f t="shared" si="178"/>
        <v>21458211000010000</v>
      </c>
      <c r="Q1604" s="24" t="str">
        <f>IF(AND(D1604&lt;&gt;0,E1604=0),B1604,"")</f>
        <v/>
      </c>
      <c r="R1604" s="25" t="str">
        <f>IF(AND(D1604=0,E1604&lt;&gt;0),B1604,"")</f>
        <v/>
      </c>
      <c r="S1604" s="26">
        <f t="shared" si="175"/>
        <v>41085</v>
      </c>
      <c r="T1604" s="27">
        <f>SUMIFS(S:S,O:O,O1604,E:E,"")</f>
        <v>0</v>
      </c>
      <c r="U1604" s="27">
        <f>SUMIFS(S:S,O:O,O1604,D:D,"")</f>
        <v>0</v>
      </c>
      <c r="V1604" s="28" t="str">
        <f t="shared" si="179"/>
        <v>Avant</v>
      </c>
      <c r="W1604" s="28" t="str">
        <f t="shared" si="180"/>
        <v>Après</v>
      </c>
      <c r="X1604" s="29">
        <f t="shared" si="181"/>
        <v>0</v>
      </c>
      <c r="Y1604" s="42">
        <f>IFERROR(P1604+D1604*0.03,"")</f>
        <v>2.14582110000103E+16</v>
      </c>
    </row>
    <row r="1605" spans="1:25">
      <c r="A1605" s="13" t="s">
        <v>67</v>
      </c>
      <c r="B1605" s="14" t="s">
        <v>20</v>
      </c>
      <c r="C1605" s="15">
        <v>3605052211496</v>
      </c>
      <c r="D1605" s="16">
        <v>10000</v>
      </c>
      <c r="E1605" s="17">
        <v>10000</v>
      </c>
      <c r="F1605" s="18">
        <v>1</v>
      </c>
      <c r="G1605" s="19">
        <v>1</v>
      </c>
      <c r="H1605" s="20">
        <f t="shared" si="176"/>
        <v>2</v>
      </c>
      <c r="I1605" s="21">
        <f>SUMIFS(E:E,C:C,C1605)</f>
        <v>10000</v>
      </c>
      <c r="J1605" s="21">
        <f>SUMIFS(D:D,C:C,C1605)</f>
        <v>20000</v>
      </c>
      <c r="K1605" s="20" t="str">
        <f>IF(H1605=2,"Délais OK &amp; Qté OK",IF(AND(H1605=1,E1605&lt;&gt;""),"Délais OK &amp; Qté NO",IF(AND(H1605=1,E1605="",M1605&gt;=2),"Délais NO &amp; Qté OK",IF(AND(E1605&lt;&gt;"",J1605=D1605),"Livraison sans demande","Délais NO &amp; Qté NO"))))</f>
        <v>Délais OK &amp; Qté OK</v>
      </c>
      <c r="L1605" s="22" t="str">
        <f>IF(AND(K1605="Délais NO &amp; Qté OK",X1605&gt;30,D1605&lt;&gt;""),"Verificar",IF(AND(K1605="Délais NO &amp; Qté OK",X1605&lt;=30,D1605&lt;&gt;""),"Entrée faite "&amp;X1605&amp;" jours "&amp;V1605,IF(AND(X1605&lt;30,K1605="Délais NO &amp; Qté NO",D1605=""),"Demande faite "&amp;X1605&amp;" jours "&amp;W1606,"")))</f>
        <v/>
      </c>
      <c r="M1605" s="22">
        <f t="shared" si="177"/>
        <v>1</v>
      </c>
      <c r="N1605" s="23">
        <v>1</v>
      </c>
      <c r="O1605" s="12" t="str">
        <f>CONCATENATE(C1605,D1605,E1605)</f>
        <v>36050522114961000010000</v>
      </c>
      <c r="P1605" s="42" t="str">
        <f t="shared" si="178"/>
        <v>22114961000010000</v>
      </c>
      <c r="Q1605" s="24" t="str">
        <f>IF(AND(D1605&lt;&gt;0,E1605=0),B1605,"")</f>
        <v/>
      </c>
      <c r="R1605" s="25" t="str">
        <f>IF(AND(D1605=0,E1605&lt;&gt;0),B1605,"")</f>
        <v/>
      </c>
      <c r="S1605" s="26">
        <f t="shared" si="175"/>
        <v>41085</v>
      </c>
      <c r="T1605" s="27">
        <f>SUMIFS(S:S,O:O,O1605,E:E,"")</f>
        <v>0</v>
      </c>
      <c r="U1605" s="27">
        <f>SUMIFS(S:S,O:O,O1605,D:D,"")</f>
        <v>0</v>
      </c>
      <c r="V1605" s="28" t="str">
        <f t="shared" si="179"/>
        <v>Avant</v>
      </c>
      <c r="W1605" s="28" t="str">
        <f t="shared" si="180"/>
        <v>Après</v>
      </c>
      <c r="X1605" s="29">
        <f t="shared" si="181"/>
        <v>0</v>
      </c>
      <c r="Y1605" s="42">
        <f>IFERROR(P1605+D1605*0.03,"")</f>
        <v>2.21149610000103E+16</v>
      </c>
    </row>
    <row r="1606" spans="1:25">
      <c r="A1606" s="13" t="s">
        <v>67</v>
      </c>
      <c r="B1606" s="14" t="s">
        <v>20</v>
      </c>
      <c r="C1606" s="15">
        <v>3605052267974</v>
      </c>
      <c r="D1606" s="16">
        <v>-19200</v>
      </c>
      <c r="E1606" s="17">
        <v>48000</v>
      </c>
      <c r="F1606" s="18"/>
      <c r="G1606" s="19">
        <v>1</v>
      </c>
      <c r="H1606" s="20">
        <f t="shared" si="176"/>
        <v>1</v>
      </c>
      <c r="I1606" s="21">
        <f>SUMIFS(E:E,C:C,C1606)</f>
        <v>748800</v>
      </c>
      <c r="J1606" s="21">
        <f>SUMIFS(D:D,C:C,C1606)</f>
        <v>777600</v>
      </c>
      <c r="K1606" s="20" t="str">
        <f>IF(H1606=2,"Délais OK &amp; Qté OK",IF(AND(H1606=1,E1606&lt;&gt;""),"Délais OK &amp; Qté NO",IF(AND(H1606=1,E1606="",M1606&gt;=2),"Délais NO &amp; Qté OK",IF(AND(E1606&lt;&gt;"",J1606=D1606),"Livraison sans demande","Délais NO &amp; Qté NO"))))</f>
        <v>Délais OK &amp; Qté NO</v>
      </c>
      <c r="L1606" s="22" t="str">
        <f>IF(AND(K1606="Délais NO &amp; Qté OK",X1606&gt;30,D1606&lt;&gt;""),"Verificar",IF(AND(K1606="Délais NO &amp; Qté OK",X1606&lt;=30,D1606&lt;&gt;""),"Entrée faite "&amp;X1606&amp;" jours "&amp;V1606,IF(AND(X1606&lt;30,K1606="Délais NO &amp; Qté NO",D1606=""),"Demande faite "&amp;X1606&amp;" jours "&amp;W1607,"")))</f>
        <v/>
      </c>
      <c r="M1606" s="22">
        <f t="shared" si="177"/>
        <v>1</v>
      </c>
      <c r="N1606" s="23">
        <v>1</v>
      </c>
      <c r="O1606" s="12" t="str">
        <f>CONCATENATE(C1606,D1606,E1606)</f>
        <v>3605052267974-1920048000</v>
      </c>
      <c r="P1606" s="42" t="str">
        <f t="shared" si="178"/>
        <v>2267974-1920048000</v>
      </c>
      <c r="Q1606" s="24" t="str">
        <f>IF(AND(D1606&lt;&gt;0,E1606=0),B1606,"")</f>
        <v/>
      </c>
      <c r="R1606" s="25" t="str">
        <f>IF(AND(D1606=0,E1606&lt;&gt;0),B1606,"")</f>
        <v/>
      </c>
      <c r="S1606" s="26">
        <f t="shared" si="175"/>
        <v>41085</v>
      </c>
      <c r="T1606" s="27">
        <f>SUMIFS(S:S,O:O,O1606,E:E,"")</f>
        <v>0</v>
      </c>
      <c r="U1606" s="27">
        <f>SUMIFS(S:S,O:O,O1606,D:D,"")</f>
        <v>0</v>
      </c>
      <c r="V1606" s="28" t="str">
        <f t="shared" si="179"/>
        <v>Avant</v>
      </c>
      <c r="W1606" s="28" t="str">
        <f t="shared" si="180"/>
        <v>Après</v>
      </c>
      <c r="X1606" s="29">
        <f t="shared" si="181"/>
        <v>0</v>
      </c>
      <c r="Y1606" s="42" t="str">
        <f>IFERROR(P1606+D1606*0.03,"")</f>
        <v/>
      </c>
    </row>
    <row r="1607" spans="1:25">
      <c r="A1607" s="13" t="s">
        <v>67</v>
      </c>
      <c r="B1607" s="14" t="s">
        <v>20</v>
      </c>
      <c r="C1607" s="15">
        <v>3605052267981</v>
      </c>
      <c r="D1607" s="16">
        <v>-38400</v>
      </c>
      <c r="E1607" s="17">
        <v>9600</v>
      </c>
      <c r="F1607" s="18"/>
      <c r="G1607" s="19">
        <v>1</v>
      </c>
      <c r="H1607" s="20">
        <f t="shared" si="176"/>
        <v>1</v>
      </c>
      <c r="I1607" s="21">
        <f>SUMIFS(E:E,C:C,C1607)</f>
        <v>787200</v>
      </c>
      <c r="J1607" s="21">
        <f>SUMIFS(D:D,C:C,C1607)</f>
        <v>796800</v>
      </c>
      <c r="K1607" s="20" t="str">
        <f>IF(H1607=2,"Délais OK &amp; Qté OK",IF(AND(H1607=1,E1607&lt;&gt;""),"Délais OK &amp; Qté NO",IF(AND(H1607=1,E1607="",M1607&gt;=2),"Délais NO &amp; Qté OK",IF(AND(E1607&lt;&gt;"",J1607=D1607),"Livraison sans demande","Délais NO &amp; Qté NO"))))</f>
        <v>Délais OK &amp; Qté NO</v>
      </c>
      <c r="L1607" s="22" t="str">
        <f>IF(AND(K1607="Délais NO &amp; Qté OK",X1607&gt;30,D1607&lt;&gt;""),"Verificar",IF(AND(K1607="Délais NO &amp; Qté OK",X1607&lt;=30,D1607&lt;&gt;""),"Entrée faite "&amp;X1607&amp;" jours "&amp;V1607,IF(AND(X1607&lt;30,K1607="Délais NO &amp; Qté NO",D1607=""),"Demande faite "&amp;X1607&amp;" jours "&amp;W1608,"")))</f>
        <v/>
      </c>
      <c r="M1607" s="22">
        <f t="shared" si="177"/>
        <v>1</v>
      </c>
      <c r="N1607" s="23">
        <v>1</v>
      </c>
      <c r="O1607" s="12" t="str">
        <f>CONCATENATE(C1607,D1607,E1607)</f>
        <v>3605052267981-384009600</v>
      </c>
      <c r="P1607" s="42" t="str">
        <f t="shared" si="178"/>
        <v>2267981-384009600</v>
      </c>
      <c r="Q1607" s="24" t="str">
        <f>IF(AND(D1607&lt;&gt;0,E1607=0),B1607,"")</f>
        <v/>
      </c>
      <c r="R1607" s="25" t="str">
        <f>IF(AND(D1607=0,E1607&lt;&gt;0),B1607,"")</f>
        <v/>
      </c>
      <c r="S1607" s="26">
        <f t="shared" si="175"/>
        <v>41085</v>
      </c>
      <c r="T1607" s="27">
        <f>SUMIFS(S:S,O:O,O1607,E:E,"")</f>
        <v>0</v>
      </c>
      <c r="U1607" s="27">
        <f>SUMIFS(S:S,O:O,O1607,D:D,"")</f>
        <v>0</v>
      </c>
      <c r="V1607" s="28" t="str">
        <f t="shared" si="179"/>
        <v>Avant</v>
      </c>
      <c r="W1607" s="28" t="str">
        <f t="shared" si="180"/>
        <v>Après</v>
      </c>
      <c r="X1607" s="29">
        <f t="shared" si="181"/>
        <v>0</v>
      </c>
      <c r="Y1607" s="42" t="str">
        <f>IFERROR(P1607+D1607*0.03,"")</f>
        <v/>
      </c>
    </row>
    <row r="1608" spans="1:25">
      <c r="A1608" s="13" t="s">
        <v>67</v>
      </c>
      <c r="B1608" s="14" t="s">
        <v>20</v>
      </c>
      <c r="C1608" s="15">
        <v>3605052267998</v>
      </c>
      <c r="D1608" s="16">
        <v>48000</v>
      </c>
      <c r="E1608" s="17">
        <v>67200</v>
      </c>
      <c r="F1608" s="18"/>
      <c r="G1608" s="19">
        <v>1</v>
      </c>
      <c r="H1608" s="20">
        <f t="shared" si="176"/>
        <v>1</v>
      </c>
      <c r="I1608" s="21">
        <f>SUMIFS(E:E,C:C,C1608)</f>
        <v>1075200</v>
      </c>
      <c r="J1608" s="21">
        <f>SUMIFS(D:D,C:C,C1608)</f>
        <v>1132800</v>
      </c>
      <c r="K1608" s="20" t="str">
        <f>IF(H1608=2,"Délais OK &amp; Qté OK",IF(AND(H1608=1,E1608&lt;&gt;""),"Délais OK &amp; Qté NO",IF(AND(H1608=1,E1608="",M1608&gt;=2),"Délais NO &amp; Qté OK",IF(AND(E1608&lt;&gt;"",J1608=D1608),"Livraison sans demande","Délais NO &amp; Qté NO"))))</f>
        <v>Délais OK &amp; Qté NO</v>
      </c>
      <c r="L1608" s="22" t="str">
        <f>IF(AND(K1608="Délais NO &amp; Qté OK",X1608&gt;30,D1608&lt;&gt;""),"Verificar",IF(AND(K1608="Délais NO &amp; Qté OK",X1608&lt;=30,D1608&lt;&gt;""),"Entrée faite "&amp;X1608&amp;" jours "&amp;V1608,IF(AND(X1608&lt;30,K1608="Délais NO &amp; Qté NO",D1608=""),"Demande faite "&amp;X1608&amp;" jours "&amp;W1609,"")))</f>
        <v/>
      </c>
      <c r="M1608" s="22">
        <f t="shared" si="177"/>
        <v>1</v>
      </c>
      <c r="N1608" s="23">
        <v>1</v>
      </c>
      <c r="O1608" s="12" t="str">
        <f>CONCATENATE(C1608,D1608,E1608)</f>
        <v>36050522679984800067200</v>
      </c>
      <c r="P1608" s="42" t="str">
        <f t="shared" si="178"/>
        <v>22679984800067200</v>
      </c>
      <c r="Q1608" s="24" t="str">
        <f>IF(AND(D1608&lt;&gt;0,E1608=0),B1608,"")</f>
        <v/>
      </c>
      <c r="R1608" s="25" t="str">
        <f>IF(AND(D1608=0,E1608&lt;&gt;0),B1608,"")</f>
        <v/>
      </c>
      <c r="S1608" s="26">
        <f t="shared" si="175"/>
        <v>41085</v>
      </c>
      <c r="T1608" s="27">
        <f>SUMIFS(S:S,O:O,O1608,E:E,"")</f>
        <v>0</v>
      </c>
      <c r="U1608" s="27">
        <f>SUMIFS(S:S,O:O,O1608,D:D,"")</f>
        <v>0</v>
      </c>
      <c r="V1608" s="28" t="str">
        <f t="shared" si="179"/>
        <v>Avant</v>
      </c>
      <c r="W1608" s="28" t="str">
        <f t="shared" si="180"/>
        <v>Après</v>
      </c>
      <c r="X1608" s="29">
        <f t="shared" si="181"/>
        <v>0</v>
      </c>
      <c r="Y1608" s="42">
        <f>IFERROR(P1608+D1608*0.03,"")</f>
        <v>2.267998480006864E+16</v>
      </c>
    </row>
    <row r="1609" spans="1:25">
      <c r="A1609" s="13" t="s">
        <v>67</v>
      </c>
      <c r="B1609" s="14" t="s">
        <v>20</v>
      </c>
      <c r="C1609" s="15">
        <v>3605052303122</v>
      </c>
      <c r="D1609" s="16">
        <v>9600</v>
      </c>
      <c r="E1609" s="17">
        <v>9600</v>
      </c>
      <c r="F1609" s="18">
        <v>1</v>
      </c>
      <c r="G1609" s="19">
        <v>1</v>
      </c>
      <c r="H1609" s="20">
        <f t="shared" si="176"/>
        <v>2</v>
      </c>
      <c r="I1609" s="21">
        <f>SUMIFS(E:E,C:C,C1609)</f>
        <v>38400</v>
      </c>
      <c r="J1609" s="21">
        <f>SUMIFS(D:D,C:C,C1609)</f>
        <v>38400</v>
      </c>
      <c r="K1609" s="20" t="str">
        <f>IF(H1609=2,"Délais OK &amp; Qté OK",IF(AND(H1609=1,E1609&lt;&gt;""),"Délais OK &amp; Qté NO",IF(AND(H1609=1,E1609="",M1609&gt;=2),"Délais NO &amp; Qté OK",IF(AND(E1609&lt;&gt;"",J1609=D1609),"Livraison sans demande","Délais NO &amp; Qté NO"))))</f>
        <v>Délais OK &amp; Qté OK</v>
      </c>
      <c r="L1609" s="22" t="str">
        <f>IF(AND(K1609="Délais NO &amp; Qté OK",X1609&gt;30,D1609&lt;&gt;""),"Verificar",IF(AND(K1609="Délais NO &amp; Qté OK",X1609&lt;=30,D1609&lt;&gt;""),"Entrée faite "&amp;X1609&amp;" jours "&amp;V1609,IF(AND(X1609&lt;30,K1609="Délais NO &amp; Qté NO",D1609=""),"Demande faite "&amp;X1609&amp;" jours "&amp;W1610,"")))</f>
        <v/>
      </c>
      <c r="M1609" s="22">
        <f t="shared" si="177"/>
        <v>1</v>
      </c>
      <c r="N1609" s="23">
        <v>1</v>
      </c>
      <c r="O1609" s="12" t="str">
        <f>CONCATENATE(C1609,D1609,E1609)</f>
        <v>360505230312296009600</v>
      </c>
      <c r="P1609" s="42" t="str">
        <f t="shared" si="178"/>
        <v>230312296009600</v>
      </c>
      <c r="Q1609" s="24" t="str">
        <f>IF(AND(D1609&lt;&gt;0,E1609=0),B1609,"")</f>
        <v/>
      </c>
      <c r="R1609" s="25" t="str">
        <f>IF(AND(D1609=0,E1609&lt;&gt;0),B1609,"")</f>
        <v/>
      </c>
      <c r="S1609" s="26">
        <f t="shared" si="175"/>
        <v>41085</v>
      </c>
      <c r="T1609" s="27">
        <f>SUMIFS(S:S,O:O,O1609,E:E,"")</f>
        <v>0</v>
      </c>
      <c r="U1609" s="27">
        <f>SUMIFS(S:S,O:O,O1609,D:D,"")</f>
        <v>0</v>
      </c>
      <c r="V1609" s="28" t="str">
        <f t="shared" si="179"/>
        <v>Avant</v>
      </c>
      <c r="W1609" s="28" t="str">
        <f t="shared" si="180"/>
        <v>Après</v>
      </c>
      <c r="X1609" s="29">
        <f t="shared" si="181"/>
        <v>0</v>
      </c>
      <c r="Y1609" s="42">
        <f>IFERROR(P1609+D1609*0.03,"")</f>
        <v>230312296009888</v>
      </c>
    </row>
    <row r="1610" spans="1:25">
      <c r="A1610" s="13" t="s">
        <v>67</v>
      </c>
      <c r="B1610" s="14" t="s">
        <v>20</v>
      </c>
      <c r="C1610" s="15">
        <v>3605052306680</v>
      </c>
      <c r="D1610" s="16">
        <v>10000</v>
      </c>
      <c r="E1610" s="17">
        <v>10000</v>
      </c>
      <c r="F1610" s="18">
        <v>1</v>
      </c>
      <c r="G1610" s="19">
        <v>1</v>
      </c>
      <c r="H1610" s="20">
        <f t="shared" si="176"/>
        <v>2</v>
      </c>
      <c r="I1610" s="21">
        <f>SUMIFS(E:E,C:C,C1610)</f>
        <v>10000</v>
      </c>
      <c r="J1610" s="21">
        <f>SUMIFS(D:D,C:C,C1610)</f>
        <v>20000</v>
      </c>
      <c r="K1610" s="20" t="str">
        <f>IF(H1610=2,"Délais OK &amp; Qté OK",IF(AND(H1610=1,E1610&lt;&gt;""),"Délais OK &amp; Qté NO",IF(AND(H1610=1,E1610="",M1610&gt;=2),"Délais NO &amp; Qté OK",IF(AND(E1610&lt;&gt;"",J1610=D1610),"Livraison sans demande","Délais NO &amp; Qté NO"))))</f>
        <v>Délais OK &amp; Qté OK</v>
      </c>
      <c r="L1610" s="22" t="str">
        <f>IF(AND(K1610="Délais NO &amp; Qté OK",X1610&gt;30,D1610&lt;&gt;""),"Verificar",IF(AND(K1610="Délais NO &amp; Qté OK",X1610&lt;=30,D1610&lt;&gt;""),"Entrée faite "&amp;X1610&amp;" jours "&amp;V1610,IF(AND(X1610&lt;30,K1610="Délais NO &amp; Qté NO",D1610=""),"Demande faite "&amp;X1610&amp;" jours "&amp;W1611,"")))</f>
        <v/>
      </c>
      <c r="M1610" s="22">
        <f t="shared" si="177"/>
        <v>1</v>
      </c>
      <c r="N1610" s="23">
        <v>1</v>
      </c>
      <c r="O1610" s="12" t="str">
        <f>CONCATENATE(C1610,D1610,E1610)</f>
        <v>36050523066801000010000</v>
      </c>
      <c r="P1610" s="42" t="str">
        <f t="shared" si="178"/>
        <v>23066801000010000</v>
      </c>
      <c r="Q1610" s="24" t="str">
        <f>IF(AND(D1610&lt;&gt;0,E1610=0),B1610,"")</f>
        <v/>
      </c>
      <c r="R1610" s="25" t="str">
        <f>IF(AND(D1610=0,E1610&lt;&gt;0),B1610,"")</f>
        <v/>
      </c>
      <c r="S1610" s="26">
        <f t="shared" si="175"/>
        <v>41085</v>
      </c>
      <c r="T1610" s="27">
        <f>SUMIFS(S:S,O:O,O1610,E:E,"")</f>
        <v>0</v>
      </c>
      <c r="U1610" s="27">
        <f>SUMIFS(S:S,O:O,O1610,D:D,"")</f>
        <v>0</v>
      </c>
      <c r="V1610" s="28" t="str">
        <f t="shared" si="179"/>
        <v>Avant</v>
      </c>
      <c r="W1610" s="28" t="str">
        <f t="shared" si="180"/>
        <v>Après</v>
      </c>
      <c r="X1610" s="29">
        <f t="shared" si="181"/>
        <v>0</v>
      </c>
      <c r="Y1610" s="42">
        <f>IFERROR(P1610+D1610*0.03,"")</f>
        <v>2.30668010000103E+16</v>
      </c>
    </row>
    <row r="1611" spans="1:25">
      <c r="A1611" s="13" t="s">
        <v>67</v>
      </c>
      <c r="B1611" s="14" t="s">
        <v>20</v>
      </c>
      <c r="C1611" s="15">
        <v>3605052318102</v>
      </c>
      <c r="D1611" s="16">
        <v>19200</v>
      </c>
      <c r="E1611" s="17">
        <v>20200</v>
      </c>
      <c r="F1611" s="18"/>
      <c r="G1611" s="19">
        <v>1</v>
      </c>
      <c r="H1611" s="20">
        <f t="shared" si="176"/>
        <v>1</v>
      </c>
      <c r="I1611" s="21">
        <f>SUMIFS(E:E,C:C,C1611)</f>
        <v>125800</v>
      </c>
      <c r="J1611" s="21">
        <f>SUMIFS(D:D,C:C,C1611)</f>
        <v>201600</v>
      </c>
      <c r="K1611" s="20" t="str">
        <f>IF(H1611=2,"Délais OK &amp; Qté OK",IF(AND(H1611=1,E1611&lt;&gt;""),"Délais OK &amp; Qté NO",IF(AND(H1611=1,E1611="",M1611&gt;=2),"Délais NO &amp; Qté OK",IF(AND(E1611&lt;&gt;"",J1611=D1611),"Livraison sans demande","Délais NO &amp; Qté NO"))))</f>
        <v>Délais OK &amp; Qté NO</v>
      </c>
      <c r="L1611" s="22" t="str">
        <f>IF(AND(K1611="Délais NO &amp; Qté OK",X1611&gt;30,D1611&lt;&gt;""),"Verificar",IF(AND(K1611="Délais NO &amp; Qté OK",X1611&lt;=30,D1611&lt;&gt;""),"Entrée faite "&amp;X1611&amp;" jours "&amp;V1611,IF(AND(X1611&lt;30,K1611="Délais NO &amp; Qté NO",D1611=""),"Demande faite "&amp;X1611&amp;" jours "&amp;W1612,"")))</f>
        <v/>
      </c>
      <c r="M1611" s="22">
        <f t="shared" si="177"/>
        <v>1</v>
      </c>
      <c r="N1611" s="23">
        <v>1</v>
      </c>
      <c r="O1611" s="12" t="str">
        <f>CONCATENATE(C1611,D1611,E1611)</f>
        <v>36050523181021920020200</v>
      </c>
      <c r="P1611" s="42" t="str">
        <f t="shared" si="178"/>
        <v>23181021920020200</v>
      </c>
      <c r="Q1611" s="24" t="str">
        <f>IF(AND(D1611&lt;&gt;0,E1611=0),B1611,"")</f>
        <v/>
      </c>
      <c r="R1611" s="25" t="str">
        <f>IF(AND(D1611=0,E1611&lt;&gt;0),B1611,"")</f>
        <v/>
      </c>
      <c r="S1611" s="26">
        <f t="shared" si="175"/>
        <v>41085</v>
      </c>
      <c r="T1611" s="27">
        <f>SUMIFS(S:S,O:O,O1611,E:E,"")</f>
        <v>0</v>
      </c>
      <c r="U1611" s="27">
        <f>SUMIFS(S:S,O:O,O1611,D:D,"")</f>
        <v>0</v>
      </c>
      <c r="V1611" s="28" t="str">
        <f t="shared" si="179"/>
        <v>Avant</v>
      </c>
      <c r="W1611" s="28" t="str">
        <f t="shared" si="180"/>
        <v>Après</v>
      </c>
      <c r="X1611" s="29">
        <f t="shared" si="181"/>
        <v>0</v>
      </c>
      <c r="Y1611" s="42">
        <f>IFERROR(P1611+D1611*0.03,"")</f>
        <v>2.3181021920020776E+16</v>
      </c>
    </row>
    <row r="1612" spans="1:25">
      <c r="A1612" s="13" t="s">
        <v>67</v>
      </c>
      <c r="B1612" s="14" t="s">
        <v>20</v>
      </c>
      <c r="C1612" s="15">
        <v>3605052318119</v>
      </c>
      <c r="D1612" s="16">
        <v>25600</v>
      </c>
      <c r="E1612" s="17">
        <v>19200</v>
      </c>
      <c r="F1612" s="18"/>
      <c r="G1612" s="19">
        <v>1</v>
      </c>
      <c r="H1612" s="20">
        <f t="shared" si="176"/>
        <v>1</v>
      </c>
      <c r="I1612" s="21">
        <f>SUMIFS(E:E,C:C,C1612)</f>
        <v>67200</v>
      </c>
      <c r="J1612" s="21">
        <f>SUMIFS(D:D,C:C,C1612)</f>
        <v>147200</v>
      </c>
      <c r="K1612" s="20" t="str">
        <f>IF(H1612=2,"Délais OK &amp; Qté OK",IF(AND(H1612=1,E1612&lt;&gt;""),"Délais OK &amp; Qté NO",IF(AND(H1612=1,E1612="",M1612&gt;=2),"Délais NO &amp; Qté OK",IF(AND(E1612&lt;&gt;"",J1612=D1612),"Livraison sans demande","Délais NO &amp; Qté NO"))))</f>
        <v>Délais OK &amp; Qté NO</v>
      </c>
      <c r="L1612" s="22" t="str">
        <f>IF(AND(K1612="Délais NO &amp; Qté OK",X1612&gt;30,D1612&lt;&gt;""),"Verificar",IF(AND(K1612="Délais NO &amp; Qté OK",X1612&lt;=30,D1612&lt;&gt;""),"Entrée faite "&amp;X1612&amp;" jours "&amp;V1612,IF(AND(X1612&lt;30,K1612="Délais NO &amp; Qté NO",D1612=""),"Demande faite "&amp;X1612&amp;" jours "&amp;W1613,"")))</f>
        <v/>
      </c>
      <c r="M1612" s="22">
        <f t="shared" si="177"/>
        <v>1</v>
      </c>
      <c r="N1612" s="23">
        <v>1</v>
      </c>
      <c r="O1612" s="12" t="str">
        <f>CONCATENATE(C1612,D1612,E1612)</f>
        <v>36050523181192560019200</v>
      </c>
      <c r="P1612" s="42" t="str">
        <f t="shared" si="178"/>
        <v>23181192560019200</v>
      </c>
      <c r="Q1612" s="24" t="str">
        <f>IF(AND(D1612&lt;&gt;0,E1612=0),B1612,"")</f>
        <v/>
      </c>
      <c r="R1612" s="25" t="str">
        <f>IF(AND(D1612=0,E1612&lt;&gt;0),B1612,"")</f>
        <v/>
      </c>
      <c r="S1612" s="26">
        <f t="shared" si="175"/>
        <v>41085</v>
      </c>
      <c r="T1612" s="27">
        <f>SUMIFS(S:S,O:O,O1612,E:E,"")</f>
        <v>0</v>
      </c>
      <c r="U1612" s="27">
        <f>SUMIFS(S:S,O:O,O1612,D:D,"")</f>
        <v>0</v>
      </c>
      <c r="V1612" s="28" t="str">
        <f t="shared" si="179"/>
        <v>Avant</v>
      </c>
      <c r="W1612" s="28" t="str">
        <f t="shared" si="180"/>
        <v>Après</v>
      </c>
      <c r="X1612" s="29">
        <f t="shared" si="181"/>
        <v>0</v>
      </c>
      <c r="Y1612" s="42">
        <f>IFERROR(P1612+D1612*0.03,"")</f>
        <v>2.3181192560019968E+16</v>
      </c>
    </row>
    <row r="1613" spans="1:25">
      <c r="A1613" s="13" t="s">
        <v>67</v>
      </c>
      <c r="B1613" s="14" t="s">
        <v>20</v>
      </c>
      <c r="C1613" s="15">
        <v>3605052318126</v>
      </c>
      <c r="D1613" s="16">
        <v>19200</v>
      </c>
      <c r="E1613" s="17">
        <v>19200</v>
      </c>
      <c r="F1613" s="18">
        <v>1</v>
      </c>
      <c r="G1613" s="19">
        <v>1</v>
      </c>
      <c r="H1613" s="20">
        <f t="shared" si="176"/>
        <v>2</v>
      </c>
      <c r="I1613" s="21">
        <f>SUMIFS(E:E,C:C,C1613)</f>
        <v>48800</v>
      </c>
      <c r="J1613" s="21">
        <f>SUMIFS(D:D,C:C,C1613)</f>
        <v>123200</v>
      </c>
      <c r="K1613" s="20" t="str">
        <f>IF(H1613=2,"Délais OK &amp; Qté OK",IF(AND(H1613=1,E1613&lt;&gt;""),"Délais OK &amp; Qté NO",IF(AND(H1613=1,E1613="",M1613&gt;=2),"Délais NO &amp; Qté OK",IF(AND(E1613&lt;&gt;"",J1613=D1613),"Livraison sans demande","Délais NO &amp; Qté NO"))))</f>
        <v>Délais OK &amp; Qté OK</v>
      </c>
      <c r="L1613" s="22" t="str">
        <f>IF(AND(K1613="Délais NO &amp; Qté OK",X1613&gt;30,D1613&lt;&gt;""),"Verificar",IF(AND(K1613="Délais NO &amp; Qté OK",X1613&lt;=30,D1613&lt;&gt;""),"Entrée faite "&amp;X1613&amp;" jours "&amp;V1613,IF(AND(X1613&lt;30,K1613="Délais NO &amp; Qté NO",D1613=""),"Demande faite "&amp;X1613&amp;" jours "&amp;W1614,"")))</f>
        <v/>
      </c>
      <c r="M1613" s="22">
        <f t="shared" si="177"/>
        <v>2</v>
      </c>
      <c r="N1613" s="23">
        <v>1</v>
      </c>
      <c r="O1613" s="12" t="str">
        <f>CONCATENATE(C1613,D1613,E1613)</f>
        <v>36050523181261920019200</v>
      </c>
      <c r="P1613" s="42" t="str">
        <f t="shared" si="178"/>
        <v>23181261920019200</v>
      </c>
      <c r="Q1613" s="24" t="str">
        <f>IF(AND(D1613&lt;&gt;0,E1613=0),B1613,"")</f>
        <v/>
      </c>
      <c r="R1613" s="25" t="str">
        <f>IF(AND(D1613=0,E1613&lt;&gt;0),B1613,"")</f>
        <v/>
      </c>
      <c r="S1613" s="26">
        <f t="shared" si="175"/>
        <v>41085</v>
      </c>
      <c r="T1613" s="27">
        <f>SUMIFS(S:S,O:O,O1613,E:E,"")</f>
        <v>0</v>
      </c>
      <c r="U1613" s="27">
        <f>SUMIFS(S:S,O:O,O1613,D:D,"")</f>
        <v>0</v>
      </c>
      <c r="V1613" s="28" t="str">
        <f t="shared" si="179"/>
        <v>Avant</v>
      </c>
      <c r="W1613" s="28" t="str">
        <f t="shared" si="180"/>
        <v>Après</v>
      </c>
      <c r="X1613" s="29">
        <f t="shared" si="181"/>
        <v>0</v>
      </c>
      <c r="Y1613" s="42">
        <f>IFERROR(P1613+D1613*0.03,"")</f>
        <v>2.3181261920019776E+16</v>
      </c>
    </row>
    <row r="1614" spans="1:25">
      <c r="A1614" s="13" t="s">
        <v>67</v>
      </c>
      <c r="B1614" s="14" t="s">
        <v>20</v>
      </c>
      <c r="C1614" s="15">
        <v>3605052351789</v>
      </c>
      <c r="D1614" s="16">
        <v>10000</v>
      </c>
      <c r="E1614" s="17">
        <v>10000</v>
      </c>
      <c r="F1614" s="18">
        <v>1</v>
      </c>
      <c r="G1614" s="19">
        <v>1</v>
      </c>
      <c r="H1614" s="20">
        <f t="shared" si="176"/>
        <v>2</v>
      </c>
      <c r="I1614" s="21">
        <f>SUMIFS(E:E,C:C,C1614)</f>
        <v>10000</v>
      </c>
      <c r="J1614" s="21">
        <f>SUMIFS(D:D,C:C,C1614)</f>
        <v>10000</v>
      </c>
      <c r="K1614" s="20" t="str">
        <f>IF(H1614=2,"Délais OK &amp; Qté OK",IF(AND(H1614=1,E1614&lt;&gt;""),"Délais OK &amp; Qté NO",IF(AND(H1614=1,E1614="",M1614&gt;=2),"Délais NO &amp; Qté OK",IF(AND(E1614&lt;&gt;"",J1614=D1614),"Livraison sans demande","Délais NO &amp; Qté NO"))))</f>
        <v>Délais OK &amp; Qté OK</v>
      </c>
      <c r="L1614" s="22" t="str">
        <f>IF(AND(K1614="Délais NO &amp; Qté OK",X1614&gt;30,D1614&lt;&gt;""),"Verificar",IF(AND(K1614="Délais NO &amp; Qté OK",X1614&lt;=30,D1614&lt;&gt;""),"Entrée faite "&amp;X1614&amp;" jours "&amp;V1614,IF(AND(X1614&lt;30,K1614="Délais NO &amp; Qté NO",D1614=""),"Demande faite "&amp;X1614&amp;" jours "&amp;W1615,"")))</f>
        <v/>
      </c>
      <c r="M1614" s="22">
        <f t="shared" si="177"/>
        <v>1</v>
      </c>
      <c r="N1614" s="23">
        <v>1</v>
      </c>
      <c r="O1614" s="12" t="str">
        <f>CONCATENATE(C1614,D1614,E1614)</f>
        <v>36050523517891000010000</v>
      </c>
      <c r="P1614" s="42" t="str">
        <f t="shared" si="178"/>
        <v>23517891000010000</v>
      </c>
      <c r="Q1614" s="24" t="str">
        <f>IF(AND(D1614&lt;&gt;0,E1614=0),B1614,"")</f>
        <v/>
      </c>
      <c r="R1614" s="25" t="str">
        <f>IF(AND(D1614=0,E1614&lt;&gt;0),B1614,"")</f>
        <v/>
      </c>
      <c r="S1614" s="26">
        <f t="shared" si="175"/>
        <v>41085</v>
      </c>
      <c r="T1614" s="27">
        <f>SUMIFS(S:S,O:O,O1614,E:E,"")</f>
        <v>0</v>
      </c>
      <c r="U1614" s="27">
        <f>SUMIFS(S:S,O:O,O1614,D:D,"")</f>
        <v>0</v>
      </c>
      <c r="V1614" s="28" t="str">
        <f t="shared" si="179"/>
        <v>Avant</v>
      </c>
      <c r="W1614" s="28" t="str">
        <f t="shared" si="180"/>
        <v>Après</v>
      </c>
      <c r="X1614" s="29">
        <f t="shared" si="181"/>
        <v>0</v>
      </c>
      <c r="Y1614" s="42">
        <f>IFERROR(P1614+D1614*0.03,"")</f>
        <v>2.35178910000103E+16</v>
      </c>
    </row>
    <row r="1615" spans="1:25">
      <c r="A1615" s="13" t="s">
        <v>67</v>
      </c>
      <c r="B1615" s="14" t="s">
        <v>20</v>
      </c>
      <c r="C1615" s="15">
        <v>3605052360668</v>
      </c>
      <c r="D1615" s="16">
        <v>10000</v>
      </c>
      <c r="E1615" s="17">
        <v>10000</v>
      </c>
      <c r="F1615" s="18">
        <v>1</v>
      </c>
      <c r="G1615" s="19">
        <v>1</v>
      </c>
      <c r="H1615" s="20">
        <f t="shared" si="176"/>
        <v>2</v>
      </c>
      <c r="I1615" s="21">
        <f>SUMIFS(E:E,C:C,C1615)</f>
        <v>10000</v>
      </c>
      <c r="J1615" s="21">
        <f>SUMIFS(D:D,C:C,C1615)</f>
        <v>10000</v>
      </c>
      <c r="K1615" s="20" t="str">
        <f>IF(H1615=2,"Délais OK &amp; Qté OK",IF(AND(H1615=1,E1615&lt;&gt;""),"Délais OK &amp; Qté NO",IF(AND(H1615=1,E1615="",M1615&gt;=2),"Délais NO &amp; Qté OK",IF(AND(E1615&lt;&gt;"",J1615=D1615),"Livraison sans demande","Délais NO &amp; Qté NO"))))</f>
        <v>Délais OK &amp; Qté OK</v>
      </c>
      <c r="L1615" s="22" t="str">
        <f>IF(AND(K1615="Délais NO &amp; Qté OK",X1615&gt;30,D1615&lt;&gt;""),"Verificar",IF(AND(K1615="Délais NO &amp; Qté OK",X1615&lt;=30,D1615&lt;&gt;""),"Entrée faite "&amp;X1615&amp;" jours "&amp;V1615,IF(AND(X1615&lt;30,K1615="Délais NO &amp; Qté NO",D1615=""),"Demande faite "&amp;X1615&amp;" jours "&amp;W1616,"")))</f>
        <v/>
      </c>
      <c r="M1615" s="22">
        <f t="shared" si="177"/>
        <v>1</v>
      </c>
      <c r="N1615" s="23">
        <v>1</v>
      </c>
      <c r="O1615" s="12" t="str">
        <f>CONCATENATE(C1615,D1615,E1615)</f>
        <v>36050523606681000010000</v>
      </c>
      <c r="P1615" s="42" t="str">
        <f t="shared" si="178"/>
        <v>23606681000010000</v>
      </c>
      <c r="Q1615" s="24" t="str">
        <f>IF(AND(D1615&lt;&gt;0,E1615=0),B1615,"")</f>
        <v/>
      </c>
      <c r="R1615" s="25" t="str">
        <f>IF(AND(D1615=0,E1615&lt;&gt;0),B1615,"")</f>
        <v/>
      </c>
      <c r="S1615" s="26">
        <f t="shared" si="175"/>
        <v>41085</v>
      </c>
      <c r="T1615" s="27">
        <f>SUMIFS(S:S,O:O,O1615,E:E,"")</f>
        <v>0</v>
      </c>
      <c r="U1615" s="27">
        <f>SUMIFS(S:S,O:O,O1615,D:D,"")</f>
        <v>0</v>
      </c>
      <c r="V1615" s="28" t="str">
        <f t="shared" si="179"/>
        <v>Avant</v>
      </c>
      <c r="W1615" s="28" t="str">
        <f t="shared" si="180"/>
        <v>Après</v>
      </c>
      <c r="X1615" s="29">
        <f t="shared" si="181"/>
        <v>0</v>
      </c>
      <c r="Y1615" s="42">
        <f>IFERROR(P1615+D1615*0.03,"")</f>
        <v>2.36066810000103E+16</v>
      </c>
    </row>
    <row r="1616" spans="1:25">
      <c r="A1616" s="13" t="s">
        <v>67</v>
      </c>
      <c r="B1616" s="14" t="s">
        <v>20</v>
      </c>
      <c r="C1616" s="15">
        <v>3605052376942</v>
      </c>
      <c r="D1616" s="16">
        <v>10000</v>
      </c>
      <c r="E1616" s="17">
        <v>10000</v>
      </c>
      <c r="F1616" s="18">
        <v>1</v>
      </c>
      <c r="G1616" s="19">
        <v>1</v>
      </c>
      <c r="H1616" s="20">
        <f t="shared" si="176"/>
        <v>2</v>
      </c>
      <c r="I1616" s="21">
        <f>SUMIFS(E:E,C:C,C1616)</f>
        <v>20000</v>
      </c>
      <c r="J1616" s="21">
        <f>SUMIFS(D:D,C:C,C1616)</f>
        <v>20000</v>
      </c>
      <c r="K1616" s="20" t="str">
        <f>IF(H1616=2,"Délais OK &amp; Qté OK",IF(AND(H1616=1,E1616&lt;&gt;""),"Délais OK &amp; Qté NO",IF(AND(H1616=1,E1616="",M1616&gt;=2),"Délais NO &amp; Qté OK",IF(AND(E1616&lt;&gt;"",J1616=D1616),"Livraison sans demande","Délais NO &amp; Qté NO"))))</f>
        <v>Délais OK &amp; Qté OK</v>
      </c>
      <c r="L1616" s="22" t="str">
        <f>IF(AND(K1616="Délais NO &amp; Qté OK",X1616&gt;30,D1616&lt;&gt;""),"Verificar",IF(AND(K1616="Délais NO &amp; Qté OK",X1616&lt;=30,D1616&lt;&gt;""),"Entrée faite "&amp;X1616&amp;" jours "&amp;V1616,IF(AND(X1616&lt;30,K1616="Délais NO &amp; Qté NO",D1616=""),"Demande faite "&amp;X1616&amp;" jours "&amp;W1617,"")))</f>
        <v/>
      </c>
      <c r="M1616" s="22">
        <f t="shared" si="177"/>
        <v>1</v>
      </c>
      <c r="N1616" s="23">
        <v>1</v>
      </c>
      <c r="O1616" s="12" t="str">
        <f>CONCATENATE(C1616,D1616,E1616)</f>
        <v>36050523769421000010000</v>
      </c>
      <c r="P1616" s="42" t="str">
        <f t="shared" si="178"/>
        <v>23769421000010000</v>
      </c>
      <c r="Q1616" s="24" t="str">
        <f>IF(AND(D1616&lt;&gt;0,E1616=0),B1616,"")</f>
        <v/>
      </c>
      <c r="R1616" s="25" t="str">
        <f>IF(AND(D1616=0,E1616&lt;&gt;0),B1616,"")</f>
        <v/>
      </c>
      <c r="S1616" s="26">
        <f t="shared" si="175"/>
        <v>41085</v>
      </c>
      <c r="T1616" s="27">
        <f>SUMIFS(S:S,O:O,O1616,E:E,"")</f>
        <v>0</v>
      </c>
      <c r="U1616" s="27">
        <f>SUMIFS(S:S,O:O,O1616,D:D,"")</f>
        <v>0</v>
      </c>
      <c r="V1616" s="28" t="str">
        <f t="shared" si="179"/>
        <v>Avant</v>
      </c>
      <c r="W1616" s="28" t="str">
        <f t="shared" si="180"/>
        <v>Après</v>
      </c>
      <c r="X1616" s="29">
        <f t="shared" si="181"/>
        <v>0</v>
      </c>
      <c r="Y1616" s="42">
        <f>IFERROR(P1616+D1616*0.03,"")</f>
        <v>2.37694210000103E+16</v>
      </c>
    </row>
    <row r="1617" spans="1:25">
      <c r="A1617" s="13" t="s">
        <v>67</v>
      </c>
      <c r="B1617" s="14" t="s">
        <v>20</v>
      </c>
      <c r="C1617" s="15">
        <v>3605052376997</v>
      </c>
      <c r="D1617" s="16">
        <v>20000</v>
      </c>
      <c r="E1617" s="17">
        <v>10000</v>
      </c>
      <c r="F1617" s="18"/>
      <c r="G1617" s="19">
        <v>1</v>
      </c>
      <c r="H1617" s="20">
        <f t="shared" si="176"/>
        <v>1</v>
      </c>
      <c r="I1617" s="21">
        <f>SUMIFS(E:E,C:C,C1617)</f>
        <v>20000</v>
      </c>
      <c r="J1617" s="21">
        <f>SUMIFS(D:D,C:C,C1617)</f>
        <v>40000</v>
      </c>
      <c r="K1617" s="20" t="str">
        <f>IF(H1617=2,"Délais OK &amp; Qté OK",IF(AND(H1617=1,E1617&lt;&gt;""),"Délais OK &amp; Qté NO",IF(AND(H1617=1,E1617="",M1617&gt;=2),"Délais NO &amp; Qté OK",IF(AND(E1617&lt;&gt;"",J1617=D1617),"Livraison sans demande","Délais NO &amp; Qté NO"))))</f>
        <v>Délais OK &amp; Qté NO</v>
      </c>
      <c r="L1617" s="22" t="str">
        <f>IF(AND(K1617="Délais NO &amp; Qté OK",X1617&gt;30,D1617&lt;&gt;""),"Verificar",IF(AND(K1617="Délais NO &amp; Qté OK",X1617&lt;=30,D1617&lt;&gt;""),"Entrée faite "&amp;X1617&amp;" jours "&amp;V1617,IF(AND(X1617&lt;30,K1617="Délais NO &amp; Qté NO",D1617=""),"Demande faite "&amp;X1617&amp;" jours "&amp;W1618,"")))</f>
        <v/>
      </c>
      <c r="M1617" s="22">
        <f t="shared" si="177"/>
        <v>2</v>
      </c>
      <c r="N1617" s="23">
        <v>1</v>
      </c>
      <c r="O1617" s="12" t="str">
        <f>CONCATENATE(C1617,D1617,E1617)</f>
        <v>36050523769972000010000</v>
      </c>
      <c r="P1617" s="42" t="str">
        <f t="shared" si="178"/>
        <v>23769972000010000</v>
      </c>
      <c r="Q1617" s="24" t="str">
        <f>IF(AND(D1617&lt;&gt;0,E1617=0),B1617,"")</f>
        <v/>
      </c>
      <c r="R1617" s="25" t="str">
        <f>IF(AND(D1617=0,E1617&lt;&gt;0),B1617,"")</f>
        <v/>
      </c>
      <c r="S1617" s="26">
        <f t="shared" si="175"/>
        <v>41085</v>
      </c>
      <c r="T1617" s="27">
        <f>SUMIFS(S:S,O:O,O1617,E:E,"")</f>
        <v>0</v>
      </c>
      <c r="U1617" s="27">
        <f>SUMIFS(S:S,O:O,O1617,D:D,"")</f>
        <v>0</v>
      </c>
      <c r="V1617" s="28" t="str">
        <f t="shared" si="179"/>
        <v>Avant</v>
      </c>
      <c r="W1617" s="28" t="str">
        <f t="shared" si="180"/>
        <v>Après</v>
      </c>
      <c r="X1617" s="29">
        <f t="shared" si="181"/>
        <v>0</v>
      </c>
      <c r="Y1617" s="42">
        <f>IFERROR(P1617+D1617*0.03,"")</f>
        <v>2.37699720000106E+16</v>
      </c>
    </row>
    <row r="1618" spans="1:25">
      <c r="A1618" s="13" t="s">
        <v>67</v>
      </c>
      <c r="B1618" s="14" t="s">
        <v>20</v>
      </c>
      <c r="C1618" s="15">
        <v>3605052377000</v>
      </c>
      <c r="D1618" s="16">
        <v>20000</v>
      </c>
      <c r="E1618" s="17">
        <v>20000</v>
      </c>
      <c r="F1618" s="18">
        <v>1</v>
      </c>
      <c r="G1618" s="19">
        <v>1</v>
      </c>
      <c r="H1618" s="20">
        <f t="shared" si="176"/>
        <v>2</v>
      </c>
      <c r="I1618" s="21">
        <f>SUMIFS(E:E,C:C,C1618)</f>
        <v>40000</v>
      </c>
      <c r="J1618" s="21">
        <f>SUMIFS(D:D,C:C,C1618)</f>
        <v>40000</v>
      </c>
      <c r="K1618" s="20" t="str">
        <f>IF(H1618=2,"Délais OK &amp; Qté OK",IF(AND(H1618=1,E1618&lt;&gt;""),"Délais OK &amp; Qté NO",IF(AND(H1618=1,E1618="",M1618&gt;=2),"Délais NO &amp; Qté OK",IF(AND(E1618&lt;&gt;"",J1618=D1618),"Livraison sans demande","Délais NO &amp; Qté NO"))))</f>
        <v>Délais OK &amp; Qté OK</v>
      </c>
      <c r="L1618" s="22" t="str">
        <f>IF(AND(K1618="Délais NO &amp; Qté OK",X1618&gt;30,D1618&lt;&gt;""),"Verificar",IF(AND(K1618="Délais NO &amp; Qté OK",X1618&lt;=30,D1618&lt;&gt;""),"Entrée faite "&amp;X1618&amp;" jours "&amp;V1618,IF(AND(X1618&lt;30,K1618="Délais NO &amp; Qté NO",D1618=""),"Demande faite "&amp;X1618&amp;" jours "&amp;W1619,"")))</f>
        <v/>
      </c>
      <c r="M1618" s="22">
        <f t="shared" si="177"/>
        <v>1</v>
      </c>
      <c r="N1618" s="23">
        <v>1</v>
      </c>
      <c r="O1618" s="12" t="str">
        <f>CONCATENATE(C1618,D1618,E1618)</f>
        <v>36050523770002000020000</v>
      </c>
      <c r="P1618" s="42" t="str">
        <f t="shared" si="178"/>
        <v>23770002000020000</v>
      </c>
      <c r="Q1618" s="24" t="str">
        <f>IF(AND(D1618&lt;&gt;0,E1618=0),B1618,"")</f>
        <v/>
      </c>
      <c r="R1618" s="25" t="str">
        <f>IF(AND(D1618=0,E1618&lt;&gt;0),B1618,"")</f>
        <v/>
      </c>
      <c r="S1618" s="26">
        <f t="shared" si="175"/>
        <v>41085</v>
      </c>
      <c r="T1618" s="27">
        <f>SUMIFS(S:S,O:O,O1618,E:E,"")</f>
        <v>0</v>
      </c>
      <c r="U1618" s="27">
        <f>SUMIFS(S:S,O:O,O1618,D:D,"")</f>
        <v>0</v>
      </c>
      <c r="V1618" s="28" t="str">
        <f t="shared" si="179"/>
        <v>Avant</v>
      </c>
      <c r="W1618" s="28" t="str">
        <f t="shared" si="180"/>
        <v>Après</v>
      </c>
      <c r="X1618" s="29">
        <f t="shared" si="181"/>
        <v>0</v>
      </c>
      <c r="Y1618" s="42">
        <f>IFERROR(P1618+D1618*0.03,"")</f>
        <v>2.37700020000206E+16</v>
      </c>
    </row>
    <row r="1619" spans="1:25">
      <c r="A1619" s="13" t="s">
        <v>67</v>
      </c>
      <c r="B1619" s="14" t="s">
        <v>20</v>
      </c>
      <c r="C1619" s="15">
        <v>3605052377017</v>
      </c>
      <c r="D1619" s="16">
        <v>20000</v>
      </c>
      <c r="E1619" s="17">
        <v>20000</v>
      </c>
      <c r="F1619" s="18">
        <v>1</v>
      </c>
      <c r="G1619" s="19">
        <v>1</v>
      </c>
      <c r="H1619" s="20">
        <f t="shared" si="176"/>
        <v>2</v>
      </c>
      <c r="I1619" s="21">
        <f>SUMIFS(E:E,C:C,C1619)</f>
        <v>20000</v>
      </c>
      <c r="J1619" s="21">
        <f>SUMIFS(D:D,C:C,C1619)</f>
        <v>30000</v>
      </c>
      <c r="K1619" s="20" t="str">
        <f>IF(H1619=2,"Délais OK &amp; Qté OK",IF(AND(H1619=1,E1619&lt;&gt;""),"Délais OK &amp; Qté NO",IF(AND(H1619=1,E1619="",M1619&gt;=2),"Délais NO &amp; Qté OK",IF(AND(E1619&lt;&gt;"",J1619=D1619),"Livraison sans demande","Délais NO &amp; Qté NO"))))</f>
        <v>Délais OK &amp; Qté OK</v>
      </c>
      <c r="L1619" s="22" t="str">
        <f>IF(AND(K1619="Délais NO &amp; Qté OK",X1619&gt;30,D1619&lt;&gt;""),"Verificar",IF(AND(K1619="Délais NO &amp; Qté OK",X1619&lt;=30,D1619&lt;&gt;""),"Entrée faite "&amp;X1619&amp;" jours "&amp;V1619,IF(AND(X1619&lt;30,K1619="Délais NO &amp; Qté NO",D1619=""),"Demande faite "&amp;X1619&amp;" jours "&amp;W1620,"")))</f>
        <v/>
      </c>
      <c r="M1619" s="22">
        <f t="shared" si="177"/>
        <v>1</v>
      </c>
      <c r="N1619" s="23">
        <v>1</v>
      </c>
      <c r="O1619" s="12" t="str">
        <f>CONCATENATE(C1619,D1619,E1619)</f>
        <v>36050523770172000020000</v>
      </c>
      <c r="P1619" s="42" t="str">
        <f t="shared" si="178"/>
        <v>23770172000020000</v>
      </c>
      <c r="Q1619" s="24" t="str">
        <f>IF(AND(D1619&lt;&gt;0,E1619=0),B1619,"")</f>
        <v/>
      </c>
      <c r="R1619" s="25" t="str">
        <f>IF(AND(D1619=0,E1619&lt;&gt;0),B1619,"")</f>
        <v/>
      </c>
      <c r="S1619" s="26">
        <f t="shared" si="175"/>
        <v>41085</v>
      </c>
      <c r="T1619" s="27">
        <f>SUMIFS(S:S,O:O,O1619,E:E,"")</f>
        <v>0</v>
      </c>
      <c r="U1619" s="27">
        <f>SUMIFS(S:S,O:O,O1619,D:D,"")</f>
        <v>0</v>
      </c>
      <c r="V1619" s="28" t="str">
        <f t="shared" si="179"/>
        <v>Avant</v>
      </c>
      <c r="W1619" s="28" t="str">
        <f t="shared" si="180"/>
        <v>Après</v>
      </c>
      <c r="X1619" s="29">
        <f t="shared" si="181"/>
        <v>0</v>
      </c>
      <c r="Y1619" s="42">
        <f>IFERROR(P1619+D1619*0.03,"")</f>
        <v>2.37701720000206E+16</v>
      </c>
    </row>
    <row r="1620" spans="1:25">
      <c r="A1620" s="13" t="s">
        <v>67</v>
      </c>
      <c r="B1620" s="14" t="s">
        <v>20</v>
      </c>
      <c r="C1620" s="15">
        <v>3605052383797</v>
      </c>
      <c r="D1620" s="16">
        <v>10000</v>
      </c>
      <c r="E1620" s="17">
        <v>10000</v>
      </c>
      <c r="F1620" s="18">
        <v>1</v>
      </c>
      <c r="G1620" s="19">
        <v>1</v>
      </c>
      <c r="H1620" s="20">
        <f t="shared" si="176"/>
        <v>2</v>
      </c>
      <c r="I1620" s="21">
        <f>SUMIFS(E:E,C:C,C1620)</f>
        <v>10000</v>
      </c>
      <c r="J1620" s="21">
        <f>SUMIFS(D:D,C:C,C1620)</f>
        <v>10000</v>
      </c>
      <c r="K1620" s="20" t="str">
        <f>IF(H1620=2,"Délais OK &amp; Qté OK",IF(AND(H1620=1,E1620&lt;&gt;""),"Délais OK &amp; Qté NO",IF(AND(H1620=1,E1620="",M1620&gt;=2),"Délais NO &amp; Qté OK",IF(AND(E1620&lt;&gt;"",J1620=D1620),"Livraison sans demande","Délais NO &amp; Qté NO"))))</f>
        <v>Délais OK &amp; Qté OK</v>
      </c>
      <c r="L1620" s="22" t="str">
        <f>IF(AND(K1620="Délais NO &amp; Qté OK",X1620&gt;30,D1620&lt;&gt;""),"Verificar",IF(AND(K1620="Délais NO &amp; Qté OK",X1620&lt;=30,D1620&lt;&gt;""),"Entrée faite "&amp;X1620&amp;" jours "&amp;V1620,IF(AND(X1620&lt;30,K1620="Délais NO &amp; Qté NO",D1620=""),"Demande faite "&amp;X1620&amp;" jours "&amp;W1621,"")))</f>
        <v/>
      </c>
      <c r="M1620" s="22">
        <f t="shared" si="177"/>
        <v>1</v>
      </c>
      <c r="N1620" s="23">
        <v>1</v>
      </c>
      <c r="O1620" s="12" t="str">
        <f>CONCATENATE(C1620,D1620,E1620)</f>
        <v>36050523837971000010000</v>
      </c>
      <c r="P1620" s="42" t="str">
        <f t="shared" si="178"/>
        <v>23837971000010000</v>
      </c>
      <c r="Q1620" s="24" t="str">
        <f>IF(AND(D1620&lt;&gt;0,E1620=0),B1620,"")</f>
        <v/>
      </c>
      <c r="R1620" s="25" t="str">
        <f>IF(AND(D1620=0,E1620&lt;&gt;0),B1620,"")</f>
        <v/>
      </c>
      <c r="S1620" s="26">
        <f t="shared" si="175"/>
        <v>41085</v>
      </c>
      <c r="T1620" s="27">
        <f>SUMIFS(S:S,O:O,O1620,E:E,"")</f>
        <v>0</v>
      </c>
      <c r="U1620" s="27">
        <f>SUMIFS(S:S,O:O,O1620,D:D,"")</f>
        <v>0</v>
      </c>
      <c r="V1620" s="28" t="str">
        <f t="shared" si="179"/>
        <v>Avant</v>
      </c>
      <c r="W1620" s="28" t="str">
        <f t="shared" si="180"/>
        <v>Après</v>
      </c>
      <c r="X1620" s="29">
        <f t="shared" si="181"/>
        <v>0</v>
      </c>
      <c r="Y1620" s="42">
        <f>IFERROR(P1620+D1620*0.03,"")</f>
        <v>2.38379710000103E+16</v>
      </c>
    </row>
    <row r="1621" spans="1:25">
      <c r="A1621" s="13" t="s">
        <v>67</v>
      </c>
      <c r="B1621" s="14" t="s">
        <v>20</v>
      </c>
      <c r="C1621" s="15">
        <v>3605052420577</v>
      </c>
      <c r="D1621" s="16">
        <v>10000</v>
      </c>
      <c r="E1621" s="17">
        <v>10000</v>
      </c>
      <c r="F1621" s="18">
        <v>1</v>
      </c>
      <c r="G1621" s="19">
        <v>1</v>
      </c>
      <c r="H1621" s="20">
        <f t="shared" si="176"/>
        <v>2</v>
      </c>
      <c r="I1621" s="21">
        <f>SUMIFS(E:E,C:C,C1621)</f>
        <v>10000</v>
      </c>
      <c r="J1621" s="21">
        <f>SUMIFS(D:D,C:C,C1621)</f>
        <v>10000</v>
      </c>
      <c r="K1621" s="20" t="str">
        <f>IF(H1621=2,"Délais OK &amp; Qté OK",IF(AND(H1621=1,E1621&lt;&gt;""),"Délais OK &amp; Qté NO",IF(AND(H1621=1,E1621="",M1621&gt;=2),"Délais NO &amp; Qté OK",IF(AND(E1621&lt;&gt;"",J1621=D1621),"Livraison sans demande","Délais NO &amp; Qté NO"))))</f>
        <v>Délais OK &amp; Qté OK</v>
      </c>
      <c r="L1621" s="22" t="str">
        <f>IF(AND(K1621="Délais NO &amp; Qté OK",X1621&gt;30,D1621&lt;&gt;""),"Verificar",IF(AND(K1621="Délais NO &amp; Qté OK",X1621&lt;=30,D1621&lt;&gt;""),"Entrée faite "&amp;X1621&amp;" jours "&amp;V1621,IF(AND(X1621&lt;30,K1621="Délais NO &amp; Qté NO",D1621=""),"Demande faite "&amp;X1621&amp;" jours "&amp;W1622,"")))</f>
        <v/>
      </c>
      <c r="M1621" s="22">
        <f t="shared" si="177"/>
        <v>1</v>
      </c>
      <c r="N1621" s="23">
        <v>1</v>
      </c>
      <c r="O1621" s="12" t="str">
        <f>CONCATENATE(C1621,D1621,E1621)</f>
        <v>36050524205771000010000</v>
      </c>
      <c r="P1621" s="42" t="str">
        <f t="shared" si="178"/>
        <v>24205771000010000</v>
      </c>
      <c r="Q1621" s="24" t="str">
        <f>IF(AND(D1621&lt;&gt;0,E1621=0),B1621,"")</f>
        <v/>
      </c>
      <c r="R1621" s="25" t="str">
        <f>IF(AND(D1621=0,E1621&lt;&gt;0),B1621,"")</f>
        <v/>
      </c>
      <c r="S1621" s="26">
        <f t="shared" si="175"/>
        <v>41085</v>
      </c>
      <c r="T1621" s="27">
        <f>SUMIFS(S:S,O:O,O1621,E:E,"")</f>
        <v>0</v>
      </c>
      <c r="U1621" s="27">
        <f>SUMIFS(S:S,O:O,O1621,D:D,"")</f>
        <v>0</v>
      </c>
      <c r="V1621" s="28" t="str">
        <f t="shared" si="179"/>
        <v>Avant</v>
      </c>
      <c r="W1621" s="28" t="str">
        <f t="shared" si="180"/>
        <v>Après</v>
      </c>
      <c r="X1621" s="29">
        <f t="shared" si="181"/>
        <v>0</v>
      </c>
      <c r="Y1621" s="42">
        <f>IFERROR(P1621+D1621*0.03,"")</f>
        <v>2.42057710000103E+16</v>
      </c>
    </row>
    <row r="1622" spans="1:25">
      <c r="A1622" s="13" t="s">
        <v>67</v>
      </c>
      <c r="B1622" s="14" t="s">
        <v>20</v>
      </c>
      <c r="C1622" s="15">
        <v>3605052420591</v>
      </c>
      <c r="D1622" s="16">
        <v>10000</v>
      </c>
      <c r="E1622" s="17">
        <v>10000</v>
      </c>
      <c r="F1622" s="18">
        <v>1</v>
      </c>
      <c r="G1622" s="19">
        <v>1</v>
      </c>
      <c r="H1622" s="20">
        <f t="shared" si="176"/>
        <v>2</v>
      </c>
      <c r="I1622" s="21">
        <f>SUMIFS(E:E,C:C,C1622)</f>
        <v>10000</v>
      </c>
      <c r="J1622" s="21">
        <f>SUMIFS(D:D,C:C,C1622)</f>
        <v>10000</v>
      </c>
      <c r="K1622" s="20" t="str">
        <f>IF(H1622=2,"Délais OK &amp; Qté OK",IF(AND(H1622=1,E1622&lt;&gt;""),"Délais OK &amp; Qté NO",IF(AND(H1622=1,E1622="",M1622&gt;=2),"Délais NO &amp; Qté OK",IF(AND(E1622&lt;&gt;"",J1622=D1622),"Livraison sans demande","Délais NO &amp; Qté NO"))))</f>
        <v>Délais OK &amp; Qté OK</v>
      </c>
      <c r="L1622" s="22" t="str">
        <f>IF(AND(K1622="Délais NO &amp; Qté OK",X1622&gt;30,D1622&lt;&gt;""),"Verificar",IF(AND(K1622="Délais NO &amp; Qté OK",X1622&lt;=30,D1622&lt;&gt;""),"Entrée faite "&amp;X1622&amp;" jours "&amp;V1622,IF(AND(X1622&lt;30,K1622="Délais NO &amp; Qté NO",D1622=""),"Demande faite "&amp;X1622&amp;" jours "&amp;W1623,"")))</f>
        <v/>
      </c>
      <c r="M1622" s="22">
        <f t="shared" si="177"/>
        <v>1</v>
      </c>
      <c r="N1622" s="23">
        <v>1</v>
      </c>
      <c r="O1622" s="12" t="str">
        <f>CONCATENATE(C1622,D1622,E1622)</f>
        <v>36050524205911000010000</v>
      </c>
      <c r="P1622" s="42" t="str">
        <f t="shared" si="178"/>
        <v>24205911000010000</v>
      </c>
      <c r="Q1622" s="24" t="str">
        <f>IF(AND(D1622&lt;&gt;0,E1622=0),B1622,"")</f>
        <v/>
      </c>
      <c r="R1622" s="25" t="str">
        <f>IF(AND(D1622=0,E1622&lt;&gt;0),B1622,"")</f>
        <v/>
      </c>
      <c r="S1622" s="26">
        <f t="shared" si="175"/>
        <v>41085</v>
      </c>
      <c r="T1622" s="27">
        <f>SUMIFS(S:S,O:O,O1622,E:E,"")</f>
        <v>0</v>
      </c>
      <c r="U1622" s="27">
        <f>SUMIFS(S:S,O:O,O1622,D:D,"")</f>
        <v>0</v>
      </c>
      <c r="V1622" s="28" t="str">
        <f t="shared" si="179"/>
        <v>Avant</v>
      </c>
      <c r="W1622" s="28" t="str">
        <f t="shared" si="180"/>
        <v>Après</v>
      </c>
      <c r="X1622" s="29">
        <f t="shared" si="181"/>
        <v>0</v>
      </c>
      <c r="Y1622" s="42">
        <f>IFERROR(P1622+D1622*0.03,"")</f>
        <v>2.42059110000103E+16</v>
      </c>
    </row>
    <row r="1623" spans="1:25">
      <c r="A1623" s="13" t="s">
        <v>67</v>
      </c>
      <c r="B1623" s="14" t="s">
        <v>20</v>
      </c>
      <c r="C1623" s="15">
        <v>3605052420614</v>
      </c>
      <c r="D1623" s="16">
        <v>10000</v>
      </c>
      <c r="E1623" s="17">
        <v>10000</v>
      </c>
      <c r="F1623" s="18">
        <v>1</v>
      </c>
      <c r="G1623" s="19">
        <v>1</v>
      </c>
      <c r="H1623" s="20">
        <f t="shared" si="176"/>
        <v>2</v>
      </c>
      <c r="I1623" s="21">
        <f>SUMIFS(E:E,C:C,C1623)</f>
        <v>10000</v>
      </c>
      <c r="J1623" s="21">
        <f>SUMIFS(D:D,C:C,C1623)</f>
        <v>10000</v>
      </c>
      <c r="K1623" s="20" t="str">
        <f>IF(H1623=2,"Délais OK &amp; Qté OK",IF(AND(H1623=1,E1623&lt;&gt;""),"Délais OK &amp; Qté NO",IF(AND(H1623=1,E1623="",M1623&gt;=2),"Délais NO &amp; Qté OK",IF(AND(E1623&lt;&gt;"",J1623=D1623),"Livraison sans demande","Délais NO &amp; Qté NO"))))</f>
        <v>Délais OK &amp; Qté OK</v>
      </c>
      <c r="L1623" s="22" t="str">
        <f>IF(AND(K1623="Délais NO &amp; Qté OK",X1623&gt;30,D1623&lt;&gt;""),"Verificar",IF(AND(K1623="Délais NO &amp; Qté OK",X1623&lt;=30,D1623&lt;&gt;""),"Entrée faite "&amp;X1623&amp;" jours "&amp;V1623,IF(AND(X1623&lt;30,K1623="Délais NO &amp; Qté NO",D1623=""),"Demande faite "&amp;X1623&amp;" jours "&amp;W1624,"")))</f>
        <v/>
      </c>
      <c r="M1623" s="22">
        <f t="shared" si="177"/>
        <v>1</v>
      </c>
      <c r="N1623" s="23">
        <v>1</v>
      </c>
      <c r="O1623" s="12" t="str">
        <f>CONCATENATE(C1623,D1623,E1623)</f>
        <v>36050524206141000010000</v>
      </c>
      <c r="P1623" s="42" t="str">
        <f t="shared" si="178"/>
        <v>24206141000010000</v>
      </c>
      <c r="Q1623" s="24" t="str">
        <f>IF(AND(D1623&lt;&gt;0,E1623=0),B1623,"")</f>
        <v/>
      </c>
      <c r="R1623" s="25" t="str">
        <f>IF(AND(D1623=0,E1623&lt;&gt;0),B1623,"")</f>
        <v/>
      </c>
      <c r="S1623" s="26">
        <f t="shared" si="175"/>
        <v>41085</v>
      </c>
      <c r="T1623" s="27">
        <f>SUMIFS(S:S,O:O,O1623,E:E,"")</f>
        <v>0</v>
      </c>
      <c r="U1623" s="27">
        <f>SUMIFS(S:S,O:O,O1623,D:D,"")</f>
        <v>0</v>
      </c>
      <c r="V1623" s="28" t="str">
        <f t="shared" si="179"/>
        <v>Avant</v>
      </c>
      <c r="W1623" s="28" t="str">
        <f t="shared" si="180"/>
        <v>Après</v>
      </c>
      <c r="X1623" s="29">
        <f t="shared" si="181"/>
        <v>0</v>
      </c>
      <c r="Y1623" s="42">
        <f>IFERROR(P1623+D1623*0.03,"")</f>
        <v>2.42061410000103E+16</v>
      </c>
    </row>
    <row r="1624" spans="1:25">
      <c r="A1624" s="13" t="s">
        <v>67</v>
      </c>
      <c r="B1624" s="14" t="s">
        <v>20</v>
      </c>
      <c r="C1624" s="15">
        <v>3605052420621</v>
      </c>
      <c r="D1624" s="16">
        <v>10000</v>
      </c>
      <c r="E1624" s="17">
        <v>10000</v>
      </c>
      <c r="F1624" s="18">
        <v>1</v>
      </c>
      <c r="G1624" s="19">
        <v>1</v>
      </c>
      <c r="H1624" s="20">
        <f t="shared" si="176"/>
        <v>2</v>
      </c>
      <c r="I1624" s="21">
        <f>SUMIFS(E:E,C:C,C1624)</f>
        <v>10000</v>
      </c>
      <c r="J1624" s="21">
        <f>SUMIFS(D:D,C:C,C1624)</f>
        <v>10000</v>
      </c>
      <c r="K1624" s="20" t="str">
        <f>IF(H1624=2,"Délais OK &amp; Qté OK",IF(AND(H1624=1,E1624&lt;&gt;""),"Délais OK &amp; Qté NO",IF(AND(H1624=1,E1624="",M1624&gt;=2),"Délais NO &amp; Qté OK",IF(AND(E1624&lt;&gt;"",J1624=D1624),"Livraison sans demande","Délais NO &amp; Qté NO"))))</f>
        <v>Délais OK &amp; Qté OK</v>
      </c>
      <c r="L1624" s="22" t="str">
        <f>IF(AND(K1624="Délais NO &amp; Qté OK",X1624&gt;30,D1624&lt;&gt;""),"Verificar",IF(AND(K1624="Délais NO &amp; Qté OK",X1624&lt;=30,D1624&lt;&gt;""),"Entrée faite "&amp;X1624&amp;" jours "&amp;V1624,IF(AND(X1624&lt;30,K1624="Délais NO &amp; Qté NO",D1624=""),"Demande faite "&amp;X1624&amp;" jours "&amp;W1625,"")))</f>
        <v/>
      </c>
      <c r="M1624" s="22">
        <f t="shared" si="177"/>
        <v>1</v>
      </c>
      <c r="N1624" s="23">
        <v>1</v>
      </c>
      <c r="O1624" s="12" t="str">
        <f>CONCATENATE(C1624,D1624,E1624)</f>
        <v>36050524206211000010000</v>
      </c>
      <c r="P1624" s="42" t="str">
        <f t="shared" si="178"/>
        <v>24206211000010000</v>
      </c>
      <c r="Q1624" s="24" t="str">
        <f>IF(AND(D1624&lt;&gt;0,E1624=0),B1624,"")</f>
        <v/>
      </c>
      <c r="R1624" s="25" t="str">
        <f>IF(AND(D1624=0,E1624&lt;&gt;0),B1624,"")</f>
        <v/>
      </c>
      <c r="S1624" s="26">
        <f t="shared" si="175"/>
        <v>41085</v>
      </c>
      <c r="T1624" s="27">
        <f>SUMIFS(S:S,O:O,O1624,E:E,"")</f>
        <v>0</v>
      </c>
      <c r="U1624" s="27">
        <f>SUMIFS(S:S,O:O,O1624,D:D,"")</f>
        <v>0</v>
      </c>
      <c r="V1624" s="28" t="str">
        <f t="shared" si="179"/>
        <v>Avant</v>
      </c>
      <c r="W1624" s="28" t="str">
        <f t="shared" si="180"/>
        <v>Après</v>
      </c>
      <c r="X1624" s="29">
        <f t="shared" si="181"/>
        <v>0</v>
      </c>
      <c r="Y1624" s="42">
        <f>IFERROR(P1624+D1624*0.03,"")</f>
        <v>2.42062110000103E+16</v>
      </c>
    </row>
    <row r="1625" spans="1:25">
      <c r="A1625" s="13" t="s">
        <v>67</v>
      </c>
      <c r="B1625" s="14" t="s">
        <v>20</v>
      </c>
      <c r="C1625" s="15">
        <v>3605052420669</v>
      </c>
      <c r="D1625" s="16">
        <v>10000</v>
      </c>
      <c r="E1625" s="17">
        <v>10000</v>
      </c>
      <c r="F1625" s="18">
        <v>1</v>
      </c>
      <c r="G1625" s="19">
        <v>1</v>
      </c>
      <c r="H1625" s="20">
        <f t="shared" si="176"/>
        <v>2</v>
      </c>
      <c r="I1625" s="21">
        <f>SUMIFS(E:E,C:C,C1625)</f>
        <v>10000</v>
      </c>
      <c r="J1625" s="21">
        <f>SUMIFS(D:D,C:C,C1625)</f>
        <v>10000</v>
      </c>
      <c r="K1625" s="20" t="str">
        <f>IF(H1625=2,"Délais OK &amp; Qté OK",IF(AND(H1625=1,E1625&lt;&gt;""),"Délais OK &amp; Qté NO",IF(AND(H1625=1,E1625="",M1625&gt;=2),"Délais NO &amp; Qté OK",IF(AND(E1625&lt;&gt;"",J1625=D1625),"Livraison sans demande","Délais NO &amp; Qté NO"))))</f>
        <v>Délais OK &amp; Qté OK</v>
      </c>
      <c r="L1625" s="22" t="str">
        <f>IF(AND(K1625="Délais NO &amp; Qté OK",X1625&gt;30,D1625&lt;&gt;""),"Verificar",IF(AND(K1625="Délais NO &amp; Qté OK",X1625&lt;=30,D1625&lt;&gt;""),"Entrée faite "&amp;X1625&amp;" jours "&amp;V1625,IF(AND(X1625&lt;30,K1625="Délais NO &amp; Qté NO",D1625=""),"Demande faite "&amp;X1625&amp;" jours "&amp;W1626,"")))</f>
        <v/>
      </c>
      <c r="M1625" s="22">
        <f t="shared" si="177"/>
        <v>1</v>
      </c>
      <c r="N1625" s="23">
        <v>1</v>
      </c>
      <c r="O1625" s="12" t="str">
        <f>CONCATENATE(C1625,D1625,E1625)</f>
        <v>36050524206691000010000</v>
      </c>
      <c r="P1625" s="42" t="str">
        <f t="shared" si="178"/>
        <v>24206691000010000</v>
      </c>
      <c r="Q1625" s="24" t="str">
        <f>IF(AND(D1625&lt;&gt;0,E1625=0),B1625,"")</f>
        <v/>
      </c>
      <c r="R1625" s="25" t="str">
        <f>IF(AND(D1625=0,E1625&lt;&gt;0),B1625,"")</f>
        <v/>
      </c>
      <c r="S1625" s="26">
        <f t="shared" si="175"/>
        <v>41085</v>
      </c>
      <c r="T1625" s="27">
        <f>SUMIFS(S:S,O:O,O1625,E:E,"")</f>
        <v>0</v>
      </c>
      <c r="U1625" s="27">
        <f>SUMIFS(S:S,O:O,O1625,D:D,"")</f>
        <v>0</v>
      </c>
      <c r="V1625" s="28" t="str">
        <f t="shared" si="179"/>
        <v>Avant</v>
      </c>
      <c r="W1625" s="28" t="str">
        <f t="shared" si="180"/>
        <v>Après</v>
      </c>
      <c r="X1625" s="29">
        <f t="shared" si="181"/>
        <v>0</v>
      </c>
      <c r="Y1625" s="42">
        <f>IFERROR(P1625+D1625*0.03,"")</f>
        <v>2.42066910000103E+16</v>
      </c>
    </row>
    <row r="1626" spans="1:25">
      <c r="A1626" s="13" t="s">
        <v>67</v>
      </c>
      <c r="B1626" s="14" t="s">
        <v>20</v>
      </c>
      <c r="C1626" s="15">
        <v>3605052420683</v>
      </c>
      <c r="D1626" s="16">
        <v>10000</v>
      </c>
      <c r="E1626" s="17">
        <v>10000</v>
      </c>
      <c r="F1626" s="18">
        <v>1</v>
      </c>
      <c r="G1626" s="19">
        <v>1</v>
      </c>
      <c r="H1626" s="20">
        <f t="shared" si="176"/>
        <v>2</v>
      </c>
      <c r="I1626" s="21">
        <f>SUMIFS(E:E,C:C,C1626)</f>
        <v>10000</v>
      </c>
      <c r="J1626" s="21">
        <f>SUMIFS(D:D,C:C,C1626)</f>
        <v>10000</v>
      </c>
      <c r="K1626" s="20" t="str">
        <f>IF(H1626=2,"Délais OK &amp; Qté OK",IF(AND(H1626=1,E1626&lt;&gt;""),"Délais OK &amp; Qté NO",IF(AND(H1626=1,E1626="",M1626&gt;=2),"Délais NO &amp; Qté OK",IF(AND(E1626&lt;&gt;"",J1626=D1626),"Livraison sans demande","Délais NO &amp; Qté NO"))))</f>
        <v>Délais OK &amp; Qté OK</v>
      </c>
      <c r="L1626" s="22" t="str">
        <f>IF(AND(K1626="Délais NO &amp; Qté OK",X1626&gt;30,D1626&lt;&gt;""),"Verificar",IF(AND(K1626="Délais NO &amp; Qté OK",X1626&lt;=30,D1626&lt;&gt;""),"Entrée faite "&amp;X1626&amp;" jours "&amp;V1626,IF(AND(X1626&lt;30,K1626="Délais NO &amp; Qté NO",D1626=""),"Demande faite "&amp;X1626&amp;" jours "&amp;W1627,"")))</f>
        <v/>
      </c>
      <c r="M1626" s="22">
        <f t="shared" si="177"/>
        <v>1</v>
      </c>
      <c r="N1626" s="23">
        <v>1</v>
      </c>
      <c r="O1626" s="12" t="str">
        <f>CONCATENATE(C1626,D1626,E1626)</f>
        <v>36050524206831000010000</v>
      </c>
      <c r="P1626" s="42" t="str">
        <f t="shared" si="178"/>
        <v>24206831000010000</v>
      </c>
      <c r="Q1626" s="24" t="str">
        <f>IF(AND(D1626&lt;&gt;0,E1626=0),B1626,"")</f>
        <v/>
      </c>
      <c r="R1626" s="25" t="str">
        <f>IF(AND(D1626=0,E1626&lt;&gt;0),B1626,"")</f>
        <v/>
      </c>
      <c r="S1626" s="26">
        <f t="shared" si="175"/>
        <v>41085</v>
      </c>
      <c r="T1626" s="27">
        <f>SUMIFS(S:S,O:O,O1626,E:E,"")</f>
        <v>0</v>
      </c>
      <c r="U1626" s="27">
        <f>SUMIFS(S:S,O:O,O1626,D:D,"")</f>
        <v>0</v>
      </c>
      <c r="V1626" s="28" t="str">
        <f t="shared" si="179"/>
        <v>Avant</v>
      </c>
      <c r="W1626" s="28" t="str">
        <f t="shared" si="180"/>
        <v>Après</v>
      </c>
      <c r="X1626" s="29">
        <f t="shared" si="181"/>
        <v>0</v>
      </c>
      <c r="Y1626" s="42">
        <f>IFERROR(P1626+D1626*0.03,"")</f>
        <v>2.42068310000103E+16</v>
      </c>
    </row>
    <row r="1627" spans="1:25">
      <c r="A1627" s="13" t="s">
        <v>67</v>
      </c>
      <c r="B1627" s="14" t="s">
        <v>20</v>
      </c>
      <c r="C1627" s="15">
        <v>3605052511787</v>
      </c>
      <c r="D1627" s="16">
        <v>30000</v>
      </c>
      <c r="E1627" s="17"/>
      <c r="F1627" s="18"/>
      <c r="G1627" s="19">
        <v>1</v>
      </c>
      <c r="H1627" s="20">
        <f t="shared" si="176"/>
        <v>1</v>
      </c>
      <c r="I1627" s="21">
        <f>SUMIFS(E:E,C:C,C1627)</f>
        <v>30000</v>
      </c>
      <c r="J1627" s="21">
        <f>SUMIFS(D:D,C:C,C1627)</f>
        <v>30000</v>
      </c>
      <c r="K1627" s="20" t="str">
        <f>IF(H1627=2,"Délais OK &amp; Qté OK",IF(AND(H1627=1,E1627&lt;&gt;""),"Délais OK &amp; Qté NO",IF(AND(H1627=1,E1627="",M1627&gt;=2),"Délais NO &amp; Qté OK",IF(AND(E1627&lt;&gt;"",J1627=D1627),"Livraison sans demande","Délais NO &amp; Qté NO"))))</f>
        <v>Délais NO &amp; Qté OK</v>
      </c>
      <c r="L1627" s="22" t="str">
        <f>IF(AND(K1627="Délais NO &amp; Qté OK",X1627&gt;30,D1627&lt;&gt;""),"Verificar",IF(AND(K1627="Délais NO &amp; Qté OK",X1627&lt;=30,D1627&lt;&gt;""),"Entrée faite "&amp;X1627&amp;" jours "&amp;V1627,IF(AND(X1627&lt;30,K1627="Délais NO &amp; Qté NO",D1627=""),"Demande faite "&amp;X1627&amp;" jours "&amp;W1628,"")))</f>
        <v>Entrée faite 1 jours Après</v>
      </c>
      <c r="M1627" s="22">
        <f t="shared" si="177"/>
        <v>2</v>
      </c>
      <c r="N1627" s="23">
        <v>1</v>
      </c>
      <c r="O1627" s="12" t="str">
        <f>CONCATENATE(C1627,D1627,E1627)</f>
        <v>360505251178730000</v>
      </c>
      <c r="P1627" s="42" t="str">
        <f t="shared" si="178"/>
        <v>251178730000</v>
      </c>
      <c r="Q1627" s="24" t="str">
        <f>IF(AND(D1627&lt;&gt;0,E1627=0),B1627,"")</f>
        <v>25/06/2012</v>
      </c>
      <c r="R1627" s="25" t="str">
        <f>IF(AND(D1627=0,E1627&lt;&gt;0),B1627,"")</f>
        <v/>
      </c>
      <c r="S1627" s="26">
        <f t="shared" si="175"/>
        <v>41085</v>
      </c>
      <c r="T1627" s="27">
        <f>SUMIFS(S:S,O:O,O1627,E:E,"")</f>
        <v>41085</v>
      </c>
      <c r="U1627" s="27">
        <f>SUMIFS(S:S,O:O,O1627,D:D,"")</f>
        <v>41086</v>
      </c>
      <c r="V1627" s="28" t="str">
        <f t="shared" si="179"/>
        <v>Après</v>
      </c>
      <c r="W1627" s="28" t="str">
        <f t="shared" si="180"/>
        <v>Avant</v>
      </c>
      <c r="X1627" s="29">
        <f t="shared" si="181"/>
        <v>1</v>
      </c>
      <c r="Y1627" s="42">
        <f>IFERROR(P1627+D1627*0.03,"")</f>
        <v>251178730900</v>
      </c>
    </row>
    <row r="1628" spans="1:25">
      <c r="A1628" s="13" t="s">
        <v>67</v>
      </c>
      <c r="B1628" s="14" t="s">
        <v>20</v>
      </c>
      <c r="C1628" s="15">
        <v>3605052519219</v>
      </c>
      <c r="D1628" s="16">
        <v>10000</v>
      </c>
      <c r="E1628" s="17">
        <v>10000</v>
      </c>
      <c r="F1628" s="18">
        <v>1</v>
      </c>
      <c r="G1628" s="19">
        <v>1</v>
      </c>
      <c r="H1628" s="20">
        <f t="shared" si="176"/>
        <v>2</v>
      </c>
      <c r="I1628" s="21">
        <f>SUMIFS(E:E,C:C,C1628)</f>
        <v>10000</v>
      </c>
      <c r="J1628" s="21">
        <f>SUMIFS(D:D,C:C,C1628)</f>
        <v>10000</v>
      </c>
      <c r="K1628" s="20" t="str">
        <f>IF(H1628=2,"Délais OK &amp; Qté OK",IF(AND(H1628=1,E1628&lt;&gt;""),"Délais OK &amp; Qté NO",IF(AND(H1628=1,E1628="",M1628&gt;=2),"Délais NO &amp; Qté OK",IF(AND(E1628&lt;&gt;"",J1628=D1628),"Livraison sans demande","Délais NO &amp; Qté NO"))))</f>
        <v>Délais OK &amp; Qté OK</v>
      </c>
      <c r="L1628" s="22" t="str">
        <f>IF(AND(K1628="Délais NO &amp; Qté OK",X1628&gt;30,D1628&lt;&gt;""),"Verificar",IF(AND(K1628="Délais NO &amp; Qté OK",X1628&lt;=30,D1628&lt;&gt;""),"Entrée faite "&amp;X1628&amp;" jours "&amp;V1628,IF(AND(X1628&lt;30,K1628="Délais NO &amp; Qté NO",D1628=""),"Demande faite "&amp;X1628&amp;" jours "&amp;W1629,"")))</f>
        <v/>
      </c>
      <c r="M1628" s="22">
        <f t="shared" si="177"/>
        <v>1</v>
      </c>
      <c r="N1628" s="23">
        <v>1</v>
      </c>
      <c r="O1628" s="12" t="str">
        <f>CONCATENATE(C1628,D1628,E1628)</f>
        <v>36050525192191000010000</v>
      </c>
      <c r="P1628" s="42" t="str">
        <f t="shared" si="178"/>
        <v>25192191000010000</v>
      </c>
      <c r="Q1628" s="24" t="str">
        <f>IF(AND(D1628&lt;&gt;0,E1628=0),B1628,"")</f>
        <v/>
      </c>
      <c r="R1628" s="25" t="str">
        <f>IF(AND(D1628=0,E1628&lt;&gt;0),B1628,"")</f>
        <v/>
      </c>
      <c r="S1628" s="26">
        <f t="shared" si="175"/>
        <v>41085</v>
      </c>
      <c r="T1628" s="27">
        <f>SUMIFS(S:S,O:O,O1628,E:E,"")</f>
        <v>0</v>
      </c>
      <c r="U1628" s="27">
        <f>SUMIFS(S:S,O:O,O1628,D:D,"")</f>
        <v>0</v>
      </c>
      <c r="V1628" s="28" t="str">
        <f t="shared" si="179"/>
        <v>Avant</v>
      </c>
      <c r="W1628" s="28" t="str">
        <f t="shared" si="180"/>
        <v>Après</v>
      </c>
      <c r="X1628" s="29">
        <f t="shared" si="181"/>
        <v>0</v>
      </c>
      <c r="Y1628" s="42">
        <f>IFERROR(P1628+D1628*0.03,"")</f>
        <v>2.51921910000103E+16</v>
      </c>
    </row>
    <row r="1629" spans="1:25">
      <c r="A1629" s="13" t="s">
        <v>67</v>
      </c>
      <c r="B1629" s="14" t="s">
        <v>20</v>
      </c>
      <c r="C1629" s="15">
        <v>3605052522165</v>
      </c>
      <c r="D1629" s="16">
        <v>10000</v>
      </c>
      <c r="E1629" s="17">
        <v>10000</v>
      </c>
      <c r="F1629" s="18">
        <v>1</v>
      </c>
      <c r="G1629" s="19">
        <v>1</v>
      </c>
      <c r="H1629" s="20">
        <f t="shared" si="176"/>
        <v>2</v>
      </c>
      <c r="I1629" s="21">
        <f>SUMIFS(E:E,C:C,C1629)</f>
        <v>10000</v>
      </c>
      <c r="J1629" s="21">
        <f>SUMIFS(D:D,C:C,C1629)</f>
        <v>10000</v>
      </c>
      <c r="K1629" s="20" t="str">
        <f>IF(H1629=2,"Délais OK &amp; Qté OK",IF(AND(H1629=1,E1629&lt;&gt;""),"Délais OK &amp; Qté NO",IF(AND(H1629=1,E1629="",M1629&gt;=2),"Délais NO &amp; Qté OK",IF(AND(E1629&lt;&gt;"",J1629=D1629),"Livraison sans demande","Délais NO &amp; Qté NO"))))</f>
        <v>Délais OK &amp; Qté OK</v>
      </c>
      <c r="L1629" s="22" t="str">
        <f>IF(AND(K1629="Délais NO &amp; Qté OK",X1629&gt;30,D1629&lt;&gt;""),"Verificar",IF(AND(K1629="Délais NO &amp; Qté OK",X1629&lt;=30,D1629&lt;&gt;""),"Entrée faite "&amp;X1629&amp;" jours "&amp;V1629,IF(AND(X1629&lt;30,K1629="Délais NO &amp; Qté NO",D1629=""),"Demande faite "&amp;X1629&amp;" jours "&amp;W1630,"")))</f>
        <v/>
      </c>
      <c r="M1629" s="22">
        <f t="shared" si="177"/>
        <v>1</v>
      </c>
      <c r="N1629" s="23">
        <v>1</v>
      </c>
      <c r="O1629" s="12" t="str">
        <f>CONCATENATE(C1629,D1629,E1629)</f>
        <v>36050525221651000010000</v>
      </c>
      <c r="P1629" s="42" t="str">
        <f t="shared" si="178"/>
        <v>25221651000010000</v>
      </c>
      <c r="Q1629" s="24" t="str">
        <f>IF(AND(D1629&lt;&gt;0,E1629=0),B1629,"")</f>
        <v/>
      </c>
      <c r="R1629" s="25" t="str">
        <f>IF(AND(D1629=0,E1629&lt;&gt;0),B1629,"")</f>
        <v/>
      </c>
      <c r="S1629" s="26">
        <f t="shared" si="175"/>
        <v>41085</v>
      </c>
      <c r="T1629" s="27">
        <f>SUMIFS(S:S,O:O,O1629,E:E,"")</f>
        <v>0</v>
      </c>
      <c r="U1629" s="27">
        <f>SUMIFS(S:S,O:O,O1629,D:D,"")</f>
        <v>0</v>
      </c>
      <c r="V1629" s="28" t="str">
        <f t="shared" si="179"/>
        <v>Avant</v>
      </c>
      <c r="W1629" s="28" t="str">
        <f t="shared" si="180"/>
        <v>Après</v>
      </c>
      <c r="X1629" s="29">
        <f t="shared" si="181"/>
        <v>0</v>
      </c>
      <c r="Y1629" s="42">
        <f>IFERROR(P1629+D1629*0.03,"")</f>
        <v>2.52216510000103E+16</v>
      </c>
    </row>
    <row r="1630" spans="1:25">
      <c r="A1630" s="13" t="s">
        <v>67</v>
      </c>
      <c r="B1630" s="14" t="s">
        <v>20</v>
      </c>
      <c r="C1630" s="15">
        <v>3605052525388</v>
      </c>
      <c r="D1630" s="16">
        <v>20000</v>
      </c>
      <c r="E1630" s="17">
        <v>20000</v>
      </c>
      <c r="F1630" s="18">
        <v>1</v>
      </c>
      <c r="G1630" s="19">
        <v>1</v>
      </c>
      <c r="H1630" s="20">
        <f t="shared" si="176"/>
        <v>2</v>
      </c>
      <c r="I1630" s="21">
        <f>SUMIFS(E:E,C:C,C1630)</f>
        <v>20000</v>
      </c>
      <c r="J1630" s="21">
        <f>SUMIFS(D:D,C:C,C1630)</f>
        <v>20000</v>
      </c>
      <c r="K1630" s="20" t="str">
        <f>IF(H1630=2,"Délais OK &amp; Qté OK",IF(AND(H1630=1,E1630&lt;&gt;""),"Délais OK &amp; Qté NO",IF(AND(H1630=1,E1630="",M1630&gt;=2),"Délais NO &amp; Qté OK",IF(AND(E1630&lt;&gt;"",J1630=D1630),"Livraison sans demande","Délais NO &amp; Qté NO"))))</f>
        <v>Délais OK &amp; Qté OK</v>
      </c>
      <c r="L1630" s="22" t="str">
        <f>IF(AND(K1630="Délais NO &amp; Qté OK",X1630&gt;30,D1630&lt;&gt;""),"Verificar",IF(AND(K1630="Délais NO &amp; Qté OK",X1630&lt;=30,D1630&lt;&gt;""),"Entrée faite "&amp;X1630&amp;" jours "&amp;V1630,IF(AND(X1630&lt;30,K1630="Délais NO &amp; Qté NO",D1630=""),"Demande faite "&amp;X1630&amp;" jours "&amp;W1631,"")))</f>
        <v/>
      </c>
      <c r="M1630" s="22">
        <f t="shared" si="177"/>
        <v>1</v>
      </c>
      <c r="N1630" s="23">
        <v>1</v>
      </c>
      <c r="O1630" s="12" t="str">
        <f>CONCATENATE(C1630,D1630,E1630)</f>
        <v>36050525253882000020000</v>
      </c>
      <c r="P1630" s="42" t="str">
        <f t="shared" si="178"/>
        <v>25253882000020000</v>
      </c>
      <c r="Q1630" s="24" t="str">
        <f>IF(AND(D1630&lt;&gt;0,E1630=0),B1630,"")</f>
        <v/>
      </c>
      <c r="R1630" s="25" t="str">
        <f>IF(AND(D1630=0,E1630&lt;&gt;0),B1630,"")</f>
        <v/>
      </c>
      <c r="S1630" s="26">
        <f t="shared" si="175"/>
        <v>41085</v>
      </c>
      <c r="T1630" s="27">
        <f>SUMIFS(S:S,O:O,O1630,E:E,"")</f>
        <v>0</v>
      </c>
      <c r="U1630" s="27">
        <f>SUMIFS(S:S,O:O,O1630,D:D,"")</f>
        <v>0</v>
      </c>
      <c r="V1630" s="28" t="str">
        <f t="shared" si="179"/>
        <v>Avant</v>
      </c>
      <c r="W1630" s="28" t="str">
        <f t="shared" si="180"/>
        <v>Après</v>
      </c>
      <c r="X1630" s="29">
        <f t="shared" si="181"/>
        <v>0</v>
      </c>
      <c r="Y1630" s="42">
        <f>IFERROR(P1630+D1630*0.03,"")</f>
        <v>2.52538820000206E+16</v>
      </c>
    </row>
    <row r="1631" spans="1:25">
      <c r="A1631" s="13" t="s">
        <v>67</v>
      </c>
      <c r="B1631" s="14" t="s">
        <v>20</v>
      </c>
      <c r="C1631" s="15">
        <v>3605052525401</v>
      </c>
      <c r="D1631" s="16">
        <v>10000</v>
      </c>
      <c r="E1631" s="17">
        <v>10000</v>
      </c>
      <c r="F1631" s="18">
        <v>1</v>
      </c>
      <c r="G1631" s="19">
        <v>1</v>
      </c>
      <c r="H1631" s="20">
        <f t="shared" si="176"/>
        <v>2</v>
      </c>
      <c r="I1631" s="21">
        <f>SUMIFS(E:E,C:C,C1631)</f>
        <v>10000</v>
      </c>
      <c r="J1631" s="21">
        <f>SUMIFS(D:D,C:C,C1631)</f>
        <v>10000</v>
      </c>
      <c r="K1631" s="20" t="str">
        <f>IF(H1631=2,"Délais OK &amp; Qté OK",IF(AND(H1631=1,E1631&lt;&gt;""),"Délais OK &amp; Qté NO",IF(AND(H1631=1,E1631="",M1631&gt;=2),"Délais NO &amp; Qté OK",IF(AND(E1631&lt;&gt;"",J1631=D1631),"Livraison sans demande","Délais NO &amp; Qté NO"))))</f>
        <v>Délais OK &amp; Qté OK</v>
      </c>
      <c r="L1631" s="22" t="str">
        <f>IF(AND(K1631="Délais NO &amp; Qté OK",X1631&gt;30,D1631&lt;&gt;""),"Verificar",IF(AND(K1631="Délais NO &amp; Qté OK",X1631&lt;=30,D1631&lt;&gt;""),"Entrée faite "&amp;X1631&amp;" jours "&amp;V1631,IF(AND(X1631&lt;30,K1631="Délais NO &amp; Qté NO",D1631=""),"Demande faite "&amp;X1631&amp;" jours "&amp;W1632,"")))</f>
        <v/>
      </c>
      <c r="M1631" s="22">
        <f t="shared" si="177"/>
        <v>1</v>
      </c>
      <c r="N1631" s="23">
        <v>1</v>
      </c>
      <c r="O1631" s="12" t="str">
        <f>CONCATENATE(C1631,D1631,E1631)</f>
        <v>36050525254011000010000</v>
      </c>
      <c r="P1631" s="42" t="str">
        <f t="shared" si="178"/>
        <v>25254011000010000</v>
      </c>
      <c r="Q1631" s="24" t="str">
        <f>IF(AND(D1631&lt;&gt;0,E1631=0),B1631,"")</f>
        <v/>
      </c>
      <c r="R1631" s="25" t="str">
        <f>IF(AND(D1631=0,E1631&lt;&gt;0),B1631,"")</f>
        <v/>
      </c>
      <c r="S1631" s="26">
        <f t="shared" si="175"/>
        <v>41085</v>
      </c>
      <c r="T1631" s="27">
        <f>SUMIFS(S:S,O:O,O1631,E:E,"")</f>
        <v>0</v>
      </c>
      <c r="U1631" s="27">
        <f>SUMIFS(S:S,O:O,O1631,D:D,"")</f>
        <v>0</v>
      </c>
      <c r="V1631" s="28" t="str">
        <f t="shared" si="179"/>
        <v>Avant</v>
      </c>
      <c r="W1631" s="28" t="str">
        <f t="shared" si="180"/>
        <v>Après</v>
      </c>
      <c r="X1631" s="29">
        <f t="shared" si="181"/>
        <v>0</v>
      </c>
      <c r="Y1631" s="42">
        <f>IFERROR(P1631+D1631*0.03,"")</f>
        <v>2.52540110000103E+16</v>
      </c>
    </row>
    <row r="1632" spans="1:25">
      <c r="A1632" s="13" t="s">
        <v>67</v>
      </c>
      <c r="B1632" s="14" t="s">
        <v>20</v>
      </c>
      <c r="C1632" s="15">
        <v>3605052550304</v>
      </c>
      <c r="D1632" s="16">
        <v>14000</v>
      </c>
      <c r="E1632" s="17">
        <v>14000</v>
      </c>
      <c r="F1632" s="18">
        <v>1</v>
      </c>
      <c r="G1632" s="19">
        <v>1</v>
      </c>
      <c r="H1632" s="20">
        <f t="shared" si="176"/>
        <v>2</v>
      </c>
      <c r="I1632" s="21">
        <f>SUMIFS(E:E,C:C,C1632)</f>
        <v>42000</v>
      </c>
      <c r="J1632" s="21">
        <f>SUMIFS(D:D,C:C,C1632)</f>
        <v>70000</v>
      </c>
      <c r="K1632" s="20" t="str">
        <f>IF(H1632=2,"Délais OK &amp; Qté OK",IF(AND(H1632=1,E1632&lt;&gt;""),"Délais OK &amp; Qté NO",IF(AND(H1632=1,E1632="",M1632&gt;=2),"Délais NO &amp; Qté OK",IF(AND(E1632&lt;&gt;"",J1632=D1632),"Livraison sans demande","Délais NO &amp; Qté NO"))))</f>
        <v>Délais OK &amp; Qté OK</v>
      </c>
      <c r="L1632" s="22" t="str">
        <f>IF(AND(K1632="Délais NO &amp; Qté OK",X1632&gt;30,D1632&lt;&gt;""),"Verificar",IF(AND(K1632="Délais NO &amp; Qté OK",X1632&lt;=30,D1632&lt;&gt;""),"Entrée faite "&amp;X1632&amp;" jours "&amp;V1632,IF(AND(X1632&lt;30,K1632="Délais NO &amp; Qté NO",D1632=""),"Demande faite "&amp;X1632&amp;" jours "&amp;W1633,"")))</f>
        <v/>
      </c>
      <c r="M1632" s="22">
        <f t="shared" si="177"/>
        <v>1</v>
      </c>
      <c r="N1632" s="23">
        <v>1</v>
      </c>
      <c r="O1632" s="12" t="str">
        <f>CONCATENATE(C1632,D1632,E1632)</f>
        <v>36050525503041400014000</v>
      </c>
      <c r="P1632" s="42" t="str">
        <f t="shared" si="178"/>
        <v>25503041400014000</v>
      </c>
      <c r="Q1632" s="24" t="str">
        <f>IF(AND(D1632&lt;&gt;0,E1632=0),B1632,"")</f>
        <v/>
      </c>
      <c r="R1632" s="25" t="str">
        <f>IF(AND(D1632=0,E1632&lt;&gt;0),B1632,"")</f>
        <v/>
      </c>
      <c r="S1632" s="26">
        <f t="shared" si="175"/>
        <v>41085</v>
      </c>
      <c r="T1632" s="27">
        <f>SUMIFS(S:S,O:O,O1632,E:E,"")</f>
        <v>0</v>
      </c>
      <c r="U1632" s="27">
        <f>SUMIFS(S:S,O:O,O1632,D:D,"")</f>
        <v>0</v>
      </c>
      <c r="V1632" s="28" t="str">
        <f t="shared" si="179"/>
        <v>Avant</v>
      </c>
      <c r="W1632" s="28" t="str">
        <f t="shared" si="180"/>
        <v>Après</v>
      </c>
      <c r="X1632" s="29">
        <f t="shared" si="181"/>
        <v>0</v>
      </c>
      <c r="Y1632" s="42">
        <f>IFERROR(P1632+D1632*0.03,"")</f>
        <v>2.550304140001442E+16</v>
      </c>
    </row>
    <row r="1633" spans="1:25">
      <c r="A1633" s="13" t="s">
        <v>67</v>
      </c>
      <c r="B1633" s="14" t="s">
        <v>20</v>
      </c>
      <c r="C1633" s="15">
        <v>3605052550328</v>
      </c>
      <c r="D1633" s="16">
        <v>28000</v>
      </c>
      <c r="E1633" s="17">
        <v>28000</v>
      </c>
      <c r="F1633" s="18">
        <v>1</v>
      </c>
      <c r="G1633" s="19">
        <v>1</v>
      </c>
      <c r="H1633" s="20">
        <f t="shared" si="176"/>
        <v>2</v>
      </c>
      <c r="I1633" s="21">
        <f>SUMIFS(E:E,C:C,C1633)</f>
        <v>42000</v>
      </c>
      <c r="J1633" s="21">
        <f>SUMIFS(D:D,C:C,C1633)</f>
        <v>70000</v>
      </c>
      <c r="K1633" s="20" t="str">
        <f>IF(H1633=2,"Délais OK &amp; Qté OK",IF(AND(H1633=1,E1633&lt;&gt;""),"Délais OK &amp; Qté NO",IF(AND(H1633=1,E1633="",M1633&gt;=2),"Délais NO &amp; Qté OK",IF(AND(E1633&lt;&gt;"",J1633=D1633),"Livraison sans demande","Délais NO &amp; Qté NO"))))</f>
        <v>Délais OK &amp; Qté OK</v>
      </c>
      <c r="L1633" s="22" t="str">
        <f>IF(AND(K1633="Délais NO &amp; Qté OK",X1633&gt;30,D1633&lt;&gt;""),"Verificar",IF(AND(K1633="Délais NO &amp; Qté OK",X1633&lt;=30,D1633&lt;&gt;""),"Entrée faite "&amp;X1633&amp;" jours "&amp;V1633,IF(AND(X1633&lt;30,K1633="Délais NO &amp; Qté NO",D1633=""),"Demande faite "&amp;X1633&amp;" jours "&amp;W1634,"")))</f>
        <v/>
      </c>
      <c r="M1633" s="22">
        <f t="shared" si="177"/>
        <v>1</v>
      </c>
      <c r="N1633" s="23">
        <v>1</v>
      </c>
      <c r="O1633" s="12" t="str">
        <f>CONCATENATE(C1633,D1633,E1633)</f>
        <v>36050525503282800028000</v>
      </c>
      <c r="P1633" s="42" t="str">
        <f t="shared" si="178"/>
        <v>25503282800028000</v>
      </c>
      <c r="Q1633" s="24" t="str">
        <f>IF(AND(D1633&lt;&gt;0,E1633=0),B1633,"")</f>
        <v/>
      </c>
      <c r="R1633" s="25" t="str">
        <f>IF(AND(D1633=0,E1633&lt;&gt;0),B1633,"")</f>
        <v/>
      </c>
      <c r="S1633" s="26">
        <f t="shared" si="175"/>
        <v>41085</v>
      </c>
      <c r="T1633" s="27">
        <f>SUMIFS(S:S,O:O,O1633,E:E,"")</f>
        <v>0</v>
      </c>
      <c r="U1633" s="27">
        <f>SUMIFS(S:S,O:O,O1633,D:D,"")</f>
        <v>0</v>
      </c>
      <c r="V1633" s="28" t="str">
        <f t="shared" si="179"/>
        <v>Avant</v>
      </c>
      <c r="W1633" s="28" t="str">
        <f t="shared" si="180"/>
        <v>Après</v>
      </c>
      <c r="X1633" s="29">
        <f t="shared" si="181"/>
        <v>0</v>
      </c>
      <c r="Y1633" s="42">
        <f>IFERROR(P1633+D1633*0.03,"")</f>
        <v>2.550328280002884E+16</v>
      </c>
    </row>
    <row r="1634" spans="1:25">
      <c r="A1634" s="13" t="s">
        <v>67</v>
      </c>
      <c r="B1634" s="14" t="s">
        <v>20</v>
      </c>
      <c r="C1634" s="15">
        <v>3605052555736</v>
      </c>
      <c r="D1634" s="16">
        <v>10000</v>
      </c>
      <c r="E1634" s="17"/>
      <c r="F1634" s="18"/>
      <c r="G1634" s="19">
        <v>1</v>
      </c>
      <c r="H1634" s="20">
        <f t="shared" si="176"/>
        <v>1</v>
      </c>
      <c r="I1634" s="21">
        <f>SUMIFS(E:E,C:C,C1634)</f>
        <v>20000</v>
      </c>
      <c r="J1634" s="21">
        <f>SUMIFS(D:D,C:C,C1634)</f>
        <v>20000</v>
      </c>
      <c r="K1634" s="20" t="str">
        <f>IF(H1634=2,"Délais OK &amp; Qté OK",IF(AND(H1634=1,E1634&lt;&gt;""),"Délais OK &amp; Qté NO",IF(AND(H1634=1,E1634="",M1634&gt;=2),"Délais NO &amp; Qté OK",IF(AND(E1634&lt;&gt;"",J1634=D1634),"Livraison sans demande","Délais NO &amp; Qté NO"))))</f>
        <v>Délais NO &amp; Qté OK</v>
      </c>
      <c r="L1634" s="22" t="str">
        <f>IF(AND(K1634="Délais NO &amp; Qté OK",X1634&gt;30,D1634&lt;&gt;""),"Verificar",IF(AND(K1634="Délais NO &amp; Qté OK",X1634&lt;=30,D1634&lt;&gt;""),"Entrée faite "&amp;X1634&amp;" jours "&amp;V1634,IF(AND(X1634&lt;30,K1634="Délais NO &amp; Qté NO",D1634=""),"Demande faite "&amp;X1634&amp;" jours "&amp;W1635,"")))</f>
        <v>Entrée faite 14 jours Avant</v>
      </c>
      <c r="M1634" s="22">
        <f t="shared" si="177"/>
        <v>2</v>
      </c>
      <c r="N1634" s="23">
        <v>1</v>
      </c>
      <c r="O1634" s="12" t="str">
        <f>CONCATENATE(C1634,D1634,E1634)</f>
        <v>360505255573610000</v>
      </c>
      <c r="P1634" s="42" t="str">
        <f t="shared" si="178"/>
        <v>255573610000</v>
      </c>
      <c r="Q1634" s="24" t="str">
        <f>IF(AND(D1634&lt;&gt;0,E1634=0),B1634,"")</f>
        <v>25/06/2012</v>
      </c>
      <c r="R1634" s="25" t="str">
        <f>IF(AND(D1634=0,E1634&lt;&gt;0),B1634,"")</f>
        <v/>
      </c>
      <c r="S1634" s="26">
        <f t="shared" si="175"/>
        <v>41085</v>
      </c>
      <c r="T1634" s="27">
        <f>SUMIFS(S:S,O:O,O1634,E:E,"")</f>
        <v>41085</v>
      </c>
      <c r="U1634" s="27">
        <f>SUMIFS(S:S,O:O,O1634,D:D,"")</f>
        <v>41071</v>
      </c>
      <c r="V1634" s="28" t="str">
        <f t="shared" si="179"/>
        <v>Avant</v>
      </c>
      <c r="W1634" s="28" t="str">
        <f t="shared" si="180"/>
        <v>Après</v>
      </c>
      <c r="X1634" s="29">
        <f t="shared" si="181"/>
        <v>14</v>
      </c>
      <c r="Y1634" s="42">
        <f>IFERROR(P1634+D1634*0.03,"")</f>
        <v>255573610300</v>
      </c>
    </row>
    <row r="1635" spans="1:25">
      <c r="A1635" s="13" t="s">
        <v>67</v>
      </c>
      <c r="B1635" s="14" t="s">
        <v>20</v>
      </c>
      <c r="C1635" s="15">
        <v>3605052568446</v>
      </c>
      <c r="D1635" s="16">
        <v>10000</v>
      </c>
      <c r="E1635" s="17">
        <v>10000</v>
      </c>
      <c r="F1635" s="18">
        <v>1</v>
      </c>
      <c r="G1635" s="19">
        <v>1</v>
      </c>
      <c r="H1635" s="20">
        <f t="shared" si="176"/>
        <v>2</v>
      </c>
      <c r="I1635" s="21">
        <f>SUMIFS(E:E,C:C,C1635)</f>
        <v>20000</v>
      </c>
      <c r="J1635" s="21">
        <f>SUMIFS(D:D,C:C,C1635)</f>
        <v>20000</v>
      </c>
      <c r="K1635" s="20" t="str">
        <f>IF(H1635=2,"Délais OK &amp; Qté OK",IF(AND(H1635=1,E1635&lt;&gt;""),"Délais OK &amp; Qté NO",IF(AND(H1635=1,E1635="",M1635&gt;=2),"Délais NO &amp; Qté OK",IF(AND(E1635&lt;&gt;"",J1635=D1635),"Livraison sans demande","Délais NO &amp; Qté NO"))))</f>
        <v>Délais OK &amp; Qté OK</v>
      </c>
      <c r="L1635" s="22" t="str">
        <f>IF(AND(K1635="Délais NO &amp; Qté OK",X1635&gt;30,D1635&lt;&gt;""),"Verificar",IF(AND(K1635="Délais NO &amp; Qté OK",X1635&lt;=30,D1635&lt;&gt;""),"Entrée faite "&amp;X1635&amp;" jours "&amp;V1635,IF(AND(X1635&lt;30,K1635="Délais NO &amp; Qté NO",D1635=""),"Demande faite "&amp;X1635&amp;" jours "&amp;W1636,"")))</f>
        <v/>
      </c>
      <c r="M1635" s="22">
        <f t="shared" si="177"/>
        <v>2</v>
      </c>
      <c r="N1635" s="23">
        <v>1</v>
      </c>
      <c r="O1635" s="12" t="str">
        <f>CONCATENATE(C1635,D1635,E1635)</f>
        <v>36050525684461000010000</v>
      </c>
      <c r="P1635" s="42" t="str">
        <f t="shared" si="178"/>
        <v>25684461000010000</v>
      </c>
      <c r="Q1635" s="24" t="str">
        <f>IF(AND(D1635&lt;&gt;0,E1635=0),B1635,"")</f>
        <v/>
      </c>
      <c r="R1635" s="25" t="str">
        <f>IF(AND(D1635=0,E1635&lt;&gt;0),B1635,"")</f>
        <v/>
      </c>
      <c r="S1635" s="26">
        <f t="shared" si="175"/>
        <v>41085</v>
      </c>
      <c r="T1635" s="27">
        <f>SUMIFS(S:S,O:O,O1635,E:E,"")</f>
        <v>0</v>
      </c>
      <c r="U1635" s="27">
        <f>SUMIFS(S:S,O:O,O1635,D:D,"")</f>
        <v>0</v>
      </c>
      <c r="V1635" s="28" t="str">
        <f t="shared" si="179"/>
        <v>Avant</v>
      </c>
      <c r="W1635" s="28" t="str">
        <f t="shared" si="180"/>
        <v>Après</v>
      </c>
      <c r="X1635" s="29">
        <f t="shared" si="181"/>
        <v>0</v>
      </c>
      <c r="Y1635" s="42">
        <f>IFERROR(P1635+D1635*0.03,"")</f>
        <v>2.56844610000103E+16</v>
      </c>
    </row>
    <row r="1636" spans="1:25">
      <c r="A1636" s="13" t="s">
        <v>67</v>
      </c>
      <c r="B1636" s="14" t="s">
        <v>20</v>
      </c>
      <c r="C1636" s="15">
        <v>3605052568460</v>
      </c>
      <c r="D1636" s="16">
        <v>10000</v>
      </c>
      <c r="E1636" s="17">
        <v>10000</v>
      </c>
      <c r="F1636" s="18">
        <v>1</v>
      </c>
      <c r="G1636" s="19">
        <v>1</v>
      </c>
      <c r="H1636" s="20">
        <f t="shared" si="176"/>
        <v>2</v>
      </c>
      <c r="I1636" s="21">
        <f>SUMIFS(E:E,C:C,C1636)</f>
        <v>10000</v>
      </c>
      <c r="J1636" s="21">
        <f>SUMIFS(D:D,C:C,C1636)</f>
        <v>10000</v>
      </c>
      <c r="K1636" s="20" t="str">
        <f>IF(H1636=2,"Délais OK &amp; Qté OK",IF(AND(H1636=1,E1636&lt;&gt;""),"Délais OK &amp; Qté NO",IF(AND(H1636=1,E1636="",M1636&gt;=2),"Délais NO &amp; Qté OK",IF(AND(E1636&lt;&gt;"",J1636=D1636),"Livraison sans demande","Délais NO &amp; Qté NO"))))</f>
        <v>Délais OK &amp; Qté OK</v>
      </c>
      <c r="L1636" s="22" t="str">
        <f>IF(AND(K1636="Délais NO &amp; Qté OK",X1636&gt;30,D1636&lt;&gt;""),"Verificar",IF(AND(K1636="Délais NO &amp; Qté OK",X1636&lt;=30,D1636&lt;&gt;""),"Entrée faite "&amp;X1636&amp;" jours "&amp;V1636,IF(AND(X1636&lt;30,K1636="Délais NO &amp; Qté NO",D1636=""),"Demande faite "&amp;X1636&amp;" jours "&amp;W1637,"")))</f>
        <v/>
      </c>
      <c r="M1636" s="22">
        <f t="shared" si="177"/>
        <v>1</v>
      </c>
      <c r="N1636" s="23">
        <v>1</v>
      </c>
      <c r="O1636" s="12" t="str">
        <f>CONCATENATE(C1636,D1636,E1636)</f>
        <v>36050525684601000010000</v>
      </c>
      <c r="P1636" s="42" t="str">
        <f t="shared" si="178"/>
        <v>25684601000010000</v>
      </c>
      <c r="Q1636" s="24" t="str">
        <f>IF(AND(D1636&lt;&gt;0,E1636=0),B1636,"")</f>
        <v/>
      </c>
      <c r="R1636" s="25" t="str">
        <f>IF(AND(D1636=0,E1636&lt;&gt;0),B1636,"")</f>
        <v/>
      </c>
      <c r="S1636" s="26">
        <f t="shared" si="175"/>
        <v>41085</v>
      </c>
      <c r="T1636" s="27">
        <f>SUMIFS(S:S,O:O,O1636,E:E,"")</f>
        <v>0</v>
      </c>
      <c r="U1636" s="27">
        <f>SUMIFS(S:S,O:O,O1636,D:D,"")</f>
        <v>0</v>
      </c>
      <c r="V1636" s="28" t="str">
        <f t="shared" si="179"/>
        <v>Avant</v>
      </c>
      <c r="W1636" s="28" t="str">
        <f t="shared" si="180"/>
        <v>Après</v>
      </c>
      <c r="X1636" s="29">
        <f t="shared" si="181"/>
        <v>0</v>
      </c>
      <c r="Y1636" s="42">
        <f>IFERROR(P1636+D1636*0.03,"")</f>
        <v>2.56846010000103E+16</v>
      </c>
    </row>
    <row r="1637" spans="1:25">
      <c r="A1637" s="13" t="s">
        <v>67</v>
      </c>
      <c r="B1637" s="14" t="s">
        <v>20</v>
      </c>
      <c r="C1637" s="15">
        <v>3605052568514</v>
      </c>
      <c r="D1637" s="16">
        <v>10000</v>
      </c>
      <c r="E1637" s="17">
        <v>10000</v>
      </c>
      <c r="F1637" s="18">
        <v>1</v>
      </c>
      <c r="G1637" s="19">
        <v>1</v>
      </c>
      <c r="H1637" s="20">
        <f t="shared" si="176"/>
        <v>2</v>
      </c>
      <c r="I1637" s="21">
        <f>SUMIFS(E:E,C:C,C1637)</f>
        <v>10000</v>
      </c>
      <c r="J1637" s="21">
        <f>SUMIFS(D:D,C:C,C1637)</f>
        <v>10000</v>
      </c>
      <c r="K1637" s="20" t="str">
        <f>IF(H1637=2,"Délais OK &amp; Qté OK",IF(AND(H1637=1,E1637&lt;&gt;""),"Délais OK &amp; Qté NO",IF(AND(H1637=1,E1637="",M1637&gt;=2),"Délais NO &amp; Qté OK",IF(AND(E1637&lt;&gt;"",J1637=D1637),"Livraison sans demande","Délais NO &amp; Qté NO"))))</f>
        <v>Délais OK &amp; Qté OK</v>
      </c>
      <c r="L1637" s="22" t="str">
        <f>IF(AND(K1637="Délais NO &amp; Qté OK",X1637&gt;30,D1637&lt;&gt;""),"Verificar",IF(AND(K1637="Délais NO &amp; Qté OK",X1637&lt;=30,D1637&lt;&gt;""),"Entrée faite "&amp;X1637&amp;" jours "&amp;V1637,IF(AND(X1637&lt;30,K1637="Délais NO &amp; Qté NO",D1637=""),"Demande faite "&amp;X1637&amp;" jours "&amp;W1638,"")))</f>
        <v/>
      </c>
      <c r="M1637" s="22">
        <f t="shared" si="177"/>
        <v>1</v>
      </c>
      <c r="N1637" s="23">
        <v>1</v>
      </c>
      <c r="O1637" s="12" t="str">
        <f>CONCATENATE(C1637,D1637,E1637)</f>
        <v>36050525685141000010000</v>
      </c>
      <c r="P1637" s="42" t="str">
        <f t="shared" si="178"/>
        <v>25685141000010000</v>
      </c>
      <c r="Q1637" s="24" t="str">
        <f>IF(AND(D1637&lt;&gt;0,E1637=0),B1637,"")</f>
        <v/>
      </c>
      <c r="R1637" s="25" t="str">
        <f>IF(AND(D1637=0,E1637&lt;&gt;0),B1637,"")</f>
        <v/>
      </c>
      <c r="S1637" s="26">
        <f t="shared" si="175"/>
        <v>41085</v>
      </c>
      <c r="T1637" s="27">
        <f>SUMIFS(S:S,O:O,O1637,E:E,"")</f>
        <v>0</v>
      </c>
      <c r="U1637" s="27">
        <f>SUMIFS(S:S,O:O,O1637,D:D,"")</f>
        <v>0</v>
      </c>
      <c r="V1637" s="28" t="str">
        <f t="shared" si="179"/>
        <v>Avant</v>
      </c>
      <c r="W1637" s="28" t="str">
        <f t="shared" si="180"/>
        <v>Après</v>
      </c>
      <c r="X1637" s="29">
        <f t="shared" si="181"/>
        <v>0</v>
      </c>
      <c r="Y1637" s="42">
        <f>IFERROR(P1637+D1637*0.03,"")</f>
        <v>2.56851410000103E+16</v>
      </c>
    </row>
    <row r="1638" spans="1:25">
      <c r="A1638" s="13" t="s">
        <v>67</v>
      </c>
      <c r="B1638" s="14" t="s">
        <v>20</v>
      </c>
      <c r="C1638" s="15">
        <v>3605052568545</v>
      </c>
      <c r="D1638" s="16">
        <v>10000</v>
      </c>
      <c r="E1638" s="17">
        <v>10000</v>
      </c>
      <c r="F1638" s="18">
        <v>1</v>
      </c>
      <c r="G1638" s="19">
        <v>1</v>
      </c>
      <c r="H1638" s="20">
        <f t="shared" si="176"/>
        <v>2</v>
      </c>
      <c r="I1638" s="21">
        <f>SUMIFS(E:E,C:C,C1638)</f>
        <v>10000</v>
      </c>
      <c r="J1638" s="21">
        <f>SUMIFS(D:D,C:C,C1638)</f>
        <v>10000</v>
      </c>
      <c r="K1638" s="20" t="str">
        <f>IF(H1638=2,"Délais OK &amp; Qté OK",IF(AND(H1638=1,E1638&lt;&gt;""),"Délais OK &amp; Qté NO",IF(AND(H1638=1,E1638="",M1638&gt;=2),"Délais NO &amp; Qté OK",IF(AND(E1638&lt;&gt;"",J1638=D1638),"Livraison sans demande","Délais NO &amp; Qté NO"))))</f>
        <v>Délais OK &amp; Qté OK</v>
      </c>
      <c r="L1638" s="22" t="str">
        <f>IF(AND(K1638="Délais NO &amp; Qté OK",X1638&gt;30,D1638&lt;&gt;""),"Verificar",IF(AND(K1638="Délais NO &amp; Qté OK",X1638&lt;=30,D1638&lt;&gt;""),"Entrée faite "&amp;X1638&amp;" jours "&amp;V1638,IF(AND(X1638&lt;30,K1638="Délais NO &amp; Qté NO",D1638=""),"Demande faite "&amp;X1638&amp;" jours "&amp;W1639,"")))</f>
        <v/>
      </c>
      <c r="M1638" s="22">
        <f t="shared" si="177"/>
        <v>1</v>
      </c>
      <c r="N1638" s="23">
        <v>1</v>
      </c>
      <c r="O1638" s="12" t="str">
        <f>CONCATENATE(C1638,D1638,E1638)</f>
        <v>36050525685451000010000</v>
      </c>
      <c r="P1638" s="42" t="str">
        <f t="shared" si="178"/>
        <v>25685451000010000</v>
      </c>
      <c r="Q1638" s="24" t="str">
        <f>IF(AND(D1638&lt;&gt;0,E1638=0),B1638,"")</f>
        <v/>
      </c>
      <c r="R1638" s="25" t="str">
        <f>IF(AND(D1638=0,E1638&lt;&gt;0),B1638,"")</f>
        <v/>
      </c>
      <c r="S1638" s="26">
        <f t="shared" si="175"/>
        <v>41085</v>
      </c>
      <c r="T1638" s="27">
        <f>SUMIFS(S:S,O:O,O1638,E:E,"")</f>
        <v>0</v>
      </c>
      <c r="U1638" s="27">
        <f>SUMIFS(S:S,O:O,O1638,D:D,"")</f>
        <v>0</v>
      </c>
      <c r="V1638" s="28" t="str">
        <f t="shared" si="179"/>
        <v>Avant</v>
      </c>
      <c r="W1638" s="28" t="str">
        <f t="shared" si="180"/>
        <v>Après</v>
      </c>
      <c r="X1638" s="29">
        <f t="shared" si="181"/>
        <v>0</v>
      </c>
      <c r="Y1638" s="42">
        <f>IFERROR(P1638+D1638*0.03,"")</f>
        <v>2.56854510000103E+16</v>
      </c>
    </row>
    <row r="1639" spans="1:25">
      <c r="A1639" s="13" t="s">
        <v>67</v>
      </c>
      <c r="B1639" s="14" t="s">
        <v>20</v>
      </c>
      <c r="C1639" s="15">
        <v>3605052568552</v>
      </c>
      <c r="D1639" s="16">
        <v>10000</v>
      </c>
      <c r="E1639" s="17">
        <v>10000</v>
      </c>
      <c r="F1639" s="18">
        <v>1</v>
      </c>
      <c r="G1639" s="19">
        <v>1</v>
      </c>
      <c r="H1639" s="20">
        <f t="shared" si="176"/>
        <v>2</v>
      </c>
      <c r="I1639" s="21">
        <f>SUMIFS(E:E,C:C,C1639)</f>
        <v>20000</v>
      </c>
      <c r="J1639" s="21">
        <f>SUMIFS(D:D,C:C,C1639)</f>
        <v>30000</v>
      </c>
      <c r="K1639" s="20" t="str">
        <f>IF(H1639=2,"Délais OK &amp; Qté OK",IF(AND(H1639=1,E1639&lt;&gt;""),"Délais OK &amp; Qté NO",IF(AND(H1639=1,E1639="",M1639&gt;=2),"Délais NO &amp; Qté OK",IF(AND(E1639&lt;&gt;"",J1639=D1639),"Livraison sans demande","Délais NO &amp; Qté NO"))))</f>
        <v>Délais OK &amp; Qté OK</v>
      </c>
      <c r="L1639" s="22" t="str">
        <f>IF(AND(K1639="Délais NO &amp; Qté OK",X1639&gt;30,D1639&lt;&gt;""),"Verificar",IF(AND(K1639="Délais NO &amp; Qté OK",X1639&lt;=30,D1639&lt;&gt;""),"Entrée faite "&amp;X1639&amp;" jours "&amp;V1639,IF(AND(X1639&lt;30,K1639="Délais NO &amp; Qté NO",D1639=""),"Demande faite "&amp;X1639&amp;" jours "&amp;W1640,"")))</f>
        <v/>
      </c>
      <c r="M1639" s="22">
        <f t="shared" si="177"/>
        <v>2</v>
      </c>
      <c r="N1639" s="23">
        <v>1</v>
      </c>
      <c r="O1639" s="12" t="str">
        <f>CONCATENATE(C1639,D1639,E1639)</f>
        <v>36050525685521000010000</v>
      </c>
      <c r="P1639" s="42" t="str">
        <f t="shared" si="178"/>
        <v>25685521000010000</v>
      </c>
      <c r="Q1639" s="24" t="str">
        <f>IF(AND(D1639&lt;&gt;0,E1639=0),B1639,"")</f>
        <v/>
      </c>
      <c r="R1639" s="25" t="str">
        <f>IF(AND(D1639=0,E1639&lt;&gt;0),B1639,"")</f>
        <v/>
      </c>
      <c r="S1639" s="26">
        <f t="shared" si="175"/>
        <v>41085</v>
      </c>
      <c r="T1639" s="27">
        <f>SUMIFS(S:S,O:O,O1639,E:E,"")</f>
        <v>0</v>
      </c>
      <c r="U1639" s="27">
        <f>SUMIFS(S:S,O:O,O1639,D:D,"")</f>
        <v>0</v>
      </c>
      <c r="V1639" s="28" t="str">
        <f t="shared" si="179"/>
        <v>Avant</v>
      </c>
      <c r="W1639" s="28" t="str">
        <f t="shared" si="180"/>
        <v>Après</v>
      </c>
      <c r="X1639" s="29">
        <f t="shared" si="181"/>
        <v>0</v>
      </c>
      <c r="Y1639" s="42">
        <f>IFERROR(P1639+D1639*0.03,"")</f>
        <v>2.56855210000103E+16</v>
      </c>
    </row>
    <row r="1640" spans="1:25">
      <c r="A1640" s="13" t="s">
        <v>67</v>
      </c>
      <c r="B1640" s="14" t="s">
        <v>20</v>
      </c>
      <c r="C1640" s="15">
        <v>3605052675144</v>
      </c>
      <c r="D1640" s="16">
        <v>10000</v>
      </c>
      <c r="E1640" s="17">
        <v>10000</v>
      </c>
      <c r="F1640" s="18">
        <v>1</v>
      </c>
      <c r="G1640" s="19">
        <v>1</v>
      </c>
      <c r="H1640" s="20">
        <f t="shared" si="176"/>
        <v>2</v>
      </c>
      <c r="I1640" s="21">
        <f>SUMIFS(E:E,C:C,C1640)</f>
        <v>20000</v>
      </c>
      <c r="J1640" s="21">
        <f>SUMIFS(D:D,C:C,C1640)</f>
        <v>20000</v>
      </c>
      <c r="K1640" s="20" t="str">
        <f>IF(H1640=2,"Délais OK &amp; Qté OK",IF(AND(H1640=1,E1640&lt;&gt;""),"Délais OK &amp; Qté NO",IF(AND(H1640=1,E1640="",M1640&gt;=2),"Délais NO &amp; Qté OK",IF(AND(E1640&lt;&gt;"",J1640=D1640),"Livraison sans demande","Délais NO &amp; Qté NO"))))</f>
        <v>Délais OK &amp; Qté OK</v>
      </c>
      <c r="L1640" s="22" t="str">
        <f>IF(AND(K1640="Délais NO &amp; Qté OK",X1640&gt;30,D1640&lt;&gt;""),"Verificar",IF(AND(K1640="Délais NO &amp; Qté OK",X1640&lt;=30,D1640&lt;&gt;""),"Entrée faite "&amp;X1640&amp;" jours "&amp;V1640,IF(AND(X1640&lt;30,K1640="Délais NO &amp; Qté NO",D1640=""),"Demande faite "&amp;X1640&amp;" jours "&amp;W1641,"")))</f>
        <v/>
      </c>
      <c r="M1640" s="22">
        <f t="shared" si="177"/>
        <v>2</v>
      </c>
      <c r="N1640" s="23">
        <v>1</v>
      </c>
      <c r="O1640" s="12" t="str">
        <f>CONCATENATE(C1640,D1640,E1640)</f>
        <v>36050526751441000010000</v>
      </c>
      <c r="P1640" s="42" t="str">
        <f t="shared" si="178"/>
        <v>26751441000010000</v>
      </c>
      <c r="Q1640" s="24" t="str">
        <f>IF(AND(D1640&lt;&gt;0,E1640=0),B1640,"")</f>
        <v/>
      </c>
      <c r="R1640" s="25" t="str">
        <f>IF(AND(D1640=0,E1640&lt;&gt;0),B1640,"")</f>
        <v/>
      </c>
      <c r="S1640" s="26">
        <f t="shared" si="175"/>
        <v>41085</v>
      </c>
      <c r="T1640" s="27">
        <f>SUMIFS(S:S,O:O,O1640,E:E,"")</f>
        <v>0</v>
      </c>
      <c r="U1640" s="27">
        <f>SUMIFS(S:S,O:O,O1640,D:D,"")</f>
        <v>0</v>
      </c>
      <c r="V1640" s="28" t="str">
        <f t="shared" si="179"/>
        <v>Avant</v>
      </c>
      <c r="W1640" s="28" t="str">
        <f t="shared" si="180"/>
        <v>Après</v>
      </c>
      <c r="X1640" s="29">
        <f t="shared" si="181"/>
        <v>0</v>
      </c>
      <c r="Y1640" s="42">
        <f>IFERROR(P1640+D1640*0.03,"")</f>
        <v>2.67514410000103E+16</v>
      </c>
    </row>
    <row r="1641" spans="1:25">
      <c r="A1641" s="13" t="s">
        <v>67</v>
      </c>
      <c r="B1641" s="14" t="s">
        <v>20</v>
      </c>
      <c r="C1641" s="15">
        <v>3605052697481</v>
      </c>
      <c r="D1641" s="16">
        <v>10000</v>
      </c>
      <c r="E1641" s="17">
        <v>10000</v>
      </c>
      <c r="F1641" s="18">
        <v>1</v>
      </c>
      <c r="G1641" s="19">
        <v>1</v>
      </c>
      <c r="H1641" s="20">
        <f t="shared" si="176"/>
        <v>2</v>
      </c>
      <c r="I1641" s="21">
        <f>SUMIFS(E:E,C:C,C1641)</f>
        <v>10000</v>
      </c>
      <c r="J1641" s="21">
        <f>SUMIFS(D:D,C:C,C1641)</f>
        <v>10000</v>
      </c>
      <c r="K1641" s="20" t="str">
        <f>IF(H1641=2,"Délais OK &amp; Qté OK",IF(AND(H1641=1,E1641&lt;&gt;""),"Délais OK &amp; Qté NO",IF(AND(H1641=1,E1641="",M1641&gt;=2),"Délais NO &amp; Qté OK",IF(AND(E1641&lt;&gt;"",J1641=D1641),"Livraison sans demande","Délais NO &amp; Qté NO"))))</f>
        <v>Délais OK &amp; Qté OK</v>
      </c>
      <c r="L1641" s="22" t="str">
        <f>IF(AND(K1641="Délais NO &amp; Qté OK",X1641&gt;30,D1641&lt;&gt;""),"Verificar",IF(AND(K1641="Délais NO &amp; Qté OK",X1641&lt;=30,D1641&lt;&gt;""),"Entrée faite "&amp;X1641&amp;" jours "&amp;V1641,IF(AND(X1641&lt;30,K1641="Délais NO &amp; Qté NO",D1641=""),"Demande faite "&amp;X1641&amp;" jours "&amp;W1642,"")))</f>
        <v/>
      </c>
      <c r="M1641" s="22">
        <f t="shared" si="177"/>
        <v>1</v>
      </c>
      <c r="N1641" s="23">
        <v>1</v>
      </c>
      <c r="O1641" s="12" t="str">
        <f>CONCATENATE(C1641,D1641,E1641)</f>
        <v>36050526974811000010000</v>
      </c>
      <c r="P1641" s="42" t="str">
        <f t="shared" si="178"/>
        <v>26974811000010000</v>
      </c>
      <c r="Q1641" s="24" t="str">
        <f>IF(AND(D1641&lt;&gt;0,E1641=0),B1641,"")</f>
        <v/>
      </c>
      <c r="R1641" s="25" t="str">
        <f>IF(AND(D1641=0,E1641&lt;&gt;0),B1641,"")</f>
        <v/>
      </c>
      <c r="S1641" s="26">
        <f t="shared" si="175"/>
        <v>41085</v>
      </c>
      <c r="T1641" s="27">
        <f>SUMIFS(S:S,O:O,O1641,E:E,"")</f>
        <v>0</v>
      </c>
      <c r="U1641" s="27">
        <f>SUMIFS(S:S,O:O,O1641,D:D,"")</f>
        <v>0</v>
      </c>
      <c r="V1641" s="28" t="str">
        <f t="shared" si="179"/>
        <v>Avant</v>
      </c>
      <c r="W1641" s="28" t="str">
        <f t="shared" si="180"/>
        <v>Après</v>
      </c>
      <c r="X1641" s="29">
        <f t="shared" si="181"/>
        <v>0</v>
      </c>
      <c r="Y1641" s="42">
        <f>IFERROR(P1641+D1641*0.03,"")</f>
        <v>2.69748110000103E+16</v>
      </c>
    </row>
    <row r="1642" spans="1:25">
      <c r="A1642" s="13" t="s">
        <v>67</v>
      </c>
      <c r="B1642" s="14" t="s">
        <v>20</v>
      </c>
      <c r="C1642" s="15">
        <v>3605052697498</v>
      </c>
      <c r="D1642" s="16">
        <v>10000</v>
      </c>
      <c r="E1642" s="17">
        <v>10000</v>
      </c>
      <c r="F1642" s="18">
        <v>1</v>
      </c>
      <c r="G1642" s="19">
        <v>1</v>
      </c>
      <c r="H1642" s="20">
        <f t="shared" si="176"/>
        <v>2</v>
      </c>
      <c r="I1642" s="21">
        <f>SUMIFS(E:E,C:C,C1642)</f>
        <v>10000</v>
      </c>
      <c r="J1642" s="21">
        <f>SUMIFS(D:D,C:C,C1642)</f>
        <v>10000</v>
      </c>
      <c r="K1642" s="20" t="str">
        <f>IF(H1642=2,"Délais OK &amp; Qté OK",IF(AND(H1642=1,E1642&lt;&gt;""),"Délais OK &amp; Qté NO",IF(AND(H1642=1,E1642="",M1642&gt;=2),"Délais NO &amp; Qté OK",IF(AND(E1642&lt;&gt;"",J1642=D1642),"Livraison sans demande","Délais NO &amp; Qté NO"))))</f>
        <v>Délais OK &amp; Qté OK</v>
      </c>
      <c r="L1642" s="22" t="str">
        <f>IF(AND(K1642="Délais NO &amp; Qté OK",X1642&gt;30,D1642&lt;&gt;""),"Verificar",IF(AND(K1642="Délais NO &amp; Qté OK",X1642&lt;=30,D1642&lt;&gt;""),"Entrée faite "&amp;X1642&amp;" jours "&amp;V1642,IF(AND(X1642&lt;30,K1642="Délais NO &amp; Qté NO",D1642=""),"Demande faite "&amp;X1642&amp;" jours "&amp;W1643,"")))</f>
        <v/>
      </c>
      <c r="M1642" s="22">
        <f t="shared" si="177"/>
        <v>1</v>
      </c>
      <c r="N1642" s="23">
        <v>1</v>
      </c>
      <c r="O1642" s="12" t="str">
        <f>CONCATENATE(C1642,D1642,E1642)</f>
        <v>36050526974981000010000</v>
      </c>
      <c r="P1642" s="42" t="str">
        <f t="shared" si="178"/>
        <v>26974981000010000</v>
      </c>
      <c r="Q1642" s="24" t="str">
        <f>IF(AND(D1642&lt;&gt;0,E1642=0),B1642,"")</f>
        <v/>
      </c>
      <c r="R1642" s="25" t="str">
        <f>IF(AND(D1642=0,E1642&lt;&gt;0),B1642,"")</f>
        <v/>
      </c>
      <c r="S1642" s="26">
        <f t="shared" si="175"/>
        <v>41085</v>
      </c>
      <c r="T1642" s="27">
        <f>SUMIFS(S:S,O:O,O1642,E:E,"")</f>
        <v>0</v>
      </c>
      <c r="U1642" s="27">
        <f>SUMIFS(S:S,O:O,O1642,D:D,"")</f>
        <v>0</v>
      </c>
      <c r="V1642" s="28" t="str">
        <f t="shared" si="179"/>
        <v>Avant</v>
      </c>
      <c r="W1642" s="28" t="str">
        <f t="shared" si="180"/>
        <v>Après</v>
      </c>
      <c r="X1642" s="29">
        <f t="shared" si="181"/>
        <v>0</v>
      </c>
      <c r="Y1642" s="42">
        <f>IFERROR(P1642+D1642*0.03,"")</f>
        <v>2.69749810000103E+16</v>
      </c>
    </row>
    <row r="1643" spans="1:25">
      <c r="A1643" s="13" t="s">
        <v>67</v>
      </c>
      <c r="B1643" s="14" t="s">
        <v>20</v>
      </c>
      <c r="C1643" s="15">
        <v>3605052718568</v>
      </c>
      <c r="D1643" s="16">
        <v>10000</v>
      </c>
      <c r="E1643" s="17">
        <v>10000</v>
      </c>
      <c r="F1643" s="18">
        <v>1</v>
      </c>
      <c r="G1643" s="19">
        <v>1</v>
      </c>
      <c r="H1643" s="20">
        <f t="shared" si="176"/>
        <v>2</v>
      </c>
      <c r="I1643" s="21">
        <f>SUMIFS(E:E,C:C,C1643)</f>
        <v>10000</v>
      </c>
      <c r="J1643" s="21">
        <f>SUMIFS(D:D,C:C,C1643)</f>
        <v>10000</v>
      </c>
      <c r="K1643" s="20" t="str">
        <f>IF(H1643=2,"Délais OK &amp; Qté OK",IF(AND(H1643=1,E1643&lt;&gt;""),"Délais OK &amp; Qté NO",IF(AND(H1643=1,E1643="",M1643&gt;=2),"Délais NO &amp; Qté OK",IF(AND(E1643&lt;&gt;"",J1643=D1643),"Livraison sans demande","Délais NO &amp; Qté NO"))))</f>
        <v>Délais OK &amp; Qté OK</v>
      </c>
      <c r="L1643" s="22" t="str">
        <f>IF(AND(K1643="Délais NO &amp; Qté OK",X1643&gt;30,D1643&lt;&gt;""),"Verificar",IF(AND(K1643="Délais NO &amp; Qté OK",X1643&lt;=30,D1643&lt;&gt;""),"Entrée faite "&amp;X1643&amp;" jours "&amp;V1643,IF(AND(X1643&lt;30,K1643="Délais NO &amp; Qté NO",D1643=""),"Demande faite "&amp;X1643&amp;" jours "&amp;W1644,"")))</f>
        <v/>
      </c>
      <c r="M1643" s="22">
        <f t="shared" si="177"/>
        <v>1</v>
      </c>
      <c r="N1643" s="23">
        <v>1</v>
      </c>
      <c r="O1643" s="12" t="str">
        <f>CONCATENATE(C1643,D1643,E1643)</f>
        <v>36050527185681000010000</v>
      </c>
      <c r="P1643" s="42" t="str">
        <f t="shared" si="178"/>
        <v>27185681000010000</v>
      </c>
      <c r="Q1643" s="24" t="str">
        <f>IF(AND(D1643&lt;&gt;0,E1643=0),B1643,"")</f>
        <v/>
      </c>
      <c r="R1643" s="25" t="str">
        <f>IF(AND(D1643=0,E1643&lt;&gt;0),B1643,"")</f>
        <v/>
      </c>
      <c r="S1643" s="26">
        <f t="shared" si="175"/>
        <v>41085</v>
      </c>
      <c r="T1643" s="27">
        <f>SUMIFS(S:S,O:O,O1643,E:E,"")</f>
        <v>0</v>
      </c>
      <c r="U1643" s="27">
        <f>SUMIFS(S:S,O:O,O1643,D:D,"")</f>
        <v>0</v>
      </c>
      <c r="V1643" s="28" t="str">
        <f t="shared" si="179"/>
        <v>Avant</v>
      </c>
      <c r="W1643" s="28" t="str">
        <f t="shared" si="180"/>
        <v>Après</v>
      </c>
      <c r="X1643" s="29">
        <f t="shared" si="181"/>
        <v>0</v>
      </c>
      <c r="Y1643" s="42">
        <f>IFERROR(P1643+D1643*0.03,"")</f>
        <v>2.71856810000103E+16</v>
      </c>
    </row>
    <row r="1644" spans="1:25">
      <c r="A1644" s="13" t="s">
        <v>67</v>
      </c>
      <c r="B1644" s="14" t="s">
        <v>20</v>
      </c>
      <c r="C1644" s="15">
        <v>3605052718582</v>
      </c>
      <c r="D1644" s="16">
        <v>10000</v>
      </c>
      <c r="E1644" s="17">
        <v>10000</v>
      </c>
      <c r="F1644" s="18">
        <v>1</v>
      </c>
      <c r="G1644" s="19">
        <v>1</v>
      </c>
      <c r="H1644" s="20">
        <f t="shared" si="176"/>
        <v>2</v>
      </c>
      <c r="I1644" s="21">
        <f>SUMIFS(E:E,C:C,C1644)</f>
        <v>10000</v>
      </c>
      <c r="J1644" s="21">
        <f>SUMIFS(D:D,C:C,C1644)</f>
        <v>10000</v>
      </c>
      <c r="K1644" s="20" t="str">
        <f>IF(H1644=2,"Délais OK &amp; Qté OK",IF(AND(H1644=1,E1644&lt;&gt;""),"Délais OK &amp; Qté NO",IF(AND(H1644=1,E1644="",M1644&gt;=2),"Délais NO &amp; Qté OK",IF(AND(E1644&lt;&gt;"",J1644=D1644),"Livraison sans demande","Délais NO &amp; Qté NO"))))</f>
        <v>Délais OK &amp; Qté OK</v>
      </c>
      <c r="L1644" s="22" t="str">
        <f>IF(AND(K1644="Délais NO &amp; Qté OK",X1644&gt;30,D1644&lt;&gt;""),"Verificar",IF(AND(K1644="Délais NO &amp; Qté OK",X1644&lt;=30,D1644&lt;&gt;""),"Entrée faite "&amp;X1644&amp;" jours "&amp;V1644,IF(AND(X1644&lt;30,K1644="Délais NO &amp; Qté NO",D1644=""),"Demande faite "&amp;X1644&amp;" jours "&amp;W1645,"")))</f>
        <v/>
      </c>
      <c r="M1644" s="22">
        <f t="shared" si="177"/>
        <v>1</v>
      </c>
      <c r="N1644" s="23">
        <v>1</v>
      </c>
      <c r="O1644" s="12" t="str">
        <f>CONCATENATE(C1644,D1644,E1644)</f>
        <v>36050527185821000010000</v>
      </c>
      <c r="P1644" s="42" t="str">
        <f t="shared" si="178"/>
        <v>27185821000010000</v>
      </c>
      <c r="Q1644" s="24" t="str">
        <f>IF(AND(D1644&lt;&gt;0,E1644=0),B1644,"")</f>
        <v/>
      </c>
      <c r="R1644" s="25" t="str">
        <f>IF(AND(D1644=0,E1644&lt;&gt;0),B1644,"")</f>
        <v/>
      </c>
      <c r="S1644" s="26">
        <f t="shared" si="175"/>
        <v>41085</v>
      </c>
      <c r="T1644" s="27">
        <f>SUMIFS(S:S,O:O,O1644,E:E,"")</f>
        <v>0</v>
      </c>
      <c r="U1644" s="27">
        <f>SUMIFS(S:S,O:O,O1644,D:D,"")</f>
        <v>0</v>
      </c>
      <c r="V1644" s="28" t="str">
        <f t="shared" si="179"/>
        <v>Avant</v>
      </c>
      <c r="W1644" s="28" t="str">
        <f t="shared" si="180"/>
        <v>Après</v>
      </c>
      <c r="X1644" s="29">
        <f t="shared" si="181"/>
        <v>0</v>
      </c>
      <c r="Y1644" s="42">
        <f>IFERROR(P1644+D1644*0.03,"")</f>
        <v>2.71858210000103E+16</v>
      </c>
    </row>
    <row r="1645" spans="1:25">
      <c r="A1645" s="13" t="s">
        <v>67</v>
      </c>
      <c r="B1645" s="14" t="s">
        <v>20</v>
      </c>
      <c r="C1645" s="15">
        <v>3605052725467</v>
      </c>
      <c r="D1645" s="16">
        <v>10000</v>
      </c>
      <c r="E1645" s="17">
        <v>10000</v>
      </c>
      <c r="F1645" s="18">
        <v>1</v>
      </c>
      <c r="G1645" s="19">
        <v>1</v>
      </c>
      <c r="H1645" s="20">
        <f t="shared" si="176"/>
        <v>2</v>
      </c>
      <c r="I1645" s="21">
        <f>SUMIFS(E:E,C:C,C1645)</f>
        <v>20000</v>
      </c>
      <c r="J1645" s="21">
        <f>SUMIFS(D:D,C:C,C1645)</f>
        <v>30000</v>
      </c>
      <c r="K1645" s="20" t="str">
        <f>IF(H1645=2,"Délais OK &amp; Qté OK",IF(AND(H1645=1,E1645&lt;&gt;""),"Délais OK &amp; Qté NO",IF(AND(H1645=1,E1645="",M1645&gt;=2),"Délais NO &amp; Qté OK",IF(AND(E1645&lt;&gt;"",J1645=D1645),"Livraison sans demande","Délais NO &amp; Qté NO"))))</f>
        <v>Délais OK &amp; Qté OK</v>
      </c>
      <c r="L1645" s="22" t="str">
        <f>IF(AND(K1645="Délais NO &amp; Qté OK",X1645&gt;30,D1645&lt;&gt;""),"Verificar",IF(AND(K1645="Délais NO &amp; Qté OK",X1645&lt;=30,D1645&lt;&gt;""),"Entrée faite "&amp;X1645&amp;" jours "&amp;V1645,IF(AND(X1645&lt;30,K1645="Délais NO &amp; Qté NO",D1645=""),"Demande faite "&amp;X1645&amp;" jours "&amp;W1646,"")))</f>
        <v/>
      </c>
      <c r="M1645" s="22">
        <f t="shared" si="177"/>
        <v>1</v>
      </c>
      <c r="N1645" s="23">
        <v>1</v>
      </c>
      <c r="O1645" s="12" t="str">
        <f>CONCATENATE(C1645,D1645,E1645)</f>
        <v>36050527254671000010000</v>
      </c>
      <c r="P1645" s="42" t="str">
        <f t="shared" si="178"/>
        <v>27254671000010000</v>
      </c>
      <c r="Q1645" s="24" t="str">
        <f>IF(AND(D1645&lt;&gt;0,E1645=0),B1645,"")</f>
        <v/>
      </c>
      <c r="R1645" s="25" t="str">
        <f>IF(AND(D1645=0,E1645&lt;&gt;0),B1645,"")</f>
        <v/>
      </c>
      <c r="S1645" s="26">
        <f t="shared" si="175"/>
        <v>41085</v>
      </c>
      <c r="T1645" s="27">
        <f>SUMIFS(S:S,O:O,O1645,E:E,"")</f>
        <v>0</v>
      </c>
      <c r="U1645" s="27">
        <f>SUMIFS(S:S,O:O,O1645,D:D,"")</f>
        <v>0</v>
      </c>
      <c r="V1645" s="28" t="str">
        <f t="shared" si="179"/>
        <v>Avant</v>
      </c>
      <c r="W1645" s="28" t="str">
        <f t="shared" si="180"/>
        <v>Après</v>
      </c>
      <c r="X1645" s="29">
        <f t="shared" si="181"/>
        <v>0</v>
      </c>
      <c r="Y1645" s="42">
        <f>IFERROR(P1645+D1645*0.03,"")</f>
        <v>2.72546710000103E+16</v>
      </c>
    </row>
    <row r="1646" spans="1:25">
      <c r="A1646" s="13" t="s">
        <v>67</v>
      </c>
      <c r="B1646" s="14" t="s">
        <v>21</v>
      </c>
      <c r="C1646" s="15">
        <v>3605052184301</v>
      </c>
      <c r="D1646" s="16">
        <v>40000</v>
      </c>
      <c r="E1646" s="17"/>
      <c r="F1646" s="18"/>
      <c r="G1646" s="19">
        <v>1</v>
      </c>
      <c r="H1646" s="20">
        <f t="shared" si="176"/>
        <v>1</v>
      </c>
      <c r="I1646" s="21">
        <f>SUMIFS(E:E,C:C,C1646)</f>
        <v>80000</v>
      </c>
      <c r="J1646" s="21">
        <f>SUMIFS(D:D,C:C,C1646)</f>
        <v>80000</v>
      </c>
      <c r="K1646" s="20" t="str">
        <f>IF(H1646=2,"Délais OK &amp; Qté OK",IF(AND(H1646=1,E1646&lt;&gt;""),"Délais OK &amp; Qté NO",IF(AND(H1646=1,E1646="",M1646&gt;=2),"Délais NO &amp; Qté OK",IF(AND(E1646&lt;&gt;"",J1646=D1646),"Livraison sans demande","Délais NO &amp; Qté NO"))))</f>
        <v>Délais NO &amp; Qté OK</v>
      </c>
      <c r="L1646" s="22" t="str">
        <f>IF(AND(K1646="Délais NO &amp; Qté OK",X1646&gt;30,D1646&lt;&gt;""),"Verificar",IF(AND(K1646="Délais NO &amp; Qté OK",X1646&lt;=30,D1646&lt;&gt;""),"Entrée faite "&amp;X1646&amp;" jours "&amp;V1646,IF(AND(X1646&lt;30,K1646="Délais NO &amp; Qté NO",D1646=""),"Demande faite "&amp;X1646&amp;" jours "&amp;W1647,"")))</f>
        <v>Entrée faite 1 jours Après</v>
      </c>
      <c r="M1646" s="22">
        <f t="shared" si="177"/>
        <v>2</v>
      </c>
      <c r="N1646" s="23">
        <v>1</v>
      </c>
      <c r="O1646" s="12" t="str">
        <f>CONCATENATE(C1646,D1646,E1646)</f>
        <v>360505218430140000</v>
      </c>
      <c r="P1646" s="42" t="str">
        <f t="shared" si="178"/>
        <v>218430140000</v>
      </c>
      <c r="Q1646" s="24" t="str">
        <f>IF(AND(D1646&lt;&gt;0,E1646=0),B1646,"")</f>
        <v>26/06/2012</v>
      </c>
      <c r="R1646" s="25" t="str">
        <f>IF(AND(D1646=0,E1646&lt;&gt;0),B1646,"")</f>
        <v/>
      </c>
      <c r="S1646" s="26">
        <f t="shared" si="175"/>
        <v>41086</v>
      </c>
      <c r="T1646" s="27">
        <f>SUMIFS(S:S,O:O,O1646,E:E,"")</f>
        <v>41086</v>
      </c>
      <c r="U1646" s="27">
        <f>SUMIFS(S:S,O:O,O1646,D:D,"")</f>
        <v>41087</v>
      </c>
      <c r="V1646" s="28" t="str">
        <f t="shared" si="179"/>
        <v>Après</v>
      </c>
      <c r="W1646" s="28" t="str">
        <f t="shared" si="180"/>
        <v>Avant</v>
      </c>
      <c r="X1646" s="29">
        <f t="shared" si="181"/>
        <v>1</v>
      </c>
      <c r="Y1646" s="42">
        <f>IFERROR(P1646+D1646*0.03,"")</f>
        <v>218430141200</v>
      </c>
    </row>
    <row r="1647" spans="1:25">
      <c r="A1647" s="13" t="s">
        <v>67</v>
      </c>
      <c r="B1647" s="14" t="s">
        <v>21</v>
      </c>
      <c r="C1647" s="15">
        <v>3605052184318</v>
      </c>
      <c r="D1647" s="16">
        <v>30000</v>
      </c>
      <c r="E1647" s="17"/>
      <c r="F1647" s="18"/>
      <c r="G1647" s="19">
        <v>1</v>
      </c>
      <c r="H1647" s="20">
        <f t="shared" si="176"/>
        <v>1</v>
      </c>
      <c r="I1647" s="21">
        <f>SUMIFS(E:E,C:C,C1647)</f>
        <v>60000</v>
      </c>
      <c r="J1647" s="21">
        <f>SUMIFS(D:D,C:C,C1647)</f>
        <v>60000</v>
      </c>
      <c r="K1647" s="20" t="str">
        <f>IF(H1647=2,"Délais OK &amp; Qté OK",IF(AND(H1647=1,E1647&lt;&gt;""),"Délais OK &amp; Qté NO",IF(AND(H1647=1,E1647="",M1647&gt;=2),"Délais NO &amp; Qté OK",IF(AND(E1647&lt;&gt;"",J1647=D1647),"Livraison sans demande","Délais NO &amp; Qté NO"))))</f>
        <v>Délais NO &amp; Qté OK</v>
      </c>
      <c r="L1647" s="22" t="str">
        <f>IF(AND(K1647="Délais NO &amp; Qté OK",X1647&gt;30,D1647&lt;&gt;""),"Verificar",IF(AND(K1647="Délais NO &amp; Qté OK",X1647&lt;=30,D1647&lt;&gt;""),"Entrée faite "&amp;X1647&amp;" jours "&amp;V1647,IF(AND(X1647&lt;30,K1647="Délais NO &amp; Qté NO",D1647=""),"Demande faite "&amp;X1647&amp;" jours "&amp;W1648,"")))</f>
        <v>Entrée faite 1 jours Après</v>
      </c>
      <c r="M1647" s="22">
        <f t="shared" si="177"/>
        <v>2</v>
      </c>
      <c r="N1647" s="23">
        <v>1</v>
      </c>
      <c r="O1647" s="12" t="str">
        <f>CONCATENATE(C1647,D1647,E1647)</f>
        <v>360505218431830000</v>
      </c>
      <c r="P1647" s="42" t="str">
        <f t="shared" si="178"/>
        <v>218431830000</v>
      </c>
      <c r="Q1647" s="24" t="str">
        <f>IF(AND(D1647&lt;&gt;0,E1647=0),B1647,"")</f>
        <v>26/06/2012</v>
      </c>
      <c r="R1647" s="25" t="str">
        <f>IF(AND(D1647=0,E1647&lt;&gt;0),B1647,"")</f>
        <v/>
      </c>
      <c r="S1647" s="26">
        <f t="shared" si="175"/>
        <v>41086</v>
      </c>
      <c r="T1647" s="27">
        <f>SUMIFS(S:S,O:O,O1647,E:E,"")</f>
        <v>41086</v>
      </c>
      <c r="U1647" s="27">
        <f>SUMIFS(S:S,O:O,O1647,D:D,"")</f>
        <v>41087</v>
      </c>
      <c r="V1647" s="28" t="str">
        <f t="shared" si="179"/>
        <v>Après</v>
      </c>
      <c r="W1647" s="28" t="str">
        <f t="shared" si="180"/>
        <v>Avant</v>
      </c>
      <c r="X1647" s="29">
        <f t="shared" si="181"/>
        <v>1</v>
      </c>
      <c r="Y1647" s="42">
        <f>IFERROR(P1647+D1647*0.03,"")</f>
        <v>218431830900</v>
      </c>
    </row>
    <row r="1648" spans="1:25">
      <c r="A1648" s="13" t="s">
        <v>67</v>
      </c>
      <c r="B1648" s="14" t="s">
        <v>21</v>
      </c>
      <c r="C1648" s="15">
        <v>3605052184325</v>
      </c>
      <c r="D1648" s="16">
        <v>10000</v>
      </c>
      <c r="E1648" s="17"/>
      <c r="F1648" s="18"/>
      <c r="G1648" s="19">
        <v>1</v>
      </c>
      <c r="H1648" s="20">
        <f t="shared" si="176"/>
        <v>1</v>
      </c>
      <c r="I1648" s="21">
        <f>SUMIFS(E:E,C:C,C1648)</f>
        <v>20000</v>
      </c>
      <c r="J1648" s="21">
        <f>SUMIFS(D:D,C:C,C1648)</f>
        <v>20000</v>
      </c>
      <c r="K1648" s="20" t="str">
        <f>IF(H1648=2,"Délais OK &amp; Qté OK",IF(AND(H1648=1,E1648&lt;&gt;""),"Délais OK &amp; Qté NO",IF(AND(H1648=1,E1648="",M1648&gt;=2),"Délais NO &amp; Qté OK",IF(AND(E1648&lt;&gt;"",J1648=D1648),"Livraison sans demande","Délais NO &amp; Qté NO"))))</f>
        <v>Délais NO &amp; Qté OK</v>
      </c>
      <c r="L1648" s="22" t="str">
        <f>IF(AND(K1648="Délais NO &amp; Qté OK",X1648&gt;30,D1648&lt;&gt;""),"Verificar",IF(AND(K1648="Délais NO &amp; Qté OK",X1648&lt;=30,D1648&lt;&gt;""),"Entrée faite "&amp;X1648&amp;" jours "&amp;V1648,IF(AND(X1648&lt;30,K1648="Délais NO &amp; Qté NO",D1648=""),"Demande faite "&amp;X1648&amp;" jours "&amp;W1649,"")))</f>
        <v>Entrée faite 5 jours Après</v>
      </c>
      <c r="M1648" s="22">
        <f t="shared" si="177"/>
        <v>4</v>
      </c>
      <c r="N1648" s="23">
        <v>1</v>
      </c>
      <c r="O1648" s="12" t="str">
        <f>CONCATENATE(C1648,D1648,E1648)</f>
        <v>360505218432510000</v>
      </c>
      <c r="P1648" s="42" t="str">
        <f t="shared" si="178"/>
        <v>218432510000</v>
      </c>
      <c r="Q1648" s="24" t="str">
        <f>IF(AND(D1648&lt;&gt;0,E1648=0),B1648,"")</f>
        <v>26/06/2012</v>
      </c>
      <c r="R1648" s="25" t="str">
        <f>IF(AND(D1648=0,E1648&lt;&gt;0),B1648,"")</f>
        <v/>
      </c>
      <c r="S1648" s="26">
        <f t="shared" si="175"/>
        <v>41086</v>
      </c>
      <c r="T1648" s="27">
        <f>SUMIFS(S:S,O:O,O1648,E:E,"")</f>
        <v>82153</v>
      </c>
      <c r="U1648" s="27">
        <f>SUMIFS(S:S,O:O,O1648,D:D,"")</f>
        <v>82158</v>
      </c>
      <c r="V1648" s="28" t="str">
        <f t="shared" si="179"/>
        <v>Après</v>
      </c>
      <c r="W1648" s="28" t="str">
        <f t="shared" si="180"/>
        <v>Avant</v>
      </c>
      <c r="X1648" s="29">
        <f t="shared" si="181"/>
        <v>5</v>
      </c>
      <c r="Y1648" s="42">
        <f>IFERROR(P1648+D1648*0.03,"")</f>
        <v>218432510300</v>
      </c>
    </row>
    <row r="1649" spans="1:25">
      <c r="A1649" s="13" t="s">
        <v>67</v>
      </c>
      <c r="B1649" s="14" t="s">
        <v>21</v>
      </c>
      <c r="C1649" s="15">
        <v>3605052511787</v>
      </c>
      <c r="D1649" s="16"/>
      <c r="E1649" s="17">
        <v>30000</v>
      </c>
      <c r="F1649" s="18"/>
      <c r="G1649" s="19"/>
      <c r="H1649" s="20">
        <f t="shared" si="176"/>
        <v>0</v>
      </c>
      <c r="I1649" s="21">
        <f>SUMIFS(E:E,C:C,C1649)</f>
        <v>30000</v>
      </c>
      <c r="J1649" s="21">
        <f>SUMIFS(D:D,C:C,C1649)</f>
        <v>30000</v>
      </c>
      <c r="K1649" s="20" t="str">
        <f>IF(H1649=2,"Délais OK &amp; Qté OK",IF(AND(H1649=1,E1649&lt;&gt;""),"Délais OK &amp; Qté NO",IF(AND(H1649=1,E1649="",M1649&gt;=2),"Délais NO &amp; Qté OK",IF(AND(E1649&lt;&gt;"",J1649=D1649),"Livraison sans demande","Délais NO &amp; Qté NO"))))</f>
        <v>Délais NO &amp; Qté NO</v>
      </c>
      <c r="L1649" s="22" t="str">
        <f>IF(AND(K1649="Délais NO &amp; Qté OK",X1649&gt;30,D1649&lt;&gt;""),"Verificar",IF(AND(K1649="Délais NO &amp; Qté OK",X1649&lt;=30,D1649&lt;&gt;""),"Entrée faite "&amp;X1649&amp;" jours "&amp;V1649,IF(AND(X1649&lt;30,K1649="Délais NO &amp; Qté NO",D1649=""),"Demande faite "&amp;X1649&amp;" jours "&amp;W1650,"")))</f>
        <v>Demande faite 1 jours Après</v>
      </c>
      <c r="M1649" s="22">
        <f t="shared" si="177"/>
        <v>2</v>
      </c>
      <c r="N1649" s="23">
        <v>1</v>
      </c>
      <c r="O1649" s="12" t="str">
        <f>CONCATENATE(C1649,D1649,E1649)</f>
        <v>360505251178730000</v>
      </c>
      <c r="P1649" s="42" t="str">
        <f t="shared" si="178"/>
        <v>251178730000</v>
      </c>
      <c r="Q1649" s="24" t="str">
        <f>IF(AND(D1649&lt;&gt;0,E1649=0),B1649,"")</f>
        <v/>
      </c>
      <c r="R1649" s="25" t="str">
        <f>IF(AND(D1649=0,E1649&lt;&gt;0),B1649,"")</f>
        <v>26/06/2012</v>
      </c>
      <c r="S1649" s="26">
        <f t="shared" si="175"/>
        <v>41086</v>
      </c>
      <c r="T1649" s="27">
        <f>SUMIFS(S:S,O:O,O1649,E:E,"")</f>
        <v>41085</v>
      </c>
      <c r="U1649" s="27">
        <f>SUMIFS(S:S,O:O,O1649,D:D,"")</f>
        <v>41086</v>
      </c>
      <c r="V1649" s="28" t="str">
        <f t="shared" si="179"/>
        <v>Après</v>
      </c>
      <c r="W1649" s="28" t="str">
        <f t="shared" si="180"/>
        <v>Avant</v>
      </c>
      <c r="X1649" s="29">
        <f t="shared" si="181"/>
        <v>1</v>
      </c>
      <c r="Y1649" s="42">
        <f>IFERROR(P1649+D1649*0.03,"")</f>
        <v>251178730000</v>
      </c>
    </row>
    <row r="1650" spans="1:25">
      <c r="A1650" s="13" t="s">
        <v>67</v>
      </c>
      <c r="B1650" s="14" t="s">
        <v>27</v>
      </c>
      <c r="C1650" s="15">
        <v>3605051109961</v>
      </c>
      <c r="D1650" s="16">
        <v>10000</v>
      </c>
      <c r="E1650" s="17">
        <v>10000</v>
      </c>
      <c r="F1650" s="18">
        <v>1</v>
      </c>
      <c r="G1650" s="19">
        <v>1</v>
      </c>
      <c r="H1650" s="20">
        <f t="shared" si="176"/>
        <v>2</v>
      </c>
      <c r="I1650" s="21">
        <f>SUMIFS(E:E,C:C,C1650)</f>
        <v>10000</v>
      </c>
      <c r="J1650" s="21">
        <f>SUMIFS(D:D,C:C,C1650)</f>
        <v>10000</v>
      </c>
      <c r="K1650" s="20" t="str">
        <f>IF(H1650=2,"Délais OK &amp; Qté OK",IF(AND(H1650=1,E1650&lt;&gt;""),"Délais OK &amp; Qté NO",IF(AND(H1650=1,E1650="",M1650&gt;=2),"Délais NO &amp; Qté OK",IF(AND(E1650&lt;&gt;"",J1650=D1650),"Livraison sans demande","Délais NO &amp; Qté NO"))))</f>
        <v>Délais OK &amp; Qté OK</v>
      </c>
      <c r="L1650" s="22" t="str">
        <f>IF(AND(K1650="Délais NO &amp; Qté OK",X1650&gt;30,D1650&lt;&gt;""),"Verificar",IF(AND(K1650="Délais NO &amp; Qté OK",X1650&lt;=30,D1650&lt;&gt;""),"Entrée faite "&amp;X1650&amp;" jours "&amp;V1650,IF(AND(X1650&lt;30,K1650="Délais NO &amp; Qté NO",D1650=""),"Demande faite "&amp;X1650&amp;" jours "&amp;W1651,"")))</f>
        <v/>
      </c>
      <c r="M1650" s="22">
        <f t="shared" si="177"/>
        <v>1</v>
      </c>
      <c r="N1650" s="23">
        <v>1</v>
      </c>
      <c r="O1650" s="12" t="str">
        <f>CONCATENATE(C1650,D1650,E1650)</f>
        <v>36050511099611000010000</v>
      </c>
      <c r="P1650" s="42" t="str">
        <f t="shared" si="178"/>
        <v>11099611000010000</v>
      </c>
      <c r="Q1650" s="24" t="str">
        <f>IF(AND(D1650&lt;&gt;0,E1650=0),B1650,"")</f>
        <v/>
      </c>
      <c r="R1650" s="25" t="str">
        <f>IF(AND(D1650=0,E1650&lt;&gt;0),B1650,"")</f>
        <v/>
      </c>
      <c r="S1650" s="26">
        <f t="shared" si="175"/>
        <v>41087</v>
      </c>
      <c r="T1650" s="27">
        <f>SUMIFS(S:S,O:O,O1650,E:E,"")</f>
        <v>0</v>
      </c>
      <c r="U1650" s="27">
        <f>SUMIFS(S:S,O:O,O1650,D:D,"")</f>
        <v>0</v>
      </c>
      <c r="V1650" s="28" t="str">
        <f t="shared" si="179"/>
        <v>Avant</v>
      </c>
      <c r="W1650" s="28" t="str">
        <f t="shared" si="180"/>
        <v>Après</v>
      </c>
      <c r="X1650" s="29">
        <f t="shared" si="181"/>
        <v>0</v>
      </c>
      <c r="Y1650" s="42">
        <f>IFERROR(P1650+D1650*0.03,"")</f>
        <v>1.10996110000103E+16</v>
      </c>
    </row>
    <row r="1651" spans="1:25">
      <c r="A1651" s="13" t="s">
        <v>67</v>
      </c>
      <c r="B1651" s="14" t="s">
        <v>27</v>
      </c>
      <c r="C1651" s="15">
        <v>3605051323497</v>
      </c>
      <c r="D1651" s="16">
        <v>15000</v>
      </c>
      <c r="E1651" s="17">
        <v>15000</v>
      </c>
      <c r="F1651" s="18">
        <v>1</v>
      </c>
      <c r="G1651" s="19">
        <v>1</v>
      </c>
      <c r="H1651" s="20">
        <f t="shared" si="176"/>
        <v>2</v>
      </c>
      <c r="I1651" s="21">
        <f>SUMIFS(E:E,C:C,C1651)</f>
        <v>45000</v>
      </c>
      <c r="J1651" s="21">
        <f>SUMIFS(D:D,C:C,C1651)</f>
        <v>75000</v>
      </c>
      <c r="K1651" s="20" t="str">
        <f>IF(H1651=2,"Délais OK &amp; Qté OK",IF(AND(H1651=1,E1651&lt;&gt;""),"Délais OK &amp; Qté NO",IF(AND(H1651=1,E1651="",M1651&gt;=2),"Délais NO &amp; Qté OK",IF(AND(E1651&lt;&gt;"",J1651=D1651),"Livraison sans demande","Délais NO &amp; Qté NO"))))</f>
        <v>Délais OK &amp; Qté OK</v>
      </c>
      <c r="L1651" s="22" t="str">
        <f>IF(AND(K1651="Délais NO &amp; Qté OK",X1651&gt;30,D1651&lt;&gt;""),"Verificar",IF(AND(K1651="Délais NO &amp; Qté OK",X1651&lt;=30,D1651&lt;&gt;""),"Entrée faite "&amp;X1651&amp;" jours "&amp;V1651,IF(AND(X1651&lt;30,K1651="Délais NO &amp; Qté NO",D1651=""),"Demande faite "&amp;X1651&amp;" jours "&amp;W1652,"")))</f>
        <v/>
      </c>
      <c r="M1651" s="22">
        <f t="shared" si="177"/>
        <v>1</v>
      </c>
      <c r="N1651" s="23">
        <v>1</v>
      </c>
      <c r="O1651" s="12" t="str">
        <f>CONCATENATE(C1651,D1651,E1651)</f>
        <v>36050513234971500015000</v>
      </c>
      <c r="P1651" s="42" t="str">
        <f t="shared" si="178"/>
        <v>13234971500015000</v>
      </c>
      <c r="Q1651" s="24" t="str">
        <f>IF(AND(D1651&lt;&gt;0,E1651=0),B1651,"")</f>
        <v/>
      </c>
      <c r="R1651" s="25" t="str">
        <f>IF(AND(D1651=0,E1651&lt;&gt;0),B1651,"")</f>
        <v/>
      </c>
      <c r="S1651" s="26">
        <f t="shared" si="175"/>
        <v>41087</v>
      </c>
      <c r="T1651" s="27">
        <f>SUMIFS(S:S,O:O,O1651,E:E,"")</f>
        <v>0</v>
      </c>
      <c r="U1651" s="27">
        <f>SUMIFS(S:S,O:O,O1651,D:D,"")</f>
        <v>0</v>
      </c>
      <c r="V1651" s="28" t="str">
        <f t="shared" si="179"/>
        <v>Avant</v>
      </c>
      <c r="W1651" s="28" t="str">
        <f t="shared" si="180"/>
        <v>Après</v>
      </c>
      <c r="X1651" s="29">
        <f t="shared" si="181"/>
        <v>0</v>
      </c>
      <c r="Y1651" s="42">
        <f>IFERROR(P1651+D1651*0.03,"")</f>
        <v>1.323497150001545E+16</v>
      </c>
    </row>
    <row r="1652" spans="1:25">
      <c r="A1652" s="13" t="s">
        <v>67</v>
      </c>
      <c r="B1652" s="14" t="s">
        <v>27</v>
      </c>
      <c r="C1652" s="15">
        <v>3605051451725</v>
      </c>
      <c r="D1652" s="16">
        <v>10000</v>
      </c>
      <c r="E1652" s="17">
        <v>10000</v>
      </c>
      <c r="F1652" s="18">
        <v>1</v>
      </c>
      <c r="G1652" s="19">
        <v>1</v>
      </c>
      <c r="H1652" s="20">
        <f t="shared" si="176"/>
        <v>2</v>
      </c>
      <c r="I1652" s="21">
        <f>SUMIFS(E:E,C:C,C1652)</f>
        <v>10000</v>
      </c>
      <c r="J1652" s="21">
        <f>SUMIFS(D:D,C:C,C1652)</f>
        <v>10000</v>
      </c>
      <c r="K1652" s="20" t="str">
        <f>IF(H1652=2,"Délais OK &amp; Qté OK",IF(AND(H1652=1,E1652&lt;&gt;""),"Délais OK &amp; Qté NO",IF(AND(H1652=1,E1652="",M1652&gt;=2),"Délais NO &amp; Qté OK",IF(AND(E1652&lt;&gt;"",J1652=D1652),"Livraison sans demande","Délais NO &amp; Qté NO"))))</f>
        <v>Délais OK &amp; Qté OK</v>
      </c>
      <c r="L1652" s="22" t="str">
        <f>IF(AND(K1652="Délais NO &amp; Qté OK",X1652&gt;30,D1652&lt;&gt;""),"Verificar",IF(AND(K1652="Délais NO &amp; Qté OK",X1652&lt;=30,D1652&lt;&gt;""),"Entrée faite "&amp;X1652&amp;" jours "&amp;V1652,IF(AND(X1652&lt;30,K1652="Délais NO &amp; Qté NO",D1652=""),"Demande faite "&amp;X1652&amp;" jours "&amp;W1653,"")))</f>
        <v/>
      </c>
      <c r="M1652" s="22">
        <f t="shared" si="177"/>
        <v>1</v>
      </c>
      <c r="N1652" s="23">
        <v>1</v>
      </c>
      <c r="O1652" s="12" t="str">
        <f>CONCATENATE(C1652,D1652,E1652)</f>
        <v>36050514517251000010000</v>
      </c>
      <c r="P1652" s="42" t="str">
        <f t="shared" si="178"/>
        <v>14517251000010000</v>
      </c>
      <c r="Q1652" s="24" t="str">
        <f>IF(AND(D1652&lt;&gt;0,E1652=0),B1652,"")</f>
        <v/>
      </c>
      <c r="R1652" s="25" t="str">
        <f>IF(AND(D1652=0,E1652&lt;&gt;0),B1652,"")</f>
        <v/>
      </c>
      <c r="S1652" s="26">
        <f t="shared" si="175"/>
        <v>41087</v>
      </c>
      <c r="T1652" s="27">
        <f>SUMIFS(S:S,O:O,O1652,E:E,"")</f>
        <v>0</v>
      </c>
      <c r="U1652" s="27">
        <f>SUMIFS(S:S,O:O,O1652,D:D,"")</f>
        <v>0</v>
      </c>
      <c r="V1652" s="28" t="str">
        <f t="shared" si="179"/>
        <v>Avant</v>
      </c>
      <c r="W1652" s="28" t="str">
        <f t="shared" si="180"/>
        <v>Après</v>
      </c>
      <c r="X1652" s="29">
        <f t="shared" si="181"/>
        <v>0</v>
      </c>
      <c r="Y1652" s="42">
        <f>IFERROR(P1652+D1652*0.03,"")</f>
        <v>1.45172510000103E+16</v>
      </c>
    </row>
    <row r="1653" spans="1:25">
      <c r="A1653" s="13" t="s">
        <v>67</v>
      </c>
      <c r="B1653" s="14" t="s">
        <v>27</v>
      </c>
      <c r="C1653" s="15">
        <v>3605051454511</v>
      </c>
      <c r="D1653" s="16">
        <v>10000</v>
      </c>
      <c r="E1653" s="17">
        <v>10000</v>
      </c>
      <c r="F1653" s="18">
        <v>1</v>
      </c>
      <c r="G1653" s="19">
        <v>1</v>
      </c>
      <c r="H1653" s="20">
        <f t="shared" si="176"/>
        <v>2</v>
      </c>
      <c r="I1653" s="21">
        <f>SUMIFS(E:E,C:C,C1653)</f>
        <v>20000</v>
      </c>
      <c r="J1653" s="21">
        <f>SUMIFS(D:D,C:C,C1653)</f>
        <v>20000</v>
      </c>
      <c r="K1653" s="20" t="str">
        <f>IF(H1653=2,"Délais OK &amp; Qté OK",IF(AND(H1653=1,E1653&lt;&gt;""),"Délais OK &amp; Qté NO",IF(AND(H1653=1,E1653="",M1653&gt;=2),"Délais NO &amp; Qté OK",IF(AND(E1653&lt;&gt;"",J1653=D1653),"Livraison sans demande","Délais NO &amp; Qté NO"))))</f>
        <v>Délais OK &amp; Qté OK</v>
      </c>
      <c r="L1653" s="22" t="str">
        <f>IF(AND(K1653="Délais NO &amp; Qté OK",X1653&gt;30,D1653&lt;&gt;""),"Verificar",IF(AND(K1653="Délais NO &amp; Qté OK",X1653&lt;=30,D1653&lt;&gt;""),"Entrée faite "&amp;X1653&amp;" jours "&amp;V1653,IF(AND(X1653&lt;30,K1653="Délais NO &amp; Qté NO",D1653=""),"Demande faite "&amp;X1653&amp;" jours "&amp;W1654,"")))</f>
        <v/>
      </c>
      <c r="M1653" s="22">
        <f t="shared" si="177"/>
        <v>2</v>
      </c>
      <c r="N1653" s="23">
        <v>1</v>
      </c>
      <c r="O1653" s="12" t="str">
        <f>CONCATENATE(C1653,D1653,E1653)</f>
        <v>36050514545111000010000</v>
      </c>
      <c r="P1653" s="42" t="str">
        <f t="shared" si="178"/>
        <v>14545111000010000</v>
      </c>
      <c r="Q1653" s="24" t="str">
        <f>IF(AND(D1653&lt;&gt;0,E1653=0),B1653,"")</f>
        <v/>
      </c>
      <c r="R1653" s="25" t="str">
        <f>IF(AND(D1653=0,E1653&lt;&gt;0),B1653,"")</f>
        <v/>
      </c>
      <c r="S1653" s="26">
        <f t="shared" si="175"/>
        <v>41087</v>
      </c>
      <c r="T1653" s="27">
        <f>SUMIFS(S:S,O:O,O1653,E:E,"")</f>
        <v>0</v>
      </c>
      <c r="U1653" s="27">
        <f>SUMIFS(S:S,O:O,O1653,D:D,"")</f>
        <v>0</v>
      </c>
      <c r="V1653" s="28" t="str">
        <f t="shared" si="179"/>
        <v>Avant</v>
      </c>
      <c r="W1653" s="28" t="str">
        <f t="shared" si="180"/>
        <v>Après</v>
      </c>
      <c r="X1653" s="29">
        <f t="shared" si="181"/>
        <v>0</v>
      </c>
      <c r="Y1653" s="42">
        <f>IFERROR(P1653+D1653*0.03,"")</f>
        <v>1.45451110000103E+16</v>
      </c>
    </row>
    <row r="1654" spans="1:25">
      <c r="A1654" s="13" t="s">
        <v>67</v>
      </c>
      <c r="B1654" s="14" t="s">
        <v>27</v>
      </c>
      <c r="C1654" s="15">
        <v>3605051454535</v>
      </c>
      <c r="D1654" s="16">
        <v>10000</v>
      </c>
      <c r="E1654" s="17"/>
      <c r="F1654" s="18"/>
      <c r="G1654" s="19">
        <v>1</v>
      </c>
      <c r="H1654" s="20">
        <f t="shared" si="176"/>
        <v>1</v>
      </c>
      <c r="I1654" s="21">
        <f>SUMIFS(E:E,C:C,C1654)</f>
        <v>30000</v>
      </c>
      <c r="J1654" s="21">
        <f>SUMIFS(D:D,C:C,C1654)</f>
        <v>30000</v>
      </c>
      <c r="K1654" s="20" t="str">
        <f>IF(H1654=2,"Délais OK &amp; Qté OK",IF(AND(H1654=1,E1654&lt;&gt;""),"Délais OK &amp; Qté NO",IF(AND(H1654=1,E1654="",M1654&gt;=2),"Délais NO &amp; Qté OK",IF(AND(E1654&lt;&gt;"",J1654=D1654),"Livraison sans demande","Délais NO &amp; Qté NO"))))</f>
        <v>Délais NO &amp; Qté OK</v>
      </c>
      <c r="L1654" s="22" t="str">
        <f>IF(AND(K1654="Délais NO &amp; Qté OK",X1654&gt;30,D1654&lt;&gt;""),"Verificar",IF(AND(K1654="Délais NO &amp; Qté OK",X1654&lt;=30,D1654&lt;&gt;""),"Entrée faite "&amp;X1654&amp;" jours "&amp;V1654,IF(AND(X1654&lt;30,K1654="Délais NO &amp; Qté NO",D1654=""),"Demande faite "&amp;X1654&amp;" jours "&amp;W1655,"")))</f>
        <v>Entrée faite 21 jours Avant</v>
      </c>
      <c r="M1654" s="22">
        <f t="shared" si="177"/>
        <v>2</v>
      </c>
      <c r="N1654" s="23">
        <v>1</v>
      </c>
      <c r="O1654" s="12" t="str">
        <f>CONCATENATE(C1654,D1654,E1654)</f>
        <v>360505145453510000</v>
      </c>
      <c r="P1654" s="42" t="str">
        <f t="shared" si="178"/>
        <v>145453510000</v>
      </c>
      <c r="Q1654" s="24" t="str">
        <f>IF(AND(D1654&lt;&gt;0,E1654=0),B1654,"")</f>
        <v>27/06/2012</v>
      </c>
      <c r="R1654" s="25" t="str">
        <f>IF(AND(D1654=0,E1654&lt;&gt;0),B1654,"")</f>
        <v/>
      </c>
      <c r="S1654" s="26">
        <f t="shared" si="175"/>
        <v>41087</v>
      </c>
      <c r="T1654" s="27">
        <f>SUMIFS(S:S,O:O,O1654,E:E,"")</f>
        <v>41087</v>
      </c>
      <c r="U1654" s="27">
        <f>SUMIFS(S:S,O:O,O1654,D:D,"")</f>
        <v>41066</v>
      </c>
      <c r="V1654" s="28" t="str">
        <f t="shared" si="179"/>
        <v>Avant</v>
      </c>
      <c r="W1654" s="28" t="str">
        <f t="shared" si="180"/>
        <v>Après</v>
      </c>
      <c r="X1654" s="29">
        <f t="shared" si="181"/>
        <v>21</v>
      </c>
      <c r="Y1654" s="42">
        <f>IFERROR(P1654+D1654*0.03,"")</f>
        <v>145453510300</v>
      </c>
    </row>
    <row r="1655" spans="1:25">
      <c r="A1655" s="13" t="s">
        <v>67</v>
      </c>
      <c r="B1655" s="14" t="s">
        <v>27</v>
      </c>
      <c r="C1655" s="15">
        <v>3605051454566</v>
      </c>
      <c r="D1655" s="16">
        <v>30000</v>
      </c>
      <c r="E1655" s="17">
        <v>30000</v>
      </c>
      <c r="F1655" s="18">
        <v>1</v>
      </c>
      <c r="G1655" s="19">
        <v>1</v>
      </c>
      <c r="H1655" s="20">
        <f t="shared" si="176"/>
        <v>2</v>
      </c>
      <c r="I1655" s="21">
        <f>SUMIFS(E:E,C:C,C1655)</f>
        <v>60000</v>
      </c>
      <c r="J1655" s="21">
        <f>SUMIFS(D:D,C:C,C1655)</f>
        <v>100000</v>
      </c>
      <c r="K1655" s="20" t="str">
        <f>IF(H1655=2,"Délais OK &amp; Qté OK",IF(AND(H1655=1,E1655&lt;&gt;""),"Délais OK &amp; Qté NO",IF(AND(H1655=1,E1655="",M1655&gt;=2),"Délais NO &amp; Qté OK",IF(AND(E1655&lt;&gt;"",J1655=D1655),"Livraison sans demande","Délais NO &amp; Qté NO"))))</f>
        <v>Délais OK &amp; Qté OK</v>
      </c>
      <c r="L1655" s="22" t="str">
        <f>IF(AND(K1655="Délais NO &amp; Qté OK",X1655&gt;30,D1655&lt;&gt;""),"Verificar",IF(AND(K1655="Délais NO &amp; Qté OK",X1655&lt;=30,D1655&lt;&gt;""),"Entrée faite "&amp;X1655&amp;" jours "&amp;V1655,IF(AND(X1655&lt;30,K1655="Délais NO &amp; Qté NO",D1655=""),"Demande faite "&amp;X1655&amp;" jours "&amp;W1656,"")))</f>
        <v/>
      </c>
      <c r="M1655" s="22">
        <f t="shared" si="177"/>
        <v>1</v>
      </c>
      <c r="N1655" s="23">
        <v>1</v>
      </c>
      <c r="O1655" s="12" t="str">
        <f>CONCATENATE(C1655,D1655,E1655)</f>
        <v>36050514545663000030000</v>
      </c>
      <c r="P1655" s="42" t="str">
        <f t="shared" si="178"/>
        <v>14545663000030000</v>
      </c>
      <c r="Q1655" s="24" t="str">
        <f>IF(AND(D1655&lt;&gt;0,E1655=0),B1655,"")</f>
        <v/>
      </c>
      <c r="R1655" s="25" t="str">
        <f>IF(AND(D1655=0,E1655&lt;&gt;0),B1655,"")</f>
        <v/>
      </c>
      <c r="S1655" s="26">
        <f t="shared" si="175"/>
        <v>41087</v>
      </c>
      <c r="T1655" s="27">
        <f>SUMIFS(S:S,O:O,O1655,E:E,"")</f>
        <v>0</v>
      </c>
      <c r="U1655" s="27">
        <f>SUMIFS(S:S,O:O,O1655,D:D,"")</f>
        <v>0</v>
      </c>
      <c r="V1655" s="28" t="str">
        <f t="shared" si="179"/>
        <v>Avant</v>
      </c>
      <c r="W1655" s="28" t="str">
        <f t="shared" si="180"/>
        <v>Après</v>
      </c>
      <c r="X1655" s="29">
        <f t="shared" si="181"/>
        <v>0</v>
      </c>
      <c r="Y1655" s="42">
        <f>IFERROR(P1655+D1655*0.03,"")</f>
        <v>1.45456630000309E+16</v>
      </c>
    </row>
    <row r="1656" spans="1:25">
      <c r="A1656" s="13" t="s">
        <v>67</v>
      </c>
      <c r="B1656" s="14" t="s">
        <v>27</v>
      </c>
      <c r="C1656" s="15">
        <v>3605051456959</v>
      </c>
      <c r="D1656" s="16">
        <v>20000</v>
      </c>
      <c r="E1656" s="17">
        <v>20000</v>
      </c>
      <c r="F1656" s="18">
        <v>1</v>
      </c>
      <c r="G1656" s="19">
        <v>1</v>
      </c>
      <c r="H1656" s="20">
        <f t="shared" si="176"/>
        <v>2</v>
      </c>
      <c r="I1656" s="21">
        <f>SUMIFS(E:E,C:C,C1656)</f>
        <v>70000</v>
      </c>
      <c r="J1656" s="21">
        <f>SUMIFS(D:D,C:C,C1656)</f>
        <v>90000</v>
      </c>
      <c r="K1656" s="20" t="str">
        <f>IF(H1656=2,"Délais OK &amp; Qté OK",IF(AND(H1656=1,E1656&lt;&gt;""),"Délais OK &amp; Qté NO",IF(AND(H1656=1,E1656="",M1656&gt;=2),"Délais NO &amp; Qté OK",IF(AND(E1656&lt;&gt;"",J1656=D1656),"Livraison sans demande","Délais NO &amp; Qté NO"))))</f>
        <v>Délais OK &amp; Qté OK</v>
      </c>
      <c r="L1656" s="22" t="str">
        <f>IF(AND(K1656="Délais NO &amp; Qté OK",X1656&gt;30,D1656&lt;&gt;""),"Verificar",IF(AND(K1656="Délais NO &amp; Qté OK",X1656&lt;=30,D1656&lt;&gt;""),"Entrée faite "&amp;X1656&amp;" jours "&amp;V1656,IF(AND(X1656&lt;30,K1656="Délais NO &amp; Qté NO",D1656=""),"Demande faite "&amp;X1656&amp;" jours "&amp;W1657,"")))</f>
        <v/>
      </c>
      <c r="M1656" s="22">
        <f t="shared" si="177"/>
        <v>1</v>
      </c>
      <c r="N1656" s="23">
        <v>1</v>
      </c>
      <c r="O1656" s="12" t="str">
        <f>CONCATENATE(C1656,D1656,E1656)</f>
        <v>36050514569592000020000</v>
      </c>
      <c r="P1656" s="42" t="str">
        <f t="shared" si="178"/>
        <v>14569592000020000</v>
      </c>
      <c r="Q1656" s="24" t="str">
        <f>IF(AND(D1656&lt;&gt;0,E1656=0),B1656,"")</f>
        <v/>
      </c>
      <c r="R1656" s="25" t="str">
        <f>IF(AND(D1656=0,E1656&lt;&gt;0),B1656,"")</f>
        <v/>
      </c>
      <c r="S1656" s="26">
        <f t="shared" si="175"/>
        <v>41087</v>
      </c>
      <c r="T1656" s="27">
        <f>SUMIFS(S:S,O:O,O1656,E:E,"")</f>
        <v>0</v>
      </c>
      <c r="U1656" s="27">
        <f>SUMIFS(S:S,O:O,O1656,D:D,"")</f>
        <v>0</v>
      </c>
      <c r="V1656" s="28" t="str">
        <f t="shared" si="179"/>
        <v>Avant</v>
      </c>
      <c r="W1656" s="28" t="str">
        <f t="shared" si="180"/>
        <v>Après</v>
      </c>
      <c r="X1656" s="29">
        <f t="shared" si="181"/>
        <v>0</v>
      </c>
      <c r="Y1656" s="42">
        <f>IFERROR(P1656+D1656*0.03,"")</f>
        <v>1.45695920000206E+16</v>
      </c>
    </row>
    <row r="1657" spans="1:25">
      <c r="A1657" s="13" t="s">
        <v>67</v>
      </c>
      <c r="B1657" s="14" t="s">
        <v>27</v>
      </c>
      <c r="C1657" s="15">
        <v>3605051457758</v>
      </c>
      <c r="D1657" s="16">
        <v>10000</v>
      </c>
      <c r="E1657" s="17">
        <v>10000</v>
      </c>
      <c r="F1657" s="18">
        <v>1</v>
      </c>
      <c r="G1657" s="19">
        <v>1</v>
      </c>
      <c r="H1657" s="20">
        <f t="shared" si="176"/>
        <v>2</v>
      </c>
      <c r="I1657" s="21">
        <f>SUMIFS(E:E,C:C,C1657)</f>
        <v>10000</v>
      </c>
      <c r="J1657" s="21">
        <f>SUMIFS(D:D,C:C,C1657)</f>
        <v>10000</v>
      </c>
      <c r="K1657" s="20" t="str">
        <f>IF(H1657=2,"Délais OK &amp; Qté OK",IF(AND(H1657=1,E1657&lt;&gt;""),"Délais OK &amp; Qté NO",IF(AND(H1657=1,E1657="",M1657&gt;=2),"Délais NO &amp; Qté OK",IF(AND(E1657&lt;&gt;"",J1657=D1657),"Livraison sans demande","Délais NO &amp; Qté NO"))))</f>
        <v>Délais OK &amp; Qté OK</v>
      </c>
      <c r="L1657" s="22" t="str">
        <f>IF(AND(K1657="Délais NO &amp; Qté OK",X1657&gt;30,D1657&lt;&gt;""),"Verificar",IF(AND(K1657="Délais NO &amp; Qté OK",X1657&lt;=30,D1657&lt;&gt;""),"Entrée faite "&amp;X1657&amp;" jours "&amp;V1657,IF(AND(X1657&lt;30,K1657="Délais NO &amp; Qté NO",D1657=""),"Demande faite "&amp;X1657&amp;" jours "&amp;W1658,"")))</f>
        <v/>
      </c>
      <c r="M1657" s="22">
        <f t="shared" si="177"/>
        <v>1</v>
      </c>
      <c r="N1657" s="23">
        <v>1</v>
      </c>
      <c r="O1657" s="12" t="str">
        <f>CONCATENATE(C1657,D1657,E1657)</f>
        <v>36050514577581000010000</v>
      </c>
      <c r="P1657" s="42" t="str">
        <f t="shared" si="178"/>
        <v>14577581000010000</v>
      </c>
      <c r="Q1657" s="24" t="str">
        <f>IF(AND(D1657&lt;&gt;0,E1657=0),B1657,"")</f>
        <v/>
      </c>
      <c r="R1657" s="25" t="str">
        <f>IF(AND(D1657=0,E1657&lt;&gt;0),B1657,"")</f>
        <v/>
      </c>
      <c r="S1657" s="26">
        <f t="shared" si="175"/>
        <v>41087</v>
      </c>
      <c r="T1657" s="27">
        <f>SUMIFS(S:S,O:O,O1657,E:E,"")</f>
        <v>0</v>
      </c>
      <c r="U1657" s="27">
        <f>SUMIFS(S:S,O:O,O1657,D:D,"")</f>
        <v>0</v>
      </c>
      <c r="V1657" s="28" t="str">
        <f t="shared" si="179"/>
        <v>Avant</v>
      </c>
      <c r="W1657" s="28" t="str">
        <f t="shared" si="180"/>
        <v>Après</v>
      </c>
      <c r="X1657" s="29">
        <f t="shared" si="181"/>
        <v>0</v>
      </c>
      <c r="Y1657" s="42">
        <f>IFERROR(P1657+D1657*0.03,"")</f>
        <v>1.45775810000103E+16</v>
      </c>
    </row>
    <row r="1658" spans="1:25">
      <c r="A1658" s="13" t="s">
        <v>67</v>
      </c>
      <c r="B1658" s="14" t="s">
        <v>27</v>
      </c>
      <c r="C1658" s="15">
        <v>3605051891040</v>
      </c>
      <c r="D1658" s="16">
        <v>7500</v>
      </c>
      <c r="E1658" s="17">
        <v>7500</v>
      </c>
      <c r="F1658" s="18">
        <v>1</v>
      </c>
      <c r="G1658" s="19">
        <v>1</v>
      </c>
      <c r="H1658" s="20">
        <f t="shared" si="176"/>
        <v>2</v>
      </c>
      <c r="I1658" s="21">
        <f>SUMIFS(E:E,C:C,C1658)</f>
        <v>7500</v>
      </c>
      <c r="J1658" s="21">
        <f>SUMIFS(D:D,C:C,C1658)</f>
        <v>7500</v>
      </c>
      <c r="K1658" s="20" t="str">
        <f>IF(H1658=2,"Délais OK &amp; Qté OK",IF(AND(H1658=1,E1658&lt;&gt;""),"Délais OK &amp; Qté NO",IF(AND(H1658=1,E1658="",M1658&gt;=2),"Délais NO &amp; Qté OK",IF(AND(E1658&lt;&gt;"",J1658=D1658),"Livraison sans demande","Délais NO &amp; Qté NO"))))</f>
        <v>Délais OK &amp; Qté OK</v>
      </c>
      <c r="L1658" s="22" t="str">
        <f>IF(AND(K1658="Délais NO &amp; Qté OK",X1658&gt;30,D1658&lt;&gt;""),"Verificar",IF(AND(K1658="Délais NO &amp; Qté OK",X1658&lt;=30,D1658&lt;&gt;""),"Entrée faite "&amp;X1658&amp;" jours "&amp;V1658,IF(AND(X1658&lt;30,K1658="Délais NO &amp; Qté NO",D1658=""),"Demande faite "&amp;X1658&amp;" jours "&amp;W1659,"")))</f>
        <v/>
      </c>
      <c r="M1658" s="22">
        <f t="shared" si="177"/>
        <v>1</v>
      </c>
      <c r="N1658" s="23">
        <v>1</v>
      </c>
      <c r="O1658" s="12" t="str">
        <f>CONCATENATE(C1658,D1658,E1658)</f>
        <v>360505189104075007500</v>
      </c>
      <c r="P1658" s="42" t="str">
        <f t="shared" si="178"/>
        <v>189104075007500</v>
      </c>
      <c r="Q1658" s="24" t="str">
        <f>IF(AND(D1658&lt;&gt;0,E1658=0),B1658,"")</f>
        <v/>
      </c>
      <c r="R1658" s="25" t="str">
        <f>IF(AND(D1658=0,E1658&lt;&gt;0),B1658,"")</f>
        <v/>
      </c>
      <c r="S1658" s="26">
        <f t="shared" si="175"/>
        <v>41087</v>
      </c>
      <c r="T1658" s="27">
        <f>SUMIFS(S:S,O:O,O1658,E:E,"")</f>
        <v>0</v>
      </c>
      <c r="U1658" s="27">
        <f>SUMIFS(S:S,O:O,O1658,D:D,"")</f>
        <v>0</v>
      </c>
      <c r="V1658" s="28" t="str">
        <f t="shared" si="179"/>
        <v>Avant</v>
      </c>
      <c r="W1658" s="28" t="str">
        <f t="shared" si="180"/>
        <v>Après</v>
      </c>
      <c r="X1658" s="29">
        <f t="shared" si="181"/>
        <v>0</v>
      </c>
      <c r="Y1658" s="42">
        <f>IFERROR(P1658+D1658*0.03,"")</f>
        <v>189104075007725</v>
      </c>
    </row>
    <row r="1659" spans="1:25">
      <c r="A1659" s="13" t="s">
        <v>67</v>
      </c>
      <c r="B1659" s="14" t="s">
        <v>27</v>
      </c>
      <c r="C1659" s="15">
        <v>3605051953212</v>
      </c>
      <c r="D1659" s="16">
        <v>10000</v>
      </c>
      <c r="E1659" s="17">
        <v>10000</v>
      </c>
      <c r="F1659" s="18">
        <v>1</v>
      </c>
      <c r="G1659" s="19">
        <v>1</v>
      </c>
      <c r="H1659" s="20">
        <f t="shared" si="176"/>
        <v>2</v>
      </c>
      <c r="I1659" s="21">
        <f>SUMIFS(E:E,C:C,C1659)</f>
        <v>10000</v>
      </c>
      <c r="J1659" s="21">
        <f>SUMIFS(D:D,C:C,C1659)</f>
        <v>10000</v>
      </c>
      <c r="K1659" s="20" t="str">
        <f>IF(H1659=2,"Délais OK &amp; Qté OK",IF(AND(H1659=1,E1659&lt;&gt;""),"Délais OK &amp; Qté NO",IF(AND(H1659=1,E1659="",M1659&gt;=2),"Délais NO &amp; Qté OK",IF(AND(E1659&lt;&gt;"",J1659=D1659),"Livraison sans demande","Délais NO &amp; Qté NO"))))</f>
        <v>Délais OK &amp; Qté OK</v>
      </c>
      <c r="L1659" s="22" t="str">
        <f>IF(AND(K1659="Délais NO &amp; Qté OK",X1659&gt;30,D1659&lt;&gt;""),"Verificar",IF(AND(K1659="Délais NO &amp; Qté OK",X1659&lt;=30,D1659&lt;&gt;""),"Entrée faite "&amp;X1659&amp;" jours "&amp;V1659,IF(AND(X1659&lt;30,K1659="Délais NO &amp; Qté NO",D1659=""),"Demande faite "&amp;X1659&amp;" jours "&amp;W1660,"")))</f>
        <v/>
      </c>
      <c r="M1659" s="22">
        <f t="shared" si="177"/>
        <v>1</v>
      </c>
      <c r="N1659" s="23">
        <v>1</v>
      </c>
      <c r="O1659" s="12" t="str">
        <f>CONCATENATE(C1659,D1659,E1659)</f>
        <v>36050519532121000010000</v>
      </c>
      <c r="P1659" s="42" t="str">
        <f t="shared" si="178"/>
        <v>19532121000010000</v>
      </c>
      <c r="Q1659" s="24" t="str">
        <f>IF(AND(D1659&lt;&gt;0,E1659=0),B1659,"")</f>
        <v/>
      </c>
      <c r="R1659" s="25" t="str">
        <f>IF(AND(D1659=0,E1659&lt;&gt;0),B1659,"")</f>
        <v/>
      </c>
      <c r="S1659" s="26">
        <f t="shared" si="175"/>
        <v>41087</v>
      </c>
      <c r="T1659" s="27">
        <f>SUMIFS(S:S,O:O,O1659,E:E,"")</f>
        <v>0</v>
      </c>
      <c r="U1659" s="27">
        <f>SUMIFS(S:S,O:O,O1659,D:D,"")</f>
        <v>0</v>
      </c>
      <c r="V1659" s="28" t="str">
        <f t="shared" si="179"/>
        <v>Avant</v>
      </c>
      <c r="W1659" s="28" t="str">
        <f t="shared" si="180"/>
        <v>Après</v>
      </c>
      <c r="X1659" s="29">
        <f t="shared" si="181"/>
        <v>0</v>
      </c>
      <c r="Y1659" s="42">
        <f>IFERROR(P1659+D1659*0.03,"")</f>
        <v>1.95321210000103E+16</v>
      </c>
    </row>
    <row r="1660" spans="1:25">
      <c r="A1660" s="13" t="s">
        <v>67</v>
      </c>
      <c r="B1660" s="14" t="s">
        <v>27</v>
      </c>
      <c r="C1660" s="15">
        <v>3605051954202</v>
      </c>
      <c r="D1660" s="16">
        <v>10000</v>
      </c>
      <c r="E1660" s="17">
        <v>10000</v>
      </c>
      <c r="F1660" s="18">
        <v>1</v>
      </c>
      <c r="G1660" s="19">
        <v>1</v>
      </c>
      <c r="H1660" s="20">
        <f t="shared" si="176"/>
        <v>2</v>
      </c>
      <c r="I1660" s="21">
        <f>SUMIFS(E:E,C:C,C1660)</f>
        <v>10000</v>
      </c>
      <c r="J1660" s="21">
        <f>SUMIFS(D:D,C:C,C1660)</f>
        <v>10000</v>
      </c>
      <c r="K1660" s="20" t="str">
        <f>IF(H1660=2,"Délais OK &amp; Qté OK",IF(AND(H1660=1,E1660&lt;&gt;""),"Délais OK &amp; Qté NO",IF(AND(H1660=1,E1660="",M1660&gt;=2),"Délais NO &amp; Qté OK",IF(AND(E1660&lt;&gt;"",J1660=D1660),"Livraison sans demande","Délais NO &amp; Qté NO"))))</f>
        <v>Délais OK &amp; Qté OK</v>
      </c>
      <c r="L1660" s="22" t="str">
        <f>IF(AND(K1660="Délais NO &amp; Qté OK",X1660&gt;30,D1660&lt;&gt;""),"Verificar",IF(AND(K1660="Délais NO &amp; Qté OK",X1660&lt;=30,D1660&lt;&gt;""),"Entrée faite "&amp;X1660&amp;" jours "&amp;V1660,IF(AND(X1660&lt;30,K1660="Délais NO &amp; Qté NO",D1660=""),"Demande faite "&amp;X1660&amp;" jours "&amp;W1661,"")))</f>
        <v/>
      </c>
      <c r="M1660" s="22">
        <f t="shared" si="177"/>
        <v>1</v>
      </c>
      <c r="N1660" s="23">
        <v>1</v>
      </c>
      <c r="O1660" s="12" t="str">
        <f>CONCATENATE(C1660,D1660,E1660)</f>
        <v>36050519542021000010000</v>
      </c>
      <c r="P1660" s="42" t="str">
        <f t="shared" si="178"/>
        <v>19542021000010000</v>
      </c>
      <c r="Q1660" s="24" t="str">
        <f>IF(AND(D1660&lt;&gt;0,E1660=0),B1660,"")</f>
        <v/>
      </c>
      <c r="R1660" s="25" t="str">
        <f>IF(AND(D1660=0,E1660&lt;&gt;0),B1660,"")</f>
        <v/>
      </c>
      <c r="S1660" s="26">
        <f t="shared" si="175"/>
        <v>41087</v>
      </c>
      <c r="T1660" s="27">
        <f>SUMIFS(S:S,O:O,O1660,E:E,"")</f>
        <v>0</v>
      </c>
      <c r="U1660" s="27">
        <f>SUMIFS(S:S,O:O,O1660,D:D,"")</f>
        <v>0</v>
      </c>
      <c r="V1660" s="28" t="str">
        <f t="shared" si="179"/>
        <v>Avant</v>
      </c>
      <c r="W1660" s="28" t="str">
        <f t="shared" si="180"/>
        <v>Après</v>
      </c>
      <c r="X1660" s="29">
        <f t="shared" si="181"/>
        <v>0</v>
      </c>
      <c r="Y1660" s="42">
        <f>IFERROR(P1660+D1660*0.03,"")</f>
        <v>1.95420210000103E+16</v>
      </c>
    </row>
    <row r="1661" spans="1:25">
      <c r="A1661" s="13" t="s">
        <v>67</v>
      </c>
      <c r="B1661" s="14" t="s">
        <v>27</v>
      </c>
      <c r="C1661" s="15">
        <v>3605051962849</v>
      </c>
      <c r="D1661" s="16">
        <v>20000</v>
      </c>
      <c r="E1661" s="17">
        <v>20000</v>
      </c>
      <c r="F1661" s="18">
        <v>1</v>
      </c>
      <c r="G1661" s="19">
        <v>1</v>
      </c>
      <c r="H1661" s="20">
        <f t="shared" si="176"/>
        <v>2</v>
      </c>
      <c r="I1661" s="21">
        <f>SUMIFS(E:E,C:C,C1661)</f>
        <v>20000</v>
      </c>
      <c r="J1661" s="21">
        <f>SUMIFS(D:D,C:C,C1661)</f>
        <v>40000</v>
      </c>
      <c r="K1661" s="20" t="str">
        <f>IF(H1661=2,"Délais OK &amp; Qté OK",IF(AND(H1661=1,E1661&lt;&gt;""),"Délais OK &amp; Qté NO",IF(AND(H1661=1,E1661="",M1661&gt;=2),"Délais NO &amp; Qté OK",IF(AND(E1661&lt;&gt;"",J1661=D1661),"Livraison sans demande","Délais NO &amp; Qté NO"))))</f>
        <v>Délais OK &amp; Qté OK</v>
      </c>
      <c r="L1661" s="22" t="str">
        <f>IF(AND(K1661="Délais NO &amp; Qté OK",X1661&gt;30,D1661&lt;&gt;""),"Verificar",IF(AND(K1661="Délais NO &amp; Qté OK",X1661&lt;=30,D1661&lt;&gt;""),"Entrée faite "&amp;X1661&amp;" jours "&amp;V1661,IF(AND(X1661&lt;30,K1661="Délais NO &amp; Qté NO",D1661=""),"Demande faite "&amp;X1661&amp;" jours "&amp;W1662,"")))</f>
        <v/>
      </c>
      <c r="M1661" s="22">
        <f t="shared" si="177"/>
        <v>1</v>
      </c>
      <c r="N1661" s="23">
        <v>1</v>
      </c>
      <c r="O1661" s="12" t="str">
        <f>CONCATENATE(C1661,D1661,E1661)</f>
        <v>36050519628492000020000</v>
      </c>
      <c r="P1661" s="42" t="str">
        <f t="shared" si="178"/>
        <v>19628492000020000</v>
      </c>
      <c r="Q1661" s="24" t="str">
        <f>IF(AND(D1661&lt;&gt;0,E1661=0),B1661,"")</f>
        <v/>
      </c>
      <c r="R1661" s="25" t="str">
        <f>IF(AND(D1661=0,E1661&lt;&gt;0),B1661,"")</f>
        <v/>
      </c>
      <c r="S1661" s="26">
        <f t="shared" si="175"/>
        <v>41087</v>
      </c>
      <c r="T1661" s="27">
        <f>SUMIFS(S:S,O:O,O1661,E:E,"")</f>
        <v>0</v>
      </c>
      <c r="U1661" s="27">
        <f>SUMIFS(S:S,O:O,O1661,D:D,"")</f>
        <v>0</v>
      </c>
      <c r="V1661" s="28" t="str">
        <f t="shared" si="179"/>
        <v>Avant</v>
      </c>
      <c r="W1661" s="28" t="str">
        <f t="shared" si="180"/>
        <v>Après</v>
      </c>
      <c r="X1661" s="29">
        <f t="shared" si="181"/>
        <v>0</v>
      </c>
      <c r="Y1661" s="42">
        <f>IFERROR(P1661+D1661*0.03,"")</f>
        <v>1.96284920000206E+16</v>
      </c>
    </row>
    <row r="1662" spans="1:25">
      <c r="A1662" s="13" t="s">
        <v>67</v>
      </c>
      <c r="B1662" s="14" t="s">
        <v>27</v>
      </c>
      <c r="C1662" s="15">
        <v>3605051979311</v>
      </c>
      <c r="D1662" s="16">
        <v>10000</v>
      </c>
      <c r="E1662" s="17">
        <v>10000</v>
      </c>
      <c r="F1662" s="18">
        <v>1</v>
      </c>
      <c r="G1662" s="19">
        <v>1</v>
      </c>
      <c r="H1662" s="20">
        <f t="shared" si="176"/>
        <v>2</v>
      </c>
      <c r="I1662" s="21">
        <f>SUMIFS(E:E,C:C,C1662)</f>
        <v>20000</v>
      </c>
      <c r="J1662" s="21">
        <f>SUMIFS(D:D,C:C,C1662)</f>
        <v>30000</v>
      </c>
      <c r="K1662" s="20" t="str">
        <f>IF(H1662=2,"Délais OK &amp; Qté OK",IF(AND(H1662=1,E1662&lt;&gt;""),"Délais OK &amp; Qté NO",IF(AND(H1662=1,E1662="",M1662&gt;=2),"Délais NO &amp; Qté OK",IF(AND(E1662&lt;&gt;"",J1662=D1662),"Livraison sans demande","Délais NO &amp; Qté NO"))))</f>
        <v>Délais OK &amp; Qté OK</v>
      </c>
      <c r="L1662" s="22" t="str">
        <f>IF(AND(K1662="Délais NO &amp; Qté OK",X1662&gt;30,D1662&lt;&gt;""),"Verificar",IF(AND(K1662="Délais NO &amp; Qté OK",X1662&lt;=30,D1662&lt;&gt;""),"Entrée faite "&amp;X1662&amp;" jours "&amp;V1662,IF(AND(X1662&lt;30,K1662="Délais NO &amp; Qté NO",D1662=""),"Demande faite "&amp;X1662&amp;" jours "&amp;W1663,"")))</f>
        <v/>
      </c>
      <c r="M1662" s="22">
        <f t="shared" si="177"/>
        <v>2</v>
      </c>
      <c r="N1662" s="23">
        <v>1</v>
      </c>
      <c r="O1662" s="12" t="str">
        <f>CONCATENATE(C1662,D1662,E1662)</f>
        <v>36050519793111000010000</v>
      </c>
      <c r="P1662" s="42" t="str">
        <f t="shared" si="178"/>
        <v>19793111000010000</v>
      </c>
      <c r="Q1662" s="24" t="str">
        <f>IF(AND(D1662&lt;&gt;0,E1662=0),B1662,"")</f>
        <v/>
      </c>
      <c r="R1662" s="25" t="str">
        <f>IF(AND(D1662=0,E1662&lt;&gt;0),B1662,"")</f>
        <v/>
      </c>
      <c r="S1662" s="26">
        <f t="shared" si="175"/>
        <v>41087</v>
      </c>
      <c r="T1662" s="27">
        <f>SUMIFS(S:S,O:O,O1662,E:E,"")</f>
        <v>0</v>
      </c>
      <c r="U1662" s="27">
        <f>SUMIFS(S:S,O:O,O1662,D:D,"")</f>
        <v>0</v>
      </c>
      <c r="V1662" s="28" t="str">
        <f t="shared" si="179"/>
        <v>Avant</v>
      </c>
      <c r="W1662" s="28" t="str">
        <f t="shared" si="180"/>
        <v>Après</v>
      </c>
      <c r="X1662" s="29">
        <f t="shared" si="181"/>
        <v>0</v>
      </c>
      <c r="Y1662" s="42">
        <f>IFERROR(P1662+D1662*0.03,"")</f>
        <v>1.97931110000103E+16</v>
      </c>
    </row>
    <row r="1663" spans="1:25">
      <c r="A1663" s="13" t="s">
        <v>67</v>
      </c>
      <c r="B1663" s="14" t="s">
        <v>27</v>
      </c>
      <c r="C1663" s="15">
        <v>3605051979441</v>
      </c>
      <c r="D1663" s="16">
        <v>10000</v>
      </c>
      <c r="E1663" s="17">
        <v>10000</v>
      </c>
      <c r="F1663" s="18">
        <v>1</v>
      </c>
      <c r="G1663" s="19">
        <v>1</v>
      </c>
      <c r="H1663" s="20">
        <f t="shared" si="176"/>
        <v>2</v>
      </c>
      <c r="I1663" s="21">
        <f>SUMIFS(E:E,C:C,C1663)</f>
        <v>10000</v>
      </c>
      <c r="J1663" s="21">
        <f>SUMIFS(D:D,C:C,C1663)</f>
        <v>10000</v>
      </c>
      <c r="K1663" s="20" t="str">
        <f>IF(H1663=2,"Délais OK &amp; Qté OK",IF(AND(H1663=1,E1663&lt;&gt;""),"Délais OK &amp; Qté NO",IF(AND(H1663=1,E1663="",M1663&gt;=2),"Délais NO &amp; Qté OK",IF(AND(E1663&lt;&gt;"",J1663=D1663),"Livraison sans demande","Délais NO &amp; Qté NO"))))</f>
        <v>Délais OK &amp; Qté OK</v>
      </c>
      <c r="L1663" s="22" t="str">
        <f>IF(AND(K1663="Délais NO &amp; Qté OK",X1663&gt;30,D1663&lt;&gt;""),"Verificar",IF(AND(K1663="Délais NO &amp; Qté OK",X1663&lt;=30,D1663&lt;&gt;""),"Entrée faite "&amp;X1663&amp;" jours "&amp;V1663,IF(AND(X1663&lt;30,K1663="Délais NO &amp; Qté NO",D1663=""),"Demande faite "&amp;X1663&amp;" jours "&amp;W1664,"")))</f>
        <v/>
      </c>
      <c r="M1663" s="22">
        <f t="shared" si="177"/>
        <v>1</v>
      </c>
      <c r="N1663" s="23">
        <v>1</v>
      </c>
      <c r="O1663" s="12" t="str">
        <f>CONCATENATE(C1663,D1663,E1663)</f>
        <v>36050519794411000010000</v>
      </c>
      <c r="P1663" s="42" t="str">
        <f t="shared" si="178"/>
        <v>19794411000010000</v>
      </c>
      <c r="Q1663" s="24" t="str">
        <f>IF(AND(D1663&lt;&gt;0,E1663=0),B1663,"")</f>
        <v/>
      </c>
      <c r="R1663" s="25" t="str">
        <f>IF(AND(D1663=0,E1663&lt;&gt;0),B1663,"")</f>
        <v/>
      </c>
      <c r="S1663" s="26">
        <f t="shared" si="175"/>
        <v>41087</v>
      </c>
      <c r="T1663" s="27">
        <f>SUMIFS(S:S,O:O,O1663,E:E,"")</f>
        <v>0</v>
      </c>
      <c r="U1663" s="27">
        <f>SUMIFS(S:S,O:O,O1663,D:D,"")</f>
        <v>0</v>
      </c>
      <c r="V1663" s="28" t="str">
        <f t="shared" si="179"/>
        <v>Avant</v>
      </c>
      <c r="W1663" s="28" t="str">
        <f t="shared" si="180"/>
        <v>Après</v>
      </c>
      <c r="X1663" s="29">
        <f t="shared" si="181"/>
        <v>0</v>
      </c>
      <c r="Y1663" s="42">
        <f>IFERROR(P1663+D1663*0.03,"")</f>
        <v>1.97944110000103E+16</v>
      </c>
    </row>
    <row r="1664" spans="1:25">
      <c r="A1664" s="13" t="s">
        <v>67</v>
      </c>
      <c r="B1664" s="14" t="s">
        <v>27</v>
      </c>
      <c r="C1664" s="15">
        <v>3605051983752</v>
      </c>
      <c r="D1664" s="16">
        <v>7700</v>
      </c>
      <c r="E1664" s="17">
        <v>7700</v>
      </c>
      <c r="F1664" s="18">
        <v>1</v>
      </c>
      <c r="G1664" s="19">
        <v>1</v>
      </c>
      <c r="H1664" s="20">
        <f t="shared" si="176"/>
        <v>2</v>
      </c>
      <c r="I1664" s="21">
        <f>SUMIFS(E:E,C:C,C1664)</f>
        <v>10250</v>
      </c>
      <c r="J1664" s="21">
        <f>SUMIFS(D:D,C:C,C1664)</f>
        <v>10250</v>
      </c>
      <c r="K1664" s="20" t="str">
        <f>IF(H1664=2,"Délais OK &amp; Qté OK",IF(AND(H1664=1,E1664&lt;&gt;""),"Délais OK &amp; Qté NO",IF(AND(H1664=1,E1664="",M1664&gt;=2),"Délais NO &amp; Qté OK",IF(AND(E1664&lt;&gt;"",J1664=D1664),"Livraison sans demande","Délais NO &amp; Qté NO"))))</f>
        <v>Délais OK &amp; Qté OK</v>
      </c>
      <c r="L1664" s="22" t="str">
        <f>IF(AND(K1664="Délais NO &amp; Qté OK",X1664&gt;30,D1664&lt;&gt;""),"Verificar",IF(AND(K1664="Délais NO &amp; Qté OK",X1664&lt;=30,D1664&lt;&gt;""),"Entrée faite "&amp;X1664&amp;" jours "&amp;V1664,IF(AND(X1664&lt;30,K1664="Délais NO &amp; Qté NO",D1664=""),"Demande faite "&amp;X1664&amp;" jours "&amp;W1665,"")))</f>
        <v/>
      </c>
      <c r="M1664" s="22">
        <f t="shared" si="177"/>
        <v>1</v>
      </c>
      <c r="N1664" s="23">
        <v>1</v>
      </c>
      <c r="O1664" s="12" t="str">
        <f>CONCATENATE(C1664,D1664,E1664)</f>
        <v>360505198375277007700</v>
      </c>
      <c r="P1664" s="42" t="str">
        <f t="shared" si="178"/>
        <v>198375277007700</v>
      </c>
      <c r="Q1664" s="24" t="str">
        <f>IF(AND(D1664&lt;&gt;0,E1664=0),B1664,"")</f>
        <v/>
      </c>
      <c r="R1664" s="25" t="str">
        <f>IF(AND(D1664=0,E1664&lt;&gt;0),B1664,"")</f>
        <v/>
      </c>
      <c r="S1664" s="26">
        <f t="shared" si="175"/>
        <v>41087</v>
      </c>
      <c r="T1664" s="27">
        <f>SUMIFS(S:S,O:O,O1664,E:E,"")</f>
        <v>0</v>
      </c>
      <c r="U1664" s="27">
        <f>SUMIFS(S:S,O:O,O1664,D:D,"")</f>
        <v>0</v>
      </c>
      <c r="V1664" s="28" t="str">
        <f t="shared" si="179"/>
        <v>Avant</v>
      </c>
      <c r="W1664" s="28" t="str">
        <f t="shared" si="180"/>
        <v>Après</v>
      </c>
      <c r="X1664" s="29">
        <f t="shared" si="181"/>
        <v>0</v>
      </c>
      <c r="Y1664" s="42">
        <f>IFERROR(P1664+D1664*0.03,"")</f>
        <v>198375277007931</v>
      </c>
    </row>
    <row r="1665" spans="1:25">
      <c r="A1665" s="13" t="s">
        <v>67</v>
      </c>
      <c r="B1665" s="14" t="s">
        <v>27</v>
      </c>
      <c r="C1665" s="15">
        <v>3605051984193</v>
      </c>
      <c r="D1665" s="16">
        <v>15000</v>
      </c>
      <c r="E1665" s="17">
        <v>15000</v>
      </c>
      <c r="F1665" s="18">
        <v>1</v>
      </c>
      <c r="G1665" s="19">
        <v>1</v>
      </c>
      <c r="H1665" s="20">
        <f t="shared" si="176"/>
        <v>2</v>
      </c>
      <c r="I1665" s="21">
        <f>SUMIFS(E:E,C:C,C1665)</f>
        <v>15000</v>
      </c>
      <c r="J1665" s="21">
        <f>SUMIFS(D:D,C:C,C1665)</f>
        <v>15000</v>
      </c>
      <c r="K1665" s="20" t="str">
        <f>IF(H1665=2,"Délais OK &amp; Qté OK",IF(AND(H1665=1,E1665&lt;&gt;""),"Délais OK &amp; Qté NO",IF(AND(H1665=1,E1665="",M1665&gt;=2),"Délais NO &amp; Qté OK",IF(AND(E1665&lt;&gt;"",J1665=D1665),"Livraison sans demande","Délais NO &amp; Qté NO"))))</f>
        <v>Délais OK &amp; Qté OK</v>
      </c>
      <c r="L1665" s="22" t="str">
        <f>IF(AND(K1665="Délais NO &amp; Qté OK",X1665&gt;30,D1665&lt;&gt;""),"Verificar",IF(AND(K1665="Délais NO &amp; Qté OK",X1665&lt;=30,D1665&lt;&gt;""),"Entrée faite "&amp;X1665&amp;" jours "&amp;V1665,IF(AND(X1665&lt;30,K1665="Délais NO &amp; Qté NO",D1665=""),"Demande faite "&amp;X1665&amp;" jours "&amp;W1666,"")))</f>
        <v/>
      </c>
      <c r="M1665" s="22">
        <f t="shared" si="177"/>
        <v>1</v>
      </c>
      <c r="N1665" s="23">
        <v>1</v>
      </c>
      <c r="O1665" s="12" t="str">
        <f>CONCATENATE(C1665,D1665,E1665)</f>
        <v>36050519841931500015000</v>
      </c>
      <c r="P1665" s="42" t="str">
        <f t="shared" si="178"/>
        <v>19841931500015000</v>
      </c>
      <c r="Q1665" s="24" t="str">
        <f>IF(AND(D1665&lt;&gt;0,E1665=0),B1665,"")</f>
        <v/>
      </c>
      <c r="R1665" s="25" t="str">
        <f>IF(AND(D1665=0,E1665&lt;&gt;0),B1665,"")</f>
        <v/>
      </c>
      <c r="S1665" s="26">
        <f t="shared" si="175"/>
        <v>41087</v>
      </c>
      <c r="T1665" s="27">
        <f>SUMIFS(S:S,O:O,O1665,E:E,"")</f>
        <v>0</v>
      </c>
      <c r="U1665" s="27">
        <f>SUMIFS(S:S,O:O,O1665,D:D,"")</f>
        <v>0</v>
      </c>
      <c r="V1665" s="28" t="str">
        <f t="shared" si="179"/>
        <v>Avant</v>
      </c>
      <c r="W1665" s="28" t="str">
        <f t="shared" si="180"/>
        <v>Après</v>
      </c>
      <c r="X1665" s="29">
        <f t="shared" si="181"/>
        <v>0</v>
      </c>
      <c r="Y1665" s="42">
        <f>IFERROR(P1665+D1665*0.03,"")</f>
        <v>1.9841931500015448E+16</v>
      </c>
    </row>
    <row r="1666" spans="1:25">
      <c r="A1666" s="13" t="s">
        <v>67</v>
      </c>
      <c r="B1666" s="14" t="s">
        <v>27</v>
      </c>
      <c r="C1666" s="15">
        <v>3605051984537</v>
      </c>
      <c r="D1666" s="16">
        <v>10000</v>
      </c>
      <c r="E1666" s="17">
        <v>10000</v>
      </c>
      <c r="F1666" s="18">
        <v>1</v>
      </c>
      <c r="G1666" s="19">
        <v>1</v>
      </c>
      <c r="H1666" s="20">
        <f t="shared" si="176"/>
        <v>2</v>
      </c>
      <c r="I1666" s="21">
        <f>SUMIFS(E:E,C:C,C1666)</f>
        <v>10000</v>
      </c>
      <c r="J1666" s="21">
        <f>SUMIFS(D:D,C:C,C1666)</f>
        <v>10000</v>
      </c>
      <c r="K1666" s="20" t="str">
        <f>IF(H1666=2,"Délais OK &amp; Qté OK",IF(AND(H1666=1,E1666&lt;&gt;""),"Délais OK &amp; Qté NO",IF(AND(H1666=1,E1666="",M1666&gt;=2),"Délais NO &amp; Qté OK",IF(AND(E1666&lt;&gt;"",J1666=D1666),"Livraison sans demande","Délais NO &amp; Qté NO"))))</f>
        <v>Délais OK &amp; Qté OK</v>
      </c>
      <c r="L1666" s="22" t="str">
        <f>IF(AND(K1666="Délais NO &amp; Qté OK",X1666&gt;30,D1666&lt;&gt;""),"Verificar",IF(AND(K1666="Délais NO &amp; Qté OK",X1666&lt;=30,D1666&lt;&gt;""),"Entrée faite "&amp;X1666&amp;" jours "&amp;V1666,IF(AND(X1666&lt;30,K1666="Délais NO &amp; Qté NO",D1666=""),"Demande faite "&amp;X1666&amp;" jours "&amp;W1667,"")))</f>
        <v/>
      </c>
      <c r="M1666" s="22">
        <f t="shared" si="177"/>
        <v>1</v>
      </c>
      <c r="N1666" s="23">
        <v>1</v>
      </c>
      <c r="O1666" s="12" t="str">
        <f>CONCATENATE(C1666,D1666,E1666)</f>
        <v>36050519845371000010000</v>
      </c>
      <c r="P1666" s="42" t="str">
        <f t="shared" si="178"/>
        <v>19845371000010000</v>
      </c>
      <c r="Q1666" s="24" t="str">
        <f>IF(AND(D1666&lt;&gt;0,E1666=0),B1666,"")</f>
        <v/>
      </c>
      <c r="R1666" s="25" t="str">
        <f>IF(AND(D1666=0,E1666&lt;&gt;0),B1666,"")</f>
        <v/>
      </c>
      <c r="S1666" s="26">
        <f t="shared" ref="S1666:S1729" si="182">B1666*1</f>
        <v>41087</v>
      </c>
      <c r="T1666" s="27">
        <f>SUMIFS(S:S,O:O,O1666,E:E,"")</f>
        <v>0</v>
      </c>
      <c r="U1666" s="27">
        <f>SUMIFS(S:S,O:O,O1666,D:D,"")</f>
        <v>0</v>
      </c>
      <c r="V1666" s="28" t="str">
        <f t="shared" si="179"/>
        <v>Avant</v>
      </c>
      <c r="W1666" s="28" t="str">
        <f t="shared" si="180"/>
        <v>Après</v>
      </c>
      <c r="X1666" s="29">
        <f t="shared" si="181"/>
        <v>0</v>
      </c>
      <c r="Y1666" s="42">
        <f>IFERROR(P1666+D1666*0.03,"")</f>
        <v>1.98453710000103E+16</v>
      </c>
    </row>
    <row r="1667" spans="1:25">
      <c r="A1667" s="13" t="s">
        <v>67</v>
      </c>
      <c r="B1667" s="14" t="s">
        <v>27</v>
      </c>
      <c r="C1667" s="15">
        <v>3605052089910</v>
      </c>
      <c r="D1667" s="16">
        <v>10000</v>
      </c>
      <c r="E1667" s="17">
        <v>10000</v>
      </c>
      <c r="F1667" s="18">
        <v>1</v>
      </c>
      <c r="G1667" s="19">
        <v>1</v>
      </c>
      <c r="H1667" s="20">
        <f t="shared" ref="H1667:H1730" si="183">SUM(F1667:G1667)</f>
        <v>2</v>
      </c>
      <c r="I1667" s="21">
        <f>SUMIFS(E:E,C:C,C1667)</f>
        <v>10000</v>
      </c>
      <c r="J1667" s="21">
        <f>SUMIFS(D:D,C:C,C1667)</f>
        <v>10000</v>
      </c>
      <c r="K1667" s="20" t="str">
        <f>IF(H1667=2,"Délais OK &amp; Qté OK",IF(AND(H1667=1,E1667&lt;&gt;""),"Délais OK &amp; Qté NO",IF(AND(H1667=1,E1667="",M1667&gt;=2),"Délais NO &amp; Qté OK",IF(AND(E1667&lt;&gt;"",J1667=D1667),"Livraison sans demande","Délais NO &amp; Qté NO"))))</f>
        <v>Délais OK &amp; Qté OK</v>
      </c>
      <c r="L1667" s="22" t="str">
        <f>IF(AND(K1667="Délais NO &amp; Qté OK",X1667&gt;30,D1667&lt;&gt;""),"Verificar",IF(AND(K1667="Délais NO &amp; Qté OK",X1667&lt;=30,D1667&lt;&gt;""),"Entrée faite "&amp;X1667&amp;" jours "&amp;V1667,IF(AND(X1667&lt;30,K1667="Délais NO &amp; Qté NO",D1667=""),"Demande faite "&amp;X1667&amp;" jours "&amp;W1668,"")))</f>
        <v/>
      </c>
      <c r="M1667" s="22">
        <f t="shared" ref="M1667:M1730" si="184">SUMIFS(N:N,O:O,O1667)</f>
        <v>1</v>
      </c>
      <c r="N1667" s="23">
        <v>1</v>
      </c>
      <c r="O1667" s="12" t="str">
        <f>CONCATENATE(C1667,D1667,E1667)</f>
        <v>36050520899101000010000</v>
      </c>
      <c r="P1667" s="42" t="str">
        <f t="shared" ref="P1667:P1730" si="185">RIGHT(O1667,LEN(O1667)-6)</f>
        <v>20899101000010000</v>
      </c>
      <c r="Q1667" s="24" t="str">
        <f>IF(AND(D1667&lt;&gt;0,E1667=0),B1667,"")</f>
        <v/>
      </c>
      <c r="R1667" s="25" t="str">
        <f>IF(AND(D1667=0,E1667&lt;&gt;0),B1667,"")</f>
        <v/>
      </c>
      <c r="S1667" s="26">
        <f t="shared" si="182"/>
        <v>41087</v>
      </c>
      <c r="T1667" s="27">
        <f>SUMIFS(S:S,O:O,O1667,E:E,"")</f>
        <v>0</v>
      </c>
      <c r="U1667" s="27">
        <f>SUMIFS(S:S,O:O,O1667,D:D,"")</f>
        <v>0</v>
      </c>
      <c r="V1667" s="28" t="str">
        <f t="shared" ref="V1667:V1730" si="186">IF(T1667&lt;U1667,"Après","Avant")</f>
        <v>Avant</v>
      </c>
      <c r="W1667" s="28" t="str">
        <f t="shared" ref="W1667:W1730" si="187">IF(V1667="Après","Avant","Après")</f>
        <v>Après</v>
      </c>
      <c r="X1667" s="29">
        <f t="shared" ref="X1667:X1730" si="188">ABS(T1667-U1667)</f>
        <v>0</v>
      </c>
      <c r="Y1667" s="42">
        <f>IFERROR(P1667+D1667*0.03,"")</f>
        <v>2.08991010000103E+16</v>
      </c>
    </row>
    <row r="1668" spans="1:25">
      <c r="A1668" s="13" t="s">
        <v>67</v>
      </c>
      <c r="B1668" s="14" t="s">
        <v>27</v>
      </c>
      <c r="C1668" s="15">
        <v>3605052108451</v>
      </c>
      <c r="D1668" s="16">
        <v>10000</v>
      </c>
      <c r="E1668" s="17">
        <v>10000</v>
      </c>
      <c r="F1668" s="18">
        <v>1</v>
      </c>
      <c r="G1668" s="19">
        <v>1</v>
      </c>
      <c r="H1668" s="20">
        <f t="shared" si="183"/>
        <v>2</v>
      </c>
      <c r="I1668" s="21">
        <f>SUMIFS(E:E,C:C,C1668)</f>
        <v>10000</v>
      </c>
      <c r="J1668" s="21">
        <f>SUMIFS(D:D,C:C,C1668)</f>
        <v>10000</v>
      </c>
      <c r="K1668" s="20" t="str">
        <f>IF(H1668=2,"Délais OK &amp; Qté OK",IF(AND(H1668=1,E1668&lt;&gt;""),"Délais OK &amp; Qté NO",IF(AND(H1668=1,E1668="",M1668&gt;=2),"Délais NO &amp; Qté OK",IF(AND(E1668&lt;&gt;"",J1668=D1668),"Livraison sans demande","Délais NO &amp; Qté NO"))))</f>
        <v>Délais OK &amp; Qté OK</v>
      </c>
      <c r="L1668" s="22" t="str">
        <f>IF(AND(K1668="Délais NO &amp; Qté OK",X1668&gt;30,D1668&lt;&gt;""),"Verificar",IF(AND(K1668="Délais NO &amp; Qté OK",X1668&lt;=30,D1668&lt;&gt;""),"Entrée faite "&amp;X1668&amp;" jours "&amp;V1668,IF(AND(X1668&lt;30,K1668="Délais NO &amp; Qté NO",D1668=""),"Demande faite "&amp;X1668&amp;" jours "&amp;W1669,"")))</f>
        <v/>
      </c>
      <c r="M1668" s="22">
        <f t="shared" si="184"/>
        <v>1</v>
      </c>
      <c r="N1668" s="23">
        <v>1</v>
      </c>
      <c r="O1668" s="12" t="str">
        <f>CONCATENATE(C1668,D1668,E1668)</f>
        <v>36050521084511000010000</v>
      </c>
      <c r="P1668" s="42" t="str">
        <f t="shared" si="185"/>
        <v>21084511000010000</v>
      </c>
      <c r="Q1668" s="24" t="str">
        <f>IF(AND(D1668&lt;&gt;0,E1668=0),B1668,"")</f>
        <v/>
      </c>
      <c r="R1668" s="25" t="str">
        <f>IF(AND(D1668=0,E1668&lt;&gt;0),B1668,"")</f>
        <v/>
      </c>
      <c r="S1668" s="26">
        <f t="shared" si="182"/>
        <v>41087</v>
      </c>
      <c r="T1668" s="27">
        <f>SUMIFS(S:S,O:O,O1668,E:E,"")</f>
        <v>0</v>
      </c>
      <c r="U1668" s="27">
        <f>SUMIFS(S:S,O:O,O1668,D:D,"")</f>
        <v>0</v>
      </c>
      <c r="V1668" s="28" t="str">
        <f t="shared" si="186"/>
        <v>Avant</v>
      </c>
      <c r="W1668" s="28" t="str">
        <f t="shared" si="187"/>
        <v>Après</v>
      </c>
      <c r="X1668" s="29">
        <f t="shared" si="188"/>
        <v>0</v>
      </c>
      <c r="Y1668" s="42">
        <f>IFERROR(P1668+D1668*0.03,"")</f>
        <v>2.10845110000103E+16</v>
      </c>
    </row>
    <row r="1669" spans="1:25">
      <c r="A1669" s="13" t="s">
        <v>67</v>
      </c>
      <c r="B1669" s="14" t="s">
        <v>27</v>
      </c>
      <c r="C1669" s="15">
        <v>3605052115039</v>
      </c>
      <c r="D1669" s="16">
        <v>10000</v>
      </c>
      <c r="E1669" s="17">
        <v>10000</v>
      </c>
      <c r="F1669" s="18">
        <v>1</v>
      </c>
      <c r="G1669" s="19">
        <v>1</v>
      </c>
      <c r="H1669" s="20">
        <f t="shared" si="183"/>
        <v>2</v>
      </c>
      <c r="I1669" s="21">
        <f>SUMIFS(E:E,C:C,C1669)</f>
        <v>20000</v>
      </c>
      <c r="J1669" s="21">
        <f>SUMIFS(D:D,C:C,C1669)</f>
        <v>20000</v>
      </c>
      <c r="K1669" s="20" t="str">
        <f>IF(H1669=2,"Délais OK &amp; Qté OK",IF(AND(H1669=1,E1669&lt;&gt;""),"Délais OK &amp; Qté NO",IF(AND(H1669=1,E1669="",M1669&gt;=2),"Délais NO &amp; Qté OK",IF(AND(E1669&lt;&gt;"",J1669=D1669),"Livraison sans demande","Délais NO &amp; Qté NO"))))</f>
        <v>Délais OK &amp; Qté OK</v>
      </c>
      <c r="L1669" s="22" t="str">
        <f>IF(AND(K1669="Délais NO &amp; Qté OK",X1669&gt;30,D1669&lt;&gt;""),"Verificar",IF(AND(K1669="Délais NO &amp; Qté OK",X1669&lt;=30,D1669&lt;&gt;""),"Entrée faite "&amp;X1669&amp;" jours "&amp;V1669,IF(AND(X1669&lt;30,K1669="Délais NO &amp; Qté NO",D1669=""),"Demande faite "&amp;X1669&amp;" jours "&amp;W1670,"")))</f>
        <v/>
      </c>
      <c r="M1669" s="22">
        <f t="shared" si="184"/>
        <v>2</v>
      </c>
      <c r="N1669" s="23">
        <v>1</v>
      </c>
      <c r="O1669" s="12" t="str">
        <f>CONCATENATE(C1669,D1669,E1669)</f>
        <v>36050521150391000010000</v>
      </c>
      <c r="P1669" s="42" t="str">
        <f t="shared" si="185"/>
        <v>21150391000010000</v>
      </c>
      <c r="Q1669" s="24" t="str">
        <f>IF(AND(D1669&lt;&gt;0,E1669=0),B1669,"")</f>
        <v/>
      </c>
      <c r="R1669" s="25" t="str">
        <f>IF(AND(D1669=0,E1669&lt;&gt;0),B1669,"")</f>
        <v/>
      </c>
      <c r="S1669" s="26">
        <f t="shared" si="182"/>
        <v>41087</v>
      </c>
      <c r="T1669" s="27">
        <f>SUMIFS(S:S,O:O,O1669,E:E,"")</f>
        <v>0</v>
      </c>
      <c r="U1669" s="27">
        <f>SUMIFS(S:S,O:O,O1669,D:D,"")</f>
        <v>0</v>
      </c>
      <c r="V1669" s="28" t="str">
        <f t="shared" si="186"/>
        <v>Avant</v>
      </c>
      <c r="W1669" s="28" t="str">
        <f t="shared" si="187"/>
        <v>Après</v>
      </c>
      <c r="X1669" s="29">
        <f t="shared" si="188"/>
        <v>0</v>
      </c>
      <c r="Y1669" s="42">
        <f>IFERROR(P1669+D1669*0.03,"")</f>
        <v>2.11503910000103E+16</v>
      </c>
    </row>
    <row r="1670" spans="1:25">
      <c r="A1670" s="13" t="s">
        <v>67</v>
      </c>
      <c r="B1670" s="14" t="s">
        <v>27</v>
      </c>
      <c r="C1670" s="15">
        <v>3605052119631</v>
      </c>
      <c r="D1670" s="16">
        <v>10000</v>
      </c>
      <c r="E1670" s="17">
        <v>10000</v>
      </c>
      <c r="F1670" s="18">
        <v>1</v>
      </c>
      <c r="G1670" s="19">
        <v>1</v>
      </c>
      <c r="H1670" s="20">
        <f t="shared" si="183"/>
        <v>2</v>
      </c>
      <c r="I1670" s="21">
        <f>SUMIFS(E:E,C:C,C1670)</f>
        <v>10000</v>
      </c>
      <c r="J1670" s="21">
        <f>SUMIFS(D:D,C:C,C1670)</f>
        <v>10000</v>
      </c>
      <c r="K1670" s="20" t="str">
        <f>IF(H1670=2,"Délais OK &amp; Qté OK",IF(AND(H1670=1,E1670&lt;&gt;""),"Délais OK &amp; Qté NO",IF(AND(H1670=1,E1670="",M1670&gt;=2),"Délais NO &amp; Qté OK",IF(AND(E1670&lt;&gt;"",J1670=D1670),"Livraison sans demande","Délais NO &amp; Qté NO"))))</f>
        <v>Délais OK &amp; Qté OK</v>
      </c>
      <c r="L1670" s="22" t="str">
        <f>IF(AND(K1670="Délais NO &amp; Qté OK",X1670&gt;30,D1670&lt;&gt;""),"Verificar",IF(AND(K1670="Délais NO &amp; Qté OK",X1670&lt;=30,D1670&lt;&gt;""),"Entrée faite "&amp;X1670&amp;" jours "&amp;V1670,IF(AND(X1670&lt;30,K1670="Délais NO &amp; Qté NO",D1670=""),"Demande faite "&amp;X1670&amp;" jours "&amp;W1671,"")))</f>
        <v/>
      </c>
      <c r="M1670" s="22">
        <f t="shared" si="184"/>
        <v>1</v>
      </c>
      <c r="N1670" s="23">
        <v>1</v>
      </c>
      <c r="O1670" s="12" t="str">
        <f>CONCATENATE(C1670,D1670,E1670)</f>
        <v>36050521196311000010000</v>
      </c>
      <c r="P1670" s="42" t="str">
        <f t="shared" si="185"/>
        <v>21196311000010000</v>
      </c>
      <c r="Q1670" s="24" t="str">
        <f>IF(AND(D1670&lt;&gt;0,E1670=0),B1670,"")</f>
        <v/>
      </c>
      <c r="R1670" s="25" t="str">
        <f>IF(AND(D1670=0,E1670&lt;&gt;0),B1670,"")</f>
        <v/>
      </c>
      <c r="S1670" s="26">
        <f t="shared" si="182"/>
        <v>41087</v>
      </c>
      <c r="T1670" s="27">
        <f>SUMIFS(S:S,O:O,O1670,E:E,"")</f>
        <v>0</v>
      </c>
      <c r="U1670" s="27">
        <f>SUMIFS(S:S,O:O,O1670,D:D,"")</f>
        <v>0</v>
      </c>
      <c r="V1670" s="28" t="str">
        <f t="shared" si="186"/>
        <v>Avant</v>
      </c>
      <c r="W1670" s="28" t="str">
        <f t="shared" si="187"/>
        <v>Après</v>
      </c>
      <c r="X1670" s="29">
        <f t="shared" si="188"/>
        <v>0</v>
      </c>
      <c r="Y1670" s="42">
        <f>IFERROR(P1670+D1670*0.03,"")</f>
        <v>2.11963110000103E+16</v>
      </c>
    </row>
    <row r="1671" spans="1:25">
      <c r="A1671" s="13" t="s">
        <v>67</v>
      </c>
      <c r="B1671" s="14" t="s">
        <v>27</v>
      </c>
      <c r="C1671" s="15">
        <v>3605052119648</v>
      </c>
      <c r="D1671" s="16">
        <v>10000</v>
      </c>
      <c r="E1671" s="17">
        <v>10000</v>
      </c>
      <c r="F1671" s="18">
        <v>1</v>
      </c>
      <c r="G1671" s="19">
        <v>1</v>
      </c>
      <c r="H1671" s="20">
        <f t="shared" si="183"/>
        <v>2</v>
      </c>
      <c r="I1671" s="21">
        <f>SUMIFS(E:E,C:C,C1671)</f>
        <v>10000</v>
      </c>
      <c r="J1671" s="21">
        <f>SUMIFS(D:D,C:C,C1671)</f>
        <v>10000</v>
      </c>
      <c r="K1671" s="20" t="str">
        <f>IF(H1671=2,"Délais OK &amp; Qté OK",IF(AND(H1671=1,E1671&lt;&gt;""),"Délais OK &amp; Qté NO",IF(AND(H1671=1,E1671="",M1671&gt;=2),"Délais NO &amp; Qté OK",IF(AND(E1671&lt;&gt;"",J1671=D1671),"Livraison sans demande","Délais NO &amp; Qté NO"))))</f>
        <v>Délais OK &amp; Qté OK</v>
      </c>
      <c r="L1671" s="22" t="str">
        <f>IF(AND(K1671="Délais NO &amp; Qté OK",X1671&gt;30,D1671&lt;&gt;""),"Verificar",IF(AND(K1671="Délais NO &amp; Qté OK",X1671&lt;=30,D1671&lt;&gt;""),"Entrée faite "&amp;X1671&amp;" jours "&amp;V1671,IF(AND(X1671&lt;30,K1671="Délais NO &amp; Qté NO",D1671=""),"Demande faite "&amp;X1671&amp;" jours "&amp;W1672,"")))</f>
        <v/>
      </c>
      <c r="M1671" s="22">
        <f t="shared" si="184"/>
        <v>1</v>
      </c>
      <c r="N1671" s="23">
        <v>1</v>
      </c>
      <c r="O1671" s="12" t="str">
        <f>CONCATENATE(C1671,D1671,E1671)</f>
        <v>36050521196481000010000</v>
      </c>
      <c r="P1671" s="42" t="str">
        <f t="shared" si="185"/>
        <v>21196481000010000</v>
      </c>
      <c r="Q1671" s="24" t="str">
        <f>IF(AND(D1671&lt;&gt;0,E1671=0),B1671,"")</f>
        <v/>
      </c>
      <c r="R1671" s="25" t="str">
        <f>IF(AND(D1671=0,E1671&lt;&gt;0),B1671,"")</f>
        <v/>
      </c>
      <c r="S1671" s="26">
        <f t="shared" si="182"/>
        <v>41087</v>
      </c>
      <c r="T1671" s="27">
        <f>SUMIFS(S:S,O:O,O1671,E:E,"")</f>
        <v>0</v>
      </c>
      <c r="U1671" s="27">
        <f>SUMIFS(S:S,O:O,O1671,D:D,"")</f>
        <v>0</v>
      </c>
      <c r="V1671" s="28" t="str">
        <f t="shared" si="186"/>
        <v>Avant</v>
      </c>
      <c r="W1671" s="28" t="str">
        <f t="shared" si="187"/>
        <v>Après</v>
      </c>
      <c r="X1671" s="29">
        <f t="shared" si="188"/>
        <v>0</v>
      </c>
      <c r="Y1671" s="42">
        <f>IFERROR(P1671+D1671*0.03,"")</f>
        <v>2.11964810000103E+16</v>
      </c>
    </row>
    <row r="1672" spans="1:25">
      <c r="A1672" s="13" t="s">
        <v>67</v>
      </c>
      <c r="B1672" s="14" t="s">
        <v>27</v>
      </c>
      <c r="C1672" s="15">
        <v>3605052125762</v>
      </c>
      <c r="D1672" s="16">
        <v>10000</v>
      </c>
      <c r="E1672" s="17">
        <v>10000</v>
      </c>
      <c r="F1672" s="18">
        <v>1</v>
      </c>
      <c r="G1672" s="19">
        <v>1</v>
      </c>
      <c r="H1672" s="20">
        <f t="shared" si="183"/>
        <v>2</v>
      </c>
      <c r="I1672" s="21">
        <f>SUMIFS(E:E,C:C,C1672)</f>
        <v>10000</v>
      </c>
      <c r="J1672" s="21">
        <f>SUMIFS(D:D,C:C,C1672)</f>
        <v>10000</v>
      </c>
      <c r="K1672" s="20" t="str">
        <f>IF(H1672=2,"Délais OK &amp; Qté OK",IF(AND(H1672=1,E1672&lt;&gt;""),"Délais OK &amp; Qté NO",IF(AND(H1672=1,E1672="",M1672&gt;=2),"Délais NO &amp; Qté OK",IF(AND(E1672&lt;&gt;"",J1672=D1672),"Livraison sans demande","Délais NO &amp; Qté NO"))))</f>
        <v>Délais OK &amp; Qté OK</v>
      </c>
      <c r="L1672" s="22" t="str">
        <f>IF(AND(K1672="Délais NO &amp; Qté OK",X1672&gt;30,D1672&lt;&gt;""),"Verificar",IF(AND(K1672="Délais NO &amp; Qté OK",X1672&lt;=30,D1672&lt;&gt;""),"Entrée faite "&amp;X1672&amp;" jours "&amp;V1672,IF(AND(X1672&lt;30,K1672="Délais NO &amp; Qté NO",D1672=""),"Demande faite "&amp;X1672&amp;" jours "&amp;W1673,"")))</f>
        <v/>
      </c>
      <c r="M1672" s="22">
        <f t="shared" si="184"/>
        <v>1</v>
      </c>
      <c r="N1672" s="23">
        <v>1</v>
      </c>
      <c r="O1672" s="12" t="str">
        <f>CONCATENATE(C1672,D1672,E1672)</f>
        <v>36050521257621000010000</v>
      </c>
      <c r="P1672" s="42" t="str">
        <f t="shared" si="185"/>
        <v>21257621000010000</v>
      </c>
      <c r="Q1672" s="24" t="str">
        <f>IF(AND(D1672&lt;&gt;0,E1672=0),B1672,"")</f>
        <v/>
      </c>
      <c r="R1672" s="25" t="str">
        <f>IF(AND(D1672=0,E1672&lt;&gt;0),B1672,"")</f>
        <v/>
      </c>
      <c r="S1672" s="26">
        <f t="shared" si="182"/>
        <v>41087</v>
      </c>
      <c r="T1672" s="27">
        <f>SUMIFS(S:S,O:O,O1672,E:E,"")</f>
        <v>0</v>
      </c>
      <c r="U1672" s="27">
        <f>SUMIFS(S:S,O:O,O1672,D:D,"")</f>
        <v>0</v>
      </c>
      <c r="V1672" s="28" t="str">
        <f t="shared" si="186"/>
        <v>Avant</v>
      </c>
      <c r="W1672" s="28" t="str">
        <f t="shared" si="187"/>
        <v>Après</v>
      </c>
      <c r="X1672" s="29">
        <f t="shared" si="188"/>
        <v>0</v>
      </c>
      <c r="Y1672" s="42">
        <f>IFERROR(P1672+D1672*0.03,"")</f>
        <v>2.12576210000103E+16</v>
      </c>
    </row>
    <row r="1673" spans="1:25">
      <c r="A1673" s="13" t="s">
        <v>67</v>
      </c>
      <c r="B1673" s="14" t="s">
        <v>27</v>
      </c>
      <c r="C1673" s="15">
        <v>3605052125786</v>
      </c>
      <c r="D1673" s="16">
        <v>10000</v>
      </c>
      <c r="E1673" s="17">
        <v>10000</v>
      </c>
      <c r="F1673" s="18">
        <v>1</v>
      </c>
      <c r="G1673" s="19">
        <v>1</v>
      </c>
      <c r="H1673" s="20">
        <f t="shared" si="183"/>
        <v>2</v>
      </c>
      <c r="I1673" s="21">
        <f>SUMIFS(E:E,C:C,C1673)</f>
        <v>20000</v>
      </c>
      <c r="J1673" s="21">
        <f>SUMIFS(D:D,C:C,C1673)</f>
        <v>20000</v>
      </c>
      <c r="K1673" s="20" t="str">
        <f>IF(H1673=2,"Délais OK &amp; Qté OK",IF(AND(H1673=1,E1673&lt;&gt;""),"Délais OK &amp; Qté NO",IF(AND(H1673=1,E1673="",M1673&gt;=2),"Délais NO &amp; Qté OK",IF(AND(E1673&lt;&gt;"",J1673=D1673),"Livraison sans demande","Délais NO &amp; Qté NO"))))</f>
        <v>Délais OK &amp; Qté OK</v>
      </c>
      <c r="L1673" s="22" t="str">
        <f>IF(AND(K1673="Délais NO &amp; Qté OK",X1673&gt;30,D1673&lt;&gt;""),"Verificar",IF(AND(K1673="Délais NO &amp; Qté OK",X1673&lt;=30,D1673&lt;&gt;""),"Entrée faite "&amp;X1673&amp;" jours "&amp;V1673,IF(AND(X1673&lt;30,K1673="Délais NO &amp; Qté NO",D1673=""),"Demande faite "&amp;X1673&amp;" jours "&amp;W1674,"")))</f>
        <v/>
      </c>
      <c r="M1673" s="22">
        <f t="shared" si="184"/>
        <v>2</v>
      </c>
      <c r="N1673" s="23">
        <v>1</v>
      </c>
      <c r="O1673" s="12" t="str">
        <f>CONCATENATE(C1673,D1673,E1673)</f>
        <v>36050521257861000010000</v>
      </c>
      <c r="P1673" s="42" t="str">
        <f t="shared" si="185"/>
        <v>21257861000010000</v>
      </c>
      <c r="Q1673" s="24" t="str">
        <f>IF(AND(D1673&lt;&gt;0,E1673=0),B1673,"")</f>
        <v/>
      </c>
      <c r="R1673" s="25" t="str">
        <f>IF(AND(D1673=0,E1673&lt;&gt;0),B1673,"")</f>
        <v/>
      </c>
      <c r="S1673" s="26">
        <f t="shared" si="182"/>
        <v>41087</v>
      </c>
      <c r="T1673" s="27">
        <f>SUMIFS(S:S,O:O,O1673,E:E,"")</f>
        <v>0</v>
      </c>
      <c r="U1673" s="27">
        <f>SUMIFS(S:S,O:O,O1673,D:D,"")</f>
        <v>0</v>
      </c>
      <c r="V1673" s="28" t="str">
        <f t="shared" si="186"/>
        <v>Avant</v>
      </c>
      <c r="W1673" s="28" t="str">
        <f t="shared" si="187"/>
        <v>Après</v>
      </c>
      <c r="X1673" s="29">
        <f t="shared" si="188"/>
        <v>0</v>
      </c>
      <c r="Y1673" s="42">
        <f>IFERROR(P1673+D1673*0.03,"")</f>
        <v>2.12578610000103E+16</v>
      </c>
    </row>
    <row r="1674" spans="1:25">
      <c r="A1674" s="13" t="s">
        <v>67</v>
      </c>
      <c r="B1674" s="14" t="s">
        <v>27</v>
      </c>
      <c r="C1674" s="15">
        <v>3605052143544</v>
      </c>
      <c r="D1674" s="16">
        <v>10000</v>
      </c>
      <c r="E1674" s="17">
        <v>10000</v>
      </c>
      <c r="F1674" s="18">
        <v>1</v>
      </c>
      <c r="G1674" s="19">
        <v>1</v>
      </c>
      <c r="H1674" s="20">
        <f t="shared" si="183"/>
        <v>2</v>
      </c>
      <c r="I1674" s="21">
        <f>SUMIFS(E:E,C:C,C1674)</f>
        <v>10000</v>
      </c>
      <c r="J1674" s="21">
        <f>SUMIFS(D:D,C:C,C1674)</f>
        <v>10000</v>
      </c>
      <c r="K1674" s="20" t="str">
        <f>IF(H1674=2,"Délais OK &amp; Qté OK",IF(AND(H1674=1,E1674&lt;&gt;""),"Délais OK &amp; Qté NO",IF(AND(H1674=1,E1674="",M1674&gt;=2),"Délais NO &amp; Qté OK",IF(AND(E1674&lt;&gt;"",J1674=D1674),"Livraison sans demande","Délais NO &amp; Qté NO"))))</f>
        <v>Délais OK &amp; Qté OK</v>
      </c>
      <c r="L1674" s="22" t="str">
        <f>IF(AND(K1674="Délais NO &amp; Qté OK",X1674&gt;30,D1674&lt;&gt;""),"Verificar",IF(AND(K1674="Délais NO &amp; Qté OK",X1674&lt;=30,D1674&lt;&gt;""),"Entrée faite "&amp;X1674&amp;" jours "&amp;V1674,IF(AND(X1674&lt;30,K1674="Délais NO &amp; Qté NO",D1674=""),"Demande faite "&amp;X1674&amp;" jours "&amp;W1675,"")))</f>
        <v/>
      </c>
      <c r="M1674" s="22">
        <f t="shared" si="184"/>
        <v>1</v>
      </c>
      <c r="N1674" s="23">
        <v>1</v>
      </c>
      <c r="O1674" s="12" t="str">
        <f>CONCATENATE(C1674,D1674,E1674)</f>
        <v>36050521435441000010000</v>
      </c>
      <c r="P1674" s="42" t="str">
        <f t="shared" si="185"/>
        <v>21435441000010000</v>
      </c>
      <c r="Q1674" s="24" t="str">
        <f>IF(AND(D1674&lt;&gt;0,E1674=0),B1674,"")</f>
        <v/>
      </c>
      <c r="R1674" s="25" t="str">
        <f>IF(AND(D1674=0,E1674&lt;&gt;0),B1674,"")</f>
        <v/>
      </c>
      <c r="S1674" s="26">
        <f t="shared" si="182"/>
        <v>41087</v>
      </c>
      <c r="T1674" s="27">
        <f>SUMIFS(S:S,O:O,O1674,E:E,"")</f>
        <v>0</v>
      </c>
      <c r="U1674" s="27">
        <f>SUMIFS(S:S,O:O,O1674,D:D,"")</f>
        <v>0</v>
      </c>
      <c r="V1674" s="28" t="str">
        <f t="shared" si="186"/>
        <v>Avant</v>
      </c>
      <c r="W1674" s="28" t="str">
        <f t="shared" si="187"/>
        <v>Après</v>
      </c>
      <c r="X1674" s="29">
        <f t="shared" si="188"/>
        <v>0</v>
      </c>
      <c r="Y1674" s="42">
        <f>IFERROR(P1674+D1674*0.03,"")</f>
        <v>2.14354410000103E+16</v>
      </c>
    </row>
    <row r="1675" spans="1:25">
      <c r="A1675" s="13" t="s">
        <v>67</v>
      </c>
      <c r="B1675" s="14" t="s">
        <v>27</v>
      </c>
      <c r="C1675" s="15">
        <v>3605052144497</v>
      </c>
      <c r="D1675" s="16">
        <v>10000</v>
      </c>
      <c r="E1675" s="17">
        <v>10000</v>
      </c>
      <c r="F1675" s="18">
        <v>1</v>
      </c>
      <c r="G1675" s="19">
        <v>1</v>
      </c>
      <c r="H1675" s="20">
        <f t="shared" si="183"/>
        <v>2</v>
      </c>
      <c r="I1675" s="21">
        <f>SUMIFS(E:E,C:C,C1675)</f>
        <v>10000</v>
      </c>
      <c r="J1675" s="21">
        <f>SUMIFS(D:D,C:C,C1675)</f>
        <v>10000</v>
      </c>
      <c r="K1675" s="20" t="str">
        <f>IF(H1675=2,"Délais OK &amp; Qté OK",IF(AND(H1675=1,E1675&lt;&gt;""),"Délais OK &amp; Qté NO",IF(AND(H1675=1,E1675="",M1675&gt;=2),"Délais NO &amp; Qté OK",IF(AND(E1675&lt;&gt;"",J1675=D1675),"Livraison sans demande","Délais NO &amp; Qté NO"))))</f>
        <v>Délais OK &amp; Qté OK</v>
      </c>
      <c r="L1675" s="22" t="str">
        <f>IF(AND(K1675="Délais NO &amp; Qté OK",X1675&gt;30,D1675&lt;&gt;""),"Verificar",IF(AND(K1675="Délais NO &amp; Qté OK",X1675&lt;=30,D1675&lt;&gt;""),"Entrée faite "&amp;X1675&amp;" jours "&amp;V1675,IF(AND(X1675&lt;30,K1675="Délais NO &amp; Qté NO",D1675=""),"Demande faite "&amp;X1675&amp;" jours "&amp;W1676,"")))</f>
        <v/>
      </c>
      <c r="M1675" s="22">
        <f t="shared" si="184"/>
        <v>1</v>
      </c>
      <c r="N1675" s="23">
        <v>1</v>
      </c>
      <c r="O1675" s="12" t="str">
        <f>CONCATENATE(C1675,D1675,E1675)</f>
        <v>36050521444971000010000</v>
      </c>
      <c r="P1675" s="42" t="str">
        <f t="shared" si="185"/>
        <v>21444971000010000</v>
      </c>
      <c r="Q1675" s="24" t="str">
        <f>IF(AND(D1675&lt;&gt;0,E1675=0),B1675,"")</f>
        <v/>
      </c>
      <c r="R1675" s="25" t="str">
        <f>IF(AND(D1675=0,E1675&lt;&gt;0),B1675,"")</f>
        <v/>
      </c>
      <c r="S1675" s="26">
        <f t="shared" si="182"/>
        <v>41087</v>
      </c>
      <c r="T1675" s="27">
        <f>SUMIFS(S:S,O:O,O1675,E:E,"")</f>
        <v>0</v>
      </c>
      <c r="U1675" s="27">
        <f>SUMIFS(S:S,O:O,O1675,D:D,"")</f>
        <v>0</v>
      </c>
      <c r="V1675" s="28" t="str">
        <f t="shared" si="186"/>
        <v>Avant</v>
      </c>
      <c r="W1675" s="28" t="str">
        <f t="shared" si="187"/>
        <v>Après</v>
      </c>
      <c r="X1675" s="29">
        <f t="shared" si="188"/>
        <v>0</v>
      </c>
      <c r="Y1675" s="42">
        <f>IFERROR(P1675+D1675*0.03,"")</f>
        <v>2.14449710000103E+16</v>
      </c>
    </row>
    <row r="1676" spans="1:25">
      <c r="A1676" s="13" t="s">
        <v>67</v>
      </c>
      <c r="B1676" s="14" t="s">
        <v>27</v>
      </c>
      <c r="C1676" s="15">
        <v>3605052145869</v>
      </c>
      <c r="D1676" s="16">
        <v>10000</v>
      </c>
      <c r="E1676" s="17">
        <v>10000</v>
      </c>
      <c r="F1676" s="18">
        <v>1</v>
      </c>
      <c r="G1676" s="19">
        <v>1</v>
      </c>
      <c r="H1676" s="20">
        <f t="shared" si="183"/>
        <v>2</v>
      </c>
      <c r="I1676" s="21">
        <f>SUMIFS(E:E,C:C,C1676)</f>
        <v>10000</v>
      </c>
      <c r="J1676" s="21">
        <f>SUMIFS(D:D,C:C,C1676)</f>
        <v>10000</v>
      </c>
      <c r="K1676" s="20" t="str">
        <f>IF(H1676=2,"Délais OK &amp; Qté OK",IF(AND(H1676=1,E1676&lt;&gt;""),"Délais OK &amp; Qté NO",IF(AND(H1676=1,E1676="",M1676&gt;=2),"Délais NO &amp; Qté OK",IF(AND(E1676&lt;&gt;"",J1676=D1676),"Livraison sans demande","Délais NO &amp; Qté NO"))))</f>
        <v>Délais OK &amp; Qté OK</v>
      </c>
      <c r="L1676" s="22" t="str">
        <f>IF(AND(K1676="Délais NO &amp; Qté OK",X1676&gt;30,D1676&lt;&gt;""),"Verificar",IF(AND(K1676="Délais NO &amp; Qté OK",X1676&lt;=30,D1676&lt;&gt;""),"Entrée faite "&amp;X1676&amp;" jours "&amp;V1676,IF(AND(X1676&lt;30,K1676="Délais NO &amp; Qté NO",D1676=""),"Demande faite "&amp;X1676&amp;" jours "&amp;W1677,"")))</f>
        <v/>
      </c>
      <c r="M1676" s="22">
        <f t="shared" si="184"/>
        <v>1</v>
      </c>
      <c r="N1676" s="23">
        <v>1</v>
      </c>
      <c r="O1676" s="12" t="str">
        <f>CONCATENATE(C1676,D1676,E1676)</f>
        <v>36050521458691000010000</v>
      </c>
      <c r="P1676" s="42" t="str">
        <f t="shared" si="185"/>
        <v>21458691000010000</v>
      </c>
      <c r="Q1676" s="24" t="str">
        <f>IF(AND(D1676&lt;&gt;0,E1676=0),B1676,"")</f>
        <v/>
      </c>
      <c r="R1676" s="25" t="str">
        <f>IF(AND(D1676=0,E1676&lt;&gt;0),B1676,"")</f>
        <v/>
      </c>
      <c r="S1676" s="26">
        <f t="shared" si="182"/>
        <v>41087</v>
      </c>
      <c r="T1676" s="27">
        <f>SUMIFS(S:S,O:O,O1676,E:E,"")</f>
        <v>0</v>
      </c>
      <c r="U1676" s="27">
        <f>SUMIFS(S:S,O:O,O1676,D:D,"")</f>
        <v>0</v>
      </c>
      <c r="V1676" s="28" t="str">
        <f t="shared" si="186"/>
        <v>Avant</v>
      </c>
      <c r="W1676" s="28" t="str">
        <f t="shared" si="187"/>
        <v>Après</v>
      </c>
      <c r="X1676" s="29">
        <f t="shared" si="188"/>
        <v>0</v>
      </c>
      <c r="Y1676" s="42">
        <f>IFERROR(P1676+D1676*0.03,"")</f>
        <v>2.14586910000103E+16</v>
      </c>
    </row>
    <row r="1677" spans="1:25">
      <c r="A1677" s="13" t="s">
        <v>67</v>
      </c>
      <c r="B1677" s="14" t="s">
        <v>27</v>
      </c>
      <c r="C1677" s="15">
        <v>3605052146750</v>
      </c>
      <c r="D1677" s="16">
        <v>10000</v>
      </c>
      <c r="E1677" s="17">
        <v>10000</v>
      </c>
      <c r="F1677" s="18">
        <v>1</v>
      </c>
      <c r="G1677" s="19">
        <v>1</v>
      </c>
      <c r="H1677" s="20">
        <f t="shared" si="183"/>
        <v>2</v>
      </c>
      <c r="I1677" s="21">
        <f>SUMIFS(E:E,C:C,C1677)</f>
        <v>10000</v>
      </c>
      <c r="J1677" s="21">
        <f>SUMIFS(D:D,C:C,C1677)</f>
        <v>10000</v>
      </c>
      <c r="K1677" s="20" t="str">
        <f>IF(H1677=2,"Délais OK &amp; Qté OK",IF(AND(H1677=1,E1677&lt;&gt;""),"Délais OK &amp; Qté NO",IF(AND(H1677=1,E1677="",M1677&gt;=2),"Délais NO &amp; Qté OK",IF(AND(E1677&lt;&gt;"",J1677=D1677),"Livraison sans demande","Délais NO &amp; Qté NO"))))</f>
        <v>Délais OK &amp; Qté OK</v>
      </c>
      <c r="L1677" s="22" t="str">
        <f>IF(AND(K1677="Délais NO &amp; Qté OK",X1677&gt;30,D1677&lt;&gt;""),"Verificar",IF(AND(K1677="Délais NO &amp; Qté OK",X1677&lt;=30,D1677&lt;&gt;""),"Entrée faite "&amp;X1677&amp;" jours "&amp;V1677,IF(AND(X1677&lt;30,K1677="Délais NO &amp; Qté NO",D1677=""),"Demande faite "&amp;X1677&amp;" jours "&amp;W1678,"")))</f>
        <v/>
      </c>
      <c r="M1677" s="22">
        <f t="shared" si="184"/>
        <v>1</v>
      </c>
      <c r="N1677" s="23">
        <v>1</v>
      </c>
      <c r="O1677" s="12" t="str">
        <f>CONCATENATE(C1677,D1677,E1677)</f>
        <v>36050521467501000010000</v>
      </c>
      <c r="P1677" s="42" t="str">
        <f t="shared" si="185"/>
        <v>21467501000010000</v>
      </c>
      <c r="Q1677" s="24" t="str">
        <f>IF(AND(D1677&lt;&gt;0,E1677=0),B1677,"")</f>
        <v/>
      </c>
      <c r="R1677" s="25" t="str">
        <f>IF(AND(D1677=0,E1677&lt;&gt;0),B1677,"")</f>
        <v/>
      </c>
      <c r="S1677" s="26">
        <f t="shared" si="182"/>
        <v>41087</v>
      </c>
      <c r="T1677" s="27">
        <f>SUMIFS(S:S,O:O,O1677,E:E,"")</f>
        <v>0</v>
      </c>
      <c r="U1677" s="27">
        <f>SUMIFS(S:S,O:O,O1677,D:D,"")</f>
        <v>0</v>
      </c>
      <c r="V1677" s="28" t="str">
        <f t="shared" si="186"/>
        <v>Avant</v>
      </c>
      <c r="W1677" s="28" t="str">
        <f t="shared" si="187"/>
        <v>Après</v>
      </c>
      <c r="X1677" s="29">
        <f t="shared" si="188"/>
        <v>0</v>
      </c>
      <c r="Y1677" s="42">
        <f>IFERROR(P1677+D1677*0.03,"")</f>
        <v>2.14675010000103E+16</v>
      </c>
    </row>
    <row r="1678" spans="1:25">
      <c r="A1678" s="13" t="s">
        <v>67</v>
      </c>
      <c r="B1678" s="14" t="s">
        <v>27</v>
      </c>
      <c r="C1678" s="15">
        <v>3605052146767</v>
      </c>
      <c r="D1678" s="16">
        <v>10000</v>
      </c>
      <c r="E1678" s="17">
        <v>10000</v>
      </c>
      <c r="F1678" s="18">
        <v>1</v>
      </c>
      <c r="G1678" s="19">
        <v>1</v>
      </c>
      <c r="H1678" s="20">
        <f t="shared" si="183"/>
        <v>2</v>
      </c>
      <c r="I1678" s="21">
        <f>SUMIFS(E:E,C:C,C1678)</f>
        <v>10000</v>
      </c>
      <c r="J1678" s="21">
        <f>SUMIFS(D:D,C:C,C1678)</f>
        <v>10000</v>
      </c>
      <c r="K1678" s="20" t="str">
        <f>IF(H1678=2,"Délais OK &amp; Qté OK",IF(AND(H1678=1,E1678&lt;&gt;""),"Délais OK &amp; Qté NO",IF(AND(H1678=1,E1678="",M1678&gt;=2),"Délais NO &amp; Qté OK",IF(AND(E1678&lt;&gt;"",J1678=D1678),"Livraison sans demande","Délais NO &amp; Qté NO"))))</f>
        <v>Délais OK &amp; Qté OK</v>
      </c>
      <c r="L1678" s="22" t="str">
        <f>IF(AND(K1678="Délais NO &amp; Qté OK",X1678&gt;30,D1678&lt;&gt;""),"Verificar",IF(AND(K1678="Délais NO &amp; Qté OK",X1678&lt;=30,D1678&lt;&gt;""),"Entrée faite "&amp;X1678&amp;" jours "&amp;V1678,IF(AND(X1678&lt;30,K1678="Délais NO &amp; Qté NO",D1678=""),"Demande faite "&amp;X1678&amp;" jours "&amp;W1679,"")))</f>
        <v/>
      </c>
      <c r="M1678" s="22">
        <f t="shared" si="184"/>
        <v>1</v>
      </c>
      <c r="N1678" s="23">
        <v>1</v>
      </c>
      <c r="O1678" s="12" t="str">
        <f>CONCATENATE(C1678,D1678,E1678)</f>
        <v>36050521467671000010000</v>
      </c>
      <c r="P1678" s="42" t="str">
        <f t="shared" si="185"/>
        <v>21467671000010000</v>
      </c>
      <c r="Q1678" s="24" t="str">
        <f>IF(AND(D1678&lt;&gt;0,E1678=0),B1678,"")</f>
        <v/>
      </c>
      <c r="R1678" s="25" t="str">
        <f>IF(AND(D1678=0,E1678&lt;&gt;0),B1678,"")</f>
        <v/>
      </c>
      <c r="S1678" s="26">
        <f t="shared" si="182"/>
        <v>41087</v>
      </c>
      <c r="T1678" s="27">
        <f>SUMIFS(S:S,O:O,O1678,E:E,"")</f>
        <v>0</v>
      </c>
      <c r="U1678" s="27">
        <f>SUMIFS(S:S,O:O,O1678,D:D,"")</f>
        <v>0</v>
      </c>
      <c r="V1678" s="28" t="str">
        <f t="shared" si="186"/>
        <v>Avant</v>
      </c>
      <c r="W1678" s="28" t="str">
        <f t="shared" si="187"/>
        <v>Après</v>
      </c>
      <c r="X1678" s="29">
        <f t="shared" si="188"/>
        <v>0</v>
      </c>
      <c r="Y1678" s="42">
        <f>IFERROR(P1678+D1678*0.03,"")</f>
        <v>2.14676710000103E+16</v>
      </c>
    </row>
    <row r="1679" spans="1:25">
      <c r="A1679" s="13" t="s">
        <v>67</v>
      </c>
      <c r="B1679" s="14" t="s">
        <v>27</v>
      </c>
      <c r="C1679" s="15">
        <v>3605052146828</v>
      </c>
      <c r="D1679" s="16">
        <v>10000</v>
      </c>
      <c r="E1679" s="17">
        <v>10000</v>
      </c>
      <c r="F1679" s="18">
        <v>1</v>
      </c>
      <c r="G1679" s="19">
        <v>1</v>
      </c>
      <c r="H1679" s="20">
        <f t="shared" si="183"/>
        <v>2</v>
      </c>
      <c r="I1679" s="21">
        <f>SUMIFS(E:E,C:C,C1679)</f>
        <v>10000</v>
      </c>
      <c r="J1679" s="21">
        <f>SUMIFS(D:D,C:C,C1679)</f>
        <v>10000</v>
      </c>
      <c r="K1679" s="20" t="str">
        <f>IF(H1679=2,"Délais OK &amp; Qté OK",IF(AND(H1679=1,E1679&lt;&gt;""),"Délais OK &amp; Qté NO",IF(AND(H1679=1,E1679="",M1679&gt;=2),"Délais NO &amp; Qté OK",IF(AND(E1679&lt;&gt;"",J1679=D1679),"Livraison sans demande","Délais NO &amp; Qté NO"))))</f>
        <v>Délais OK &amp; Qté OK</v>
      </c>
      <c r="L1679" s="22" t="str">
        <f>IF(AND(K1679="Délais NO &amp; Qté OK",X1679&gt;30,D1679&lt;&gt;""),"Verificar",IF(AND(K1679="Délais NO &amp; Qté OK",X1679&lt;=30,D1679&lt;&gt;""),"Entrée faite "&amp;X1679&amp;" jours "&amp;V1679,IF(AND(X1679&lt;30,K1679="Délais NO &amp; Qté NO",D1679=""),"Demande faite "&amp;X1679&amp;" jours "&amp;W1680,"")))</f>
        <v/>
      </c>
      <c r="M1679" s="22">
        <f t="shared" si="184"/>
        <v>1</v>
      </c>
      <c r="N1679" s="23">
        <v>1</v>
      </c>
      <c r="O1679" s="12" t="str">
        <f>CONCATENATE(C1679,D1679,E1679)</f>
        <v>36050521468281000010000</v>
      </c>
      <c r="P1679" s="42" t="str">
        <f t="shared" si="185"/>
        <v>21468281000010000</v>
      </c>
      <c r="Q1679" s="24" t="str">
        <f>IF(AND(D1679&lt;&gt;0,E1679=0),B1679,"")</f>
        <v/>
      </c>
      <c r="R1679" s="25" t="str">
        <f>IF(AND(D1679=0,E1679&lt;&gt;0),B1679,"")</f>
        <v/>
      </c>
      <c r="S1679" s="26">
        <f t="shared" si="182"/>
        <v>41087</v>
      </c>
      <c r="T1679" s="27">
        <f>SUMIFS(S:S,O:O,O1679,E:E,"")</f>
        <v>0</v>
      </c>
      <c r="U1679" s="27">
        <f>SUMIFS(S:S,O:O,O1679,D:D,"")</f>
        <v>0</v>
      </c>
      <c r="V1679" s="28" t="str">
        <f t="shared" si="186"/>
        <v>Avant</v>
      </c>
      <c r="W1679" s="28" t="str">
        <f t="shared" si="187"/>
        <v>Après</v>
      </c>
      <c r="X1679" s="29">
        <f t="shared" si="188"/>
        <v>0</v>
      </c>
      <c r="Y1679" s="42">
        <f>IFERROR(P1679+D1679*0.03,"")</f>
        <v>2.14682810000103E+16</v>
      </c>
    </row>
    <row r="1680" spans="1:25">
      <c r="A1680" s="13" t="s">
        <v>67</v>
      </c>
      <c r="B1680" s="14" t="s">
        <v>27</v>
      </c>
      <c r="C1680" s="15">
        <v>3605052184301</v>
      </c>
      <c r="D1680" s="16"/>
      <c r="E1680" s="17">
        <v>40000</v>
      </c>
      <c r="F1680" s="18"/>
      <c r="G1680" s="19"/>
      <c r="H1680" s="20">
        <f t="shared" si="183"/>
        <v>0</v>
      </c>
      <c r="I1680" s="21">
        <f>SUMIFS(E:E,C:C,C1680)</f>
        <v>80000</v>
      </c>
      <c r="J1680" s="21">
        <f>SUMIFS(D:D,C:C,C1680)</f>
        <v>80000</v>
      </c>
      <c r="K1680" s="20" t="str">
        <f>IF(H1680=2,"Délais OK &amp; Qté OK",IF(AND(H1680=1,E1680&lt;&gt;""),"Délais OK &amp; Qté NO",IF(AND(H1680=1,E1680="",M1680&gt;=2),"Délais NO &amp; Qté OK",IF(AND(E1680&lt;&gt;"",J1680=D1680),"Livraison sans demande","Délais NO &amp; Qté NO"))))</f>
        <v>Délais NO &amp; Qté NO</v>
      </c>
      <c r="L1680" s="22" t="str">
        <f>IF(AND(K1680="Délais NO &amp; Qté OK",X1680&gt;30,D1680&lt;&gt;""),"Verificar",IF(AND(K1680="Délais NO &amp; Qté OK",X1680&lt;=30,D1680&lt;&gt;""),"Entrée faite "&amp;X1680&amp;" jours "&amp;V1680,IF(AND(X1680&lt;30,K1680="Délais NO &amp; Qté NO",D1680=""),"Demande faite "&amp;X1680&amp;" jours "&amp;W1681,"")))</f>
        <v>Demande faite 1 jours Avant</v>
      </c>
      <c r="M1680" s="22">
        <f t="shared" si="184"/>
        <v>2</v>
      </c>
      <c r="N1680" s="23">
        <v>1</v>
      </c>
      <c r="O1680" s="12" t="str">
        <f>CONCATENATE(C1680,D1680,E1680)</f>
        <v>360505218430140000</v>
      </c>
      <c r="P1680" s="42" t="str">
        <f t="shared" si="185"/>
        <v>218430140000</v>
      </c>
      <c r="Q1680" s="24" t="str">
        <f>IF(AND(D1680&lt;&gt;0,E1680=0),B1680,"")</f>
        <v/>
      </c>
      <c r="R1680" s="25" t="str">
        <f>IF(AND(D1680=0,E1680&lt;&gt;0),B1680,"")</f>
        <v>27/06/2012</v>
      </c>
      <c r="S1680" s="26">
        <f t="shared" si="182"/>
        <v>41087</v>
      </c>
      <c r="T1680" s="27">
        <f>SUMIFS(S:S,O:O,O1680,E:E,"")</f>
        <v>41086</v>
      </c>
      <c r="U1680" s="27">
        <f>SUMIFS(S:S,O:O,O1680,D:D,"")</f>
        <v>41087</v>
      </c>
      <c r="V1680" s="28" t="str">
        <f t="shared" si="186"/>
        <v>Après</v>
      </c>
      <c r="W1680" s="28" t="str">
        <f t="shared" si="187"/>
        <v>Avant</v>
      </c>
      <c r="X1680" s="29">
        <f t="shared" si="188"/>
        <v>1</v>
      </c>
      <c r="Y1680" s="42">
        <f>IFERROR(P1680+D1680*0.03,"")</f>
        <v>218430140000</v>
      </c>
    </row>
    <row r="1681" spans="1:25">
      <c r="A1681" s="13" t="s">
        <v>67</v>
      </c>
      <c r="B1681" s="14" t="s">
        <v>27</v>
      </c>
      <c r="C1681" s="15">
        <v>3605052184318</v>
      </c>
      <c r="D1681" s="16"/>
      <c r="E1681" s="17">
        <v>30000</v>
      </c>
      <c r="F1681" s="18"/>
      <c r="G1681" s="19"/>
      <c r="H1681" s="20">
        <f t="shared" si="183"/>
        <v>0</v>
      </c>
      <c r="I1681" s="21">
        <f>SUMIFS(E:E,C:C,C1681)</f>
        <v>60000</v>
      </c>
      <c r="J1681" s="21">
        <f>SUMIFS(D:D,C:C,C1681)</f>
        <v>60000</v>
      </c>
      <c r="K1681" s="20" t="str">
        <f>IF(H1681=2,"Délais OK &amp; Qté OK",IF(AND(H1681=1,E1681&lt;&gt;""),"Délais OK &amp; Qté NO",IF(AND(H1681=1,E1681="",M1681&gt;=2),"Délais NO &amp; Qté OK",IF(AND(E1681&lt;&gt;"",J1681=D1681),"Livraison sans demande","Délais NO &amp; Qté NO"))))</f>
        <v>Délais NO &amp; Qté NO</v>
      </c>
      <c r="L1681" s="22" t="str">
        <f>IF(AND(K1681="Délais NO &amp; Qté OK",X1681&gt;30,D1681&lt;&gt;""),"Verificar",IF(AND(K1681="Délais NO &amp; Qté OK",X1681&lt;=30,D1681&lt;&gt;""),"Entrée faite "&amp;X1681&amp;" jours "&amp;V1681,IF(AND(X1681&lt;30,K1681="Délais NO &amp; Qté NO",D1681=""),"Demande faite "&amp;X1681&amp;" jours "&amp;W1682,"")))</f>
        <v>Demande faite 1 jours Avant</v>
      </c>
      <c r="M1681" s="22">
        <f t="shared" si="184"/>
        <v>2</v>
      </c>
      <c r="N1681" s="23">
        <v>1</v>
      </c>
      <c r="O1681" s="12" t="str">
        <f>CONCATENATE(C1681,D1681,E1681)</f>
        <v>360505218431830000</v>
      </c>
      <c r="P1681" s="42" t="str">
        <f t="shared" si="185"/>
        <v>218431830000</v>
      </c>
      <c r="Q1681" s="24" t="str">
        <f>IF(AND(D1681&lt;&gt;0,E1681=0),B1681,"")</f>
        <v/>
      </c>
      <c r="R1681" s="25" t="str">
        <f>IF(AND(D1681=0,E1681&lt;&gt;0),B1681,"")</f>
        <v>27/06/2012</v>
      </c>
      <c r="S1681" s="26">
        <f t="shared" si="182"/>
        <v>41087</v>
      </c>
      <c r="T1681" s="27">
        <f>SUMIFS(S:S,O:O,O1681,E:E,"")</f>
        <v>41086</v>
      </c>
      <c r="U1681" s="27">
        <f>SUMIFS(S:S,O:O,O1681,D:D,"")</f>
        <v>41087</v>
      </c>
      <c r="V1681" s="28" t="str">
        <f t="shared" si="186"/>
        <v>Après</v>
      </c>
      <c r="W1681" s="28" t="str">
        <f t="shared" si="187"/>
        <v>Avant</v>
      </c>
      <c r="X1681" s="29">
        <f t="shared" si="188"/>
        <v>1</v>
      </c>
      <c r="Y1681" s="42">
        <f>IFERROR(P1681+D1681*0.03,"")</f>
        <v>218431830000</v>
      </c>
    </row>
    <row r="1682" spans="1:25">
      <c r="A1682" s="13" t="s">
        <v>67</v>
      </c>
      <c r="B1682" s="14" t="s">
        <v>27</v>
      </c>
      <c r="C1682" s="15">
        <v>3605052184325</v>
      </c>
      <c r="D1682" s="16"/>
      <c r="E1682" s="17">
        <v>10000</v>
      </c>
      <c r="F1682" s="18"/>
      <c r="G1682" s="19"/>
      <c r="H1682" s="20">
        <f t="shared" si="183"/>
        <v>0</v>
      </c>
      <c r="I1682" s="21">
        <f>SUMIFS(E:E,C:C,C1682)</f>
        <v>20000</v>
      </c>
      <c r="J1682" s="21">
        <f>SUMIFS(D:D,C:C,C1682)</f>
        <v>20000</v>
      </c>
      <c r="K1682" s="20" t="str">
        <f>IF(H1682=2,"Délais OK &amp; Qté OK",IF(AND(H1682=1,E1682&lt;&gt;""),"Délais OK &amp; Qté NO",IF(AND(H1682=1,E1682="",M1682&gt;=2),"Délais NO &amp; Qté OK",IF(AND(E1682&lt;&gt;"",J1682=D1682),"Livraison sans demande","Délais NO &amp; Qté NO"))))</f>
        <v>Délais NO &amp; Qté NO</v>
      </c>
      <c r="L1682" s="22" t="str">
        <f>IF(AND(K1682="Délais NO &amp; Qté OK",X1682&gt;30,D1682&lt;&gt;""),"Verificar",IF(AND(K1682="Délais NO &amp; Qté OK",X1682&lt;=30,D1682&lt;&gt;""),"Entrée faite "&amp;X1682&amp;" jours "&amp;V1682,IF(AND(X1682&lt;30,K1682="Délais NO &amp; Qté NO",D1682=""),"Demande faite "&amp;X1682&amp;" jours "&amp;W1683,"")))</f>
        <v>Demande faite 5 jours Après</v>
      </c>
      <c r="M1682" s="22">
        <f t="shared" si="184"/>
        <v>4</v>
      </c>
      <c r="N1682" s="23">
        <v>1</v>
      </c>
      <c r="O1682" s="12" t="str">
        <f>CONCATENATE(C1682,D1682,E1682)</f>
        <v>360505218432510000</v>
      </c>
      <c r="P1682" s="42" t="str">
        <f t="shared" si="185"/>
        <v>218432510000</v>
      </c>
      <c r="Q1682" s="24" t="str">
        <f>IF(AND(D1682&lt;&gt;0,E1682=0),B1682,"")</f>
        <v/>
      </c>
      <c r="R1682" s="25" t="str">
        <f>IF(AND(D1682=0,E1682&lt;&gt;0),B1682,"")</f>
        <v>27/06/2012</v>
      </c>
      <c r="S1682" s="26">
        <f t="shared" si="182"/>
        <v>41087</v>
      </c>
      <c r="T1682" s="27">
        <f>SUMIFS(S:S,O:O,O1682,E:E,"")</f>
        <v>82153</v>
      </c>
      <c r="U1682" s="27">
        <f>SUMIFS(S:S,O:O,O1682,D:D,"")</f>
        <v>82158</v>
      </c>
      <c r="V1682" s="28" t="str">
        <f t="shared" si="186"/>
        <v>Après</v>
      </c>
      <c r="W1682" s="28" t="str">
        <f t="shared" si="187"/>
        <v>Avant</v>
      </c>
      <c r="X1682" s="29">
        <f t="shared" si="188"/>
        <v>5</v>
      </c>
      <c r="Y1682" s="42">
        <f>IFERROR(P1682+D1682*0.03,"")</f>
        <v>218432510000</v>
      </c>
    </row>
    <row r="1683" spans="1:25">
      <c r="A1683" s="13" t="s">
        <v>67</v>
      </c>
      <c r="B1683" s="14" t="s">
        <v>27</v>
      </c>
      <c r="C1683" s="15">
        <v>3605052184455</v>
      </c>
      <c r="D1683" s="16">
        <v>12000</v>
      </c>
      <c r="E1683" s="17">
        <v>12000</v>
      </c>
      <c r="F1683" s="18">
        <v>1</v>
      </c>
      <c r="G1683" s="19">
        <v>1</v>
      </c>
      <c r="H1683" s="20">
        <f t="shared" si="183"/>
        <v>2</v>
      </c>
      <c r="I1683" s="21">
        <f>SUMIFS(E:E,C:C,C1683)</f>
        <v>12000</v>
      </c>
      <c r="J1683" s="21">
        <f>SUMIFS(D:D,C:C,C1683)</f>
        <v>12000</v>
      </c>
      <c r="K1683" s="20" t="str">
        <f>IF(H1683=2,"Délais OK &amp; Qté OK",IF(AND(H1683=1,E1683&lt;&gt;""),"Délais OK &amp; Qté NO",IF(AND(H1683=1,E1683="",M1683&gt;=2),"Délais NO &amp; Qté OK",IF(AND(E1683&lt;&gt;"",J1683=D1683),"Livraison sans demande","Délais NO &amp; Qté NO"))))</f>
        <v>Délais OK &amp; Qté OK</v>
      </c>
      <c r="L1683" s="22" t="str">
        <f>IF(AND(K1683="Délais NO &amp; Qté OK",X1683&gt;30,D1683&lt;&gt;""),"Verificar",IF(AND(K1683="Délais NO &amp; Qté OK",X1683&lt;=30,D1683&lt;&gt;""),"Entrée faite "&amp;X1683&amp;" jours "&amp;V1683,IF(AND(X1683&lt;30,K1683="Délais NO &amp; Qté NO",D1683=""),"Demande faite "&amp;X1683&amp;" jours "&amp;W1684,"")))</f>
        <v/>
      </c>
      <c r="M1683" s="22">
        <f t="shared" si="184"/>
        <v>1</v>
      </c>
      <c r="N1683" s="23">
        <v>1</v>
      </c>
      <c r="O1683" s="12" t="str">
        <f>CONCATENATE(C1683,D1683,E1683)</f>
        <v>36050521844551200012000</v>
      </c>
      <c r="P1683" s="42" t="str">
        <f t="shared" si="185"/>
        <v>21844551200012000</v>
      </c>
      <c r="Q1683" s="24" t="str">
        <f>IF(AND(D1683&lt;&gt;0,E1683=0),B1683,"")</f>
        <v/>
      </c>
      <c r="R1683" s="25" t="str">
        <f>IF(AND(D1683=0,E1683&lt;&gt;0),B1683,"")</f>
        <v/>
      </c>
      <c r="S1683" s="26">
        <f t="shared" si="182"/>
        <v>41087</v>
      </c>
      <c r="T1683" s="27">
        <f>SUMIFS(S:S,O:O,O1683,E:E,"")</f>
        <v>0</v>
      </c>
      <c r="U1683" s="27">
        <f>SUMIFS(S:S,O:O,O1683,D:D,"")</f>
        <v>0</v>
      </c>
      <c r="V1683" s="28" t="str">
        <f t="shared" si="186"/>
        <v>Avant</v>
      </c>
      <c r="W1683" s="28" t="str">
        <f t="shared" si="187"/>
        <v>Après</v>
      </c>
      <c r="X1683" s="29">
        <f t="shared" si="188"/>
        <v>0</v>
      </c>
      <c r="Y1683" s="42">
        <f>IFERROR(P1683+D1683*0.03,"")</f>
        <v>2.184455120001236E+16</v>
      </c>
    </row>
    <row r="1684" spans="1:25">
      <c r="A1684" s="13" t="s">
        <v>67</v>
      </c>
      <c r="B1684" s="14" t="s">
        <v>27</v>
      </c>
      <c r="C1684" s="15">
        <v>3605052184554</v>
      </c>
      <c r="D1684" s="16">
        <v>10000</v>
      </c>
      <c r="E1684" s="17">
        <v>10000</v>
      </c>
      <c r="F1684" s="18">
        <v>1</v>
      </c>
      <c r="G1684" s="19">
        <v>1</v>
      </c>
      <c r="H1684" s="20">
        <f t="shared" si="183"/>
        <v>2</v>
      </c>
      <c r="I1684" s="21">
        <f>SUMIFS(E:E,C:C,C1684)</f>
        <v>20000</v>
      </c>
      <c r="J1684" s="21">
        <f>SUMIFS(D:D,C:C,C1684)</f>
        <v>20000</v>
      </c>
      <c r="K1684" s="20" t="str">
        <f>IF(H1684=2,"Délais OK &amp; Qté OK",IF(AND(H1684=1,E1684&lt;&gt;""),"Délais OK &amp; Qté NO",IF(AND(H1684=1,E1684="",M1684&gt;=2),"Délais NO &amp; Qté OK",IF(AND(E1684&lt;&gt;"",J1684=D1684),"Livraison sans demande","Délais NO &amp; Qté NO"))))</f>
        <v>Délais OK &amp; Qté OK</v>
      </c>
      <c r="L1684" s="22" t="str">
        <f>IF(AND(K1684="Délais NO &amp; Qté OK",X1684&gt;30,D1684&lt;&gt;""),"Verificar",IF(AND(K1684="Délais NO &amp; Qté OK",X1684&lt;=30,D1684&lt;&gt;""),"Entrée faite "&amp;X1684&amp;" jours "&amp;V1684,IF(AND(X1684&lt;30,K1684="Délais NO &amp; Qté NO",D1684=""),"Demande faite "&amp;X1684&amp;" jours "&amp;W1685,"")))</f>
        <v/>
      </c>
      <c r="M1684" s="22">
        <f t="shared" si="184"/>
        <v>2</v>
      </c>
      <c r="N1684" s="23">
        <v>1</v>
      </c>
      <c r="O1684" s="12" t="str">
        <f>CONCATENATE(C1684,D1684,E1684)</f>
        <v>36050521845541000010000</v>
      </c>
      <c r="P1684" s="42" t="str">
        <f t="shared" si="185"/>
        <v>21845541000010000</v>
      </c>
      <c r="Q1684" s="24" t="str">
        <f>IF(AND(D1684&lt;&gt;0,E1684=0),B1684,"")</f>
        <v/>
      </c>
      <c r="R1684" s="25" t="str">
        <f>IF(AND(D1684=0,E1684&lt;&gt;0),B1684,"")</f>
        <v/>
      </c>
      <c r="S1684" s="26">
        <f t="shared" si="182"/>
        <v>41087</v>
      </c>
      <c r="T1684" s="27">
        <f>SUMIFS(S:S,O:O,O1684,E:E,"")</f>
        <v>0</v>
      </c>
      <c r="U1684" s="27">
        <f>SUMIFS(S:S,O:O,O1684,D:D,"")</f>
        <v>0</v>
      </c>
      <c r="V1684" s="28" t="str">
        <f t="shared" si="186"/>
        <v>Avant</v>
      </c>
      <c r="W1684" s="28" t="str">
        <f t="shared" si="187"/>
        <v>Après</v>
      </c>
      <c r="X1684" s="29">
        <f t="shared" si="188"/>
        <v>0</v>
      </c>
      <c r="Y1684" s="42">
        <f>IFERROR(P1684+D1684*0.03,"")</f>
        <v>2.18455410000103E+16</v>
      </c>
    </row>
    <row r="1685" spans="1:25">
      <c r="A1685" s="13" t="s">
        <v>67</v>
      </c>
      <c r="B1685" s="14" t="s">
        <v>27</v>
      </c>
      <c r="C1685" s="15">
        <v>3605052211519</v>
      </c>
      <c r="D1685" s="16">
        <v>10000</v>
      </c>
      <c r="E1685" s="17">
        <v>10000</v>
      </c>
      <c r="F1685" s="18">
        <v>1</v>
      </c>
      <c r="G1685" s="19">
        <v>1</v>
      </c>
      <c r="H1685" s="20">
        <f t="shared" si="183"/>
        <v>2</v>
      </c>
      <c r="I1685" s="21">
        <f>SUMIFS(E:E,C:C,C1685)</f>
        <v>10000</v>
      </c>
      <c r="J1685" s="21">
        <f>SUMIFS(D:D,C:C,C1685)</f>
        <v>10000</v>
      </c>
      <c r="K1685" s="20" t="str">
        <f>IF(H1685=2,"Délais OK &amp; Qté OK",IF(AND(H1685=1,E1685&lt;&gt;""),"Délais OK &amp; Qté NO",IF(AND(H1685=1,E1685="",M1685&gt;=2),"Délais NO &amp; Qté OK",IF(AND(E1685&lt;&gt;"",J1685=D1685),"Livraison sans demande","Délais NO &amp; Qté NO"))))</f>
        <v>Délais OK &amp; Qté OK</v>
      </c>
      <c r="L1685" s="22" t="str">
        <f>IF(AND(K1685="Délais NO &amp; Qté OK",X1685&gt;30,D1685&lt;&gt;""),"Verificar",IF(AND(K1685="Délais NO &amp; Qté OK",X1685&lt;=30,D1685&lt;&gt;""),"Entrée faite "&amp;X1685&amp;" jours "&amp;V1685,IF(AND(X1685&lt;30,K1685="Délais NO &amp; Qté NO",D1685=""),"Demande faite "&amp;X1685&amp;" jours "&amp;W1686,"")))</f>
        <v/>
      </c>
      <c r="M1685" s="22">
        <f t="shared" si="184"/>
        <v>1</v>
      </c>
      <c r="N1685" s="23">
        <v>1</v>
      </c>
      <c r="O1685" s="12" t="str">
        <f>CONCATENATE(C1685,D1685,E1685)</f>
        <v>36050522115191000010000</v>
      </c>
      <c r="P1685" s="42" t="str">
        <f t="shared" si="185"/>
        <v>22115191000010000</v>
      </c>
      <c r="Q1685" s="24" t="str">
        <f>IF(AND(D1685&lt;&gt;0,E1685=0),B1685,"")</f>
        <v/>
      </c>
      <c r="R1685" s="25" t="str">
        <f>IF(AND(D1685=0,E1685&lt;&gt;0),B1685,"")</f>
        <v/>
      </c>
      <c r="S1685" s="26">
        <f t="shared" si="182"/>
        <v>41087</v>
      </c>
      <c r="T1685" s="27">
        <f>SUMIFS(S:S,O:O,O1685,E:E,"")</f>
        <v>0</v>
      </c>
      <c r="U1685" s="27">
        <f>SUMIFS(S:S,O:O,O1685,D:D,"")</f>
        <v>0</v>
      </c>
      <c r="V1685" s="28" t="str">
        <f t="shared" si="186"/>
        <v>Avant</v>
      </c>
      <c r="W1685" s="28" t="str">
        <f t="shared" si="187"/>
        <v>Après</v>
      </c>
      <c r="X1685" s="29">
        <f t="shared" si="188"/>
        <v>0</v>
      </c>
      <c r="Y1685" s="42">
        <f>IFERROR(P1685+D1685*0.03,"")</f>
        <v>2.21151910000103E+16</v>
      </c>
    </row>
    <row r="1686" spans="1:25">
      <c r="A1686" s="13" t="s">
        <v>67</v>
      </c>
      <c r="B1686" s="14" t="s">
        <v>27</v>
      </c>
      <c r="C1686" s="15">
        <v>3605052218754</v>
      </c>
      <c r="D1686" s="16">
        <v>15000</v>
      </c>
      <c r="E1686" s="17">
        <v>15000</v>
      </c>
      <c r="F1686" s="18">
        <v>1</v>
      </c>
      <c r="G1686" s="19">
        <v>1</v>
      </c>
      <c r="H1686" s="20">
        <f t="shared" si="183"/>
        <v>2</v>
      </c>
      <c r="I1686" s="21">
        <f>SUMIFS(E:E,C:C,C1686)</f>
        <v>30000</v>
      </c>
      <c r="J1686" s="21">
        <f>SUMIFS(D:D,C:C,C1686)</f>
        <v>45000</v>
      </c>
      <c r="K1686" s="20" t="str">
        <f>IF(H1686=2,"Délais OK &amp; Qté OK",IF(AND(H1686=1,E1686&lt;&gt;""),"Délais OK &amp; Qté NO",IF(AND(H1686=1,E1686="",M1686&gt;=2),"Délais NO &amp; Qté OK",IF(AND(E1686&lt;&gt;"",J1686=D1686),"Livraison sans demande","Délais NO &amp; Qté NO"))))</f>
        <v>Délais OK &amp; Qté OK</v>
      </c>
      <c r="L1686" s="22" t="str">
        <f>IF(AND(K1686="Délais NO &amp; Qté OK",X1686&gt;30,D1686&lt;&gt;""),"Verificar",IF(AND(K1686="Délais NO &amp; Qté OK",X1686&lt;=30,D1686&lt;&gt;""),"Entrée faite "&amp;X1686&amp;" jours "&amp;V1686,IF(AND(X1686&lt;30,K1686="Délais NO &amp; Qté NO",D1686=""),"Demande faite "&amp;X1686&amp;" jours "&amp;W1687,"")))</f>
        <v/>
      </c>
      <c r="M1686" s="22">
        <f t="shared" si="184"/>
        <v>1</v>
      </c>
      <c r="N1686" s="23">
        <v>1</v>
      </c>
      <c r="O1686" s="12" t="str">
        <f>CONCATENATE(C1686,D1686,E1686)</f>
        <v>36050522187541500015000</v>
      </c>
      <c r="P1686" s="42" t="str">
        <f t="shared" si="185"/>
        <v>22187541500015000</v>
      </c>
      <c r="Q1686" s="24" t="str">
        <f>IF(AND(D1686&lt;&gt;0,E1686=0),B1686,"")</f>
        <v/>
      </c>
      <c r="R1686" s="25" t="str">
        <f>IF(AND(D1686=0,E1686&lt;&gt;0),B1686,"")</f>
        <v/>
      </c>
      <c r="S1686" s="26">
        <f t="shared" si="182"/>
        <v>41087</v>
      </c>
      <c r="T1686" s="27">
        <f>SUMIFS(S:S,O:O,O1686,E:E,"")</f>
        <v>0</v>
      </c>
      <c r="U1686" s="27">
        <f>SUMIFS(S:S,O:O,O1686,D:D,"")</f>
        <v>0</v>
      </c>
      <c r="V1686" s="28" t="str">
        <f t="shared" si="186"/>
        <v>Avant</v>
      </c>
      <c r="W1686" s="28" t="str">
        <f t="shared" si="187"/>
        <v>Après</v>
      </c>
      <c r="X1686" s="29">
        <f t="shared" si="188"/>
        <v>0</v>
      </c>
      <c r="Y1686" s="42">
        <f>IFERROR(P1686+D1686*0.03,"")</f>
        <v>2.2187541500015448E+16</v>
      </c>
    </row>
    <row r="1687" spans="1:25">
      <c r="A1687" s="13" t="s">
        <v>67</v>
      </c>
      <c r="B1687" s="14" t="s">
        <v>27</v>
      </c>
      <c r="C1687" s="15">
        <v>3605052267974</v>
      </c>
      <c r="D1687" s="16">
        <v>134400</v>
      </c>
      <c r="E1687" s="17">
        <v>134400</v>
      </c>
      <c r="F1687" s="18">
        <v>1</v>
      </c>
      <c r="G1687" s="19">
        <v>1</v>
      </c>
      <c r="H1687" s="20">
        <f t="shared" si="183"/>
        <v>2</v>
      </c>
      <c r="I1687" s="21">
        <f>SUMIFS(E:E,C:C,C1687)</f>
        <v>748800</v>
      </c>
      <c r="J1687" s="21">
        <f>SUMIFS(D:D,C:C,C1687)</f>
        <v>777600</v>
      </c>
      <c r="K1687" s="20" t="str">
        <f>IF(H1687=2,"Délais OK &amp; Qté OK",IF(AND(H1687=1,E1687&lt;&gt;""),"Délais OK &amp; Qté NO",IF(AND(H1687=1,E1687="",M1687&gt;=2),"Délais NO &amp; Qté OK",IF(AND(E1687&lt;&gt;"",J1687=D1687),"Livraison sans demande","Délais NO &amp; Qté NO"))))</f>
        <v>Délais OK &amp; Qté OK</v>
      </c>
      <c r="L1687" s="22" t="str">
        <f>IF(AND(K1687="Délais NO &amp; Qté OK",X1687&gt;30,D1687&lt;&gt;""),"Verificar",IF(AND(K1687="Délais NO &amp; Qté OK",X1687&lt;=30,D1687&lt;&gt;""),"Entrée faite "&amp;X1687&amp;" jours "&amp;V1687,IF(AND(X1687&lt;30,K1687="Délais NO &amp; Qté NO",D1687=""),"Demande faite "&amp;X1687&amp;" jours "&amp;W1688,"")))</f>
        <v/>
      </c>
      <c r="M1687" s="22">
        <f t="shared" si="184"/>
        <v>1</v>
      </c>
      <c r="N1687" s="23">
        <v>1</v>
      </c>
      <c r="O1687" s="12" t="str">
        <f>CONCATENATE(C1687,D1687,E1687)</f>
        <v>3605052267974134400134400</v>
      </c>
      <c r="P1687" s="42" t="str">
        <f t="shared" si="185"/>
        <v>2267974134400134400</v>
      </c>
      <c r="Q1687" s="24" t="str">
        <f>IF(AND(D1687&lt;&gt;0,E1687=0),B1687,"")</f>
        <v/>
      </c>
      <c r="R1687" s="25" t="str">
        <f>IF(AND(D1687=0,E1687&lt;&gt;0),B1687,"")</f>
        <v/>
      </c>
      <c r="S1687" s="26">
        <f t="shared" si="182"/>
        <v>41087</v>
      </c>
      <c r="T1687" s="27">
        <f>SUMIFS(S:S,O:O,O1687,E:E,"")</f>
        <v>0</v>
      </c>
      <c r="U1687" s="27">
        <f>SUMIFS(S:S,O:O,O1687,D:D,"")</f>
        <v>0</v>
      </c>
      <c r="V1687" s="28" t="str">
        <f t="shared" si="186"/>
        <v>Avant</v>
      </c>
      <c r="W1687" s="28" t="str">
        <f t="shared" si="187"/>
        <v>Après</v>
      </c>
      <c r="X1687" s="29">
        <f t="shared" si="188"/>
        <v>0</v>
      </c>
      <c r="Y1687" s="42">
        <f>IFERROR(P1687+D1687*0.03,"")</f>
        <v>2.2679741344001341E+18</v>
      </c>
    </row>
    <row r="1688" spans="1:25">
      <c r="A1688" s="13" t="s">
        <v>67</v>
      </c>
      <c r="B1688" s="14" t="s">
        <v>27</v>
      </c>
      <c r="C1688" s="15">
        <v>3605052267981</v>
      </c>
      <c r="D1688" s="16">
        <v>86400</v>
      </c>
      <c r="E1688" s="17">
        <v>86400</v>
      </c>
      <c r="F1688" s="18">
        <v>1</v>
      </c>
      <c r="G1688" s="19">
        <v>1</v>
      </c>
      <c r="H1688" s="20">
        <f t="shared" si="183"/>
        <v>2</v>
      </c>
      <c r="I1688" s="21">
        <f>SUMIFS(E:E,C:C,C1688)</f>
        <v>787200</v>
      </c>
      <c r="J1688" s="21">
        <f>SUMIFS(D:D,C:C,C1688)</f>
        <v>796800</v>
      </c>
      <c r="K1688" s="20" t="str">
        <f>IF(H1688=2,"Délais OK &amp; Qté OK",IF(AND(H1688=1,E1688&lt;&gt;""),"Délais OK &amp; Qté NO",IF(AND(H1688=1,E1688="",M1688&gt;=2),"Délais NO &amp; Qté OK",IF(AND(E1688&lt;&gt;"",J1688=D1688),"Livraison sans demande","Délais NO &amp; Qté NO"))))</f>
        <v>Délais OK &amp; Qté OK</v>
      </c>
      <c r="L1688" s="22" t="str">
        <f>IF(AND(K1688="Délais NO &amp; Qté OK",X1688&gt;30,D1688&lt;&gt;""),"Verificar",IF(AND(K1688="Délais NO &amp; Qté OK",X1688&lt;=30,D1688&lt;&gt;""),"Entrée faite "&amp;X1688&amp;" jours "&amp;V1688,IF(AND(X1688&lt;30,K1688="Délais NO &amp; Qté NO",D1688=""),"Demande faite "&amp;X1688&amp;" jours "&amp;W1689,"")))</f>
        <v/>
      </c>
      <c r="M1688" s="22">
        <f t="shared" si="184"/>
        <v>2</v>
      </c>
      <c r="N1688" s="23">
        <v>1</v>
      </c>
      <c r="O1688" s="12" t="str">
        <f>CONCATENATE(C1688,D1688,E1688)</f>
        <v>36050522679818640086400</v>
      </c>
      <c r="P1688" s="42" t="str">
        <f t="shared" si="185"/>
        <v>22679818640086400</v>
      </c>
      <c r="Q1688" s="24" t="str">
        <f>IF(AND(D1688&lt;&gt;0,E1688=0),B1688,"")</f>
        <v/>
      </c>
      <c r="R1688" s="25" t="str">
        <f>IF(AND(D1688=0,E1688&lt;&gt;0),B1688,"")</f>
        <v/>
      </c>
      <c r="S1688" s="26">
        <f t="shared" si="182"/>
        <v>41087</v>
      </c>
      <c r="T1688" s="27">
        <f>SUMIFS(S:S,O:O,O1688,E:E,"")</f>
        <v>0</v>
      </c>
      <c r="U1688" s="27">
        <f>SUMIFS(S:S,O:O,O1688,D:D,"")</f>
        <v>0</v>
      </c>
      <c r="V1688" s="28" t="str">
        <f t="shared" si="186"/>
        <v>Avant</v>
      </c>
      <c r="W1688" s="28" t="str">
        <f t="shared" si="187"/>
        <v>Après</v>
      </c>
      <c r="X1688" s="29">
        <f t="shared" si="188"/>
        <v>0</v>
      </c>
      <c r="Y1688" s="42">
        <f>IFERROR(P1688+D1688*0.03,"")</f>
        <v>2.2679818640088992E+16</v>
      </c>
    </row>
    <row r="1689" spans="1:25">
      <c r="A1689" s="13" t="s">
        <v>67</v>
      </c>
      <c r="B1689" s="14" t="s">
        <v>27</v>
      </c>
      <c r="C1689" s="15">
        <v>3605052267998</v>
      </c>
      <c r="D1689" s="16">
        <v>57600</v>
      </c>
      <c r="E1689" s="17">
        <v>57600</v>
      </c>
      <c r="F1689" s="18">
        <v>1</v>
      </c>
      <c r="G1689" s="19">
        <v>1</v>
      </c>
      <c r="H1689" s="20">
        <f t="shared" si="183"/>
        <v>2</v>
      </c>
      <c r="I1689" s="21">
        <f>SUMIFS(E:E,C:C,C1689)</f>
        <v>1075200</v>
      </c>
      <c r="J1689" s="21">
        <f>SUMIFS(D:D,C:C,C1689)</f>
        <v>1132800</v>
      </c>
      <c r="K1689" s="20" t="str">
        <f>IF(H1689=2,"Délais OK &amp; Qté OK",IF(AND(H1689=1,E1689&lt;&gt;""),"Délais OK &amp; Qté NO",IF(AND(H1689=1,E1689="",M1689&gt;=2),"Délais NO &amp; Qté OK",IF(AND(E1689&lt;&gt;"",J1689=D1689),"Livraison sans demande","Délais NO &amp; Qté NO"))))</f>
        <v>Délais OK &amp; Qté OK</v>
      </c>
      <c r="L1689" s="22" t="str">
        <f>IF(AND(K1689="Délais NO &amp; Qté OK",X1689&gt;30,D1689&lt;&gt;""),"Verificar",IF(AND(K1689="Délais NO &amp; Qté OK",X1689&lt;=30,D1689&lt;&gt;""),"Entrée faite "&amp;X1689&amp;" jours "&amp;V1689,IF(AND(X1689&lt;30,K1689="Délais NO &amp; Qté NO",D1689=""),"Demande faite "&amp;X1689&amp;" jours "&amp;W1690,"")))</f>
        <v/>
      </c>
      <c r="M1689" s="22">
        <f t="shared" si="184"/>
        <v>1</v>
      </c>
      <c r="N1689" s="23">
        <v>1</v>
      </c>
      <c r="O1689" s="12" t="str">
        <f>CONCATENATE(C1689,D1689,E1689)</f>
        <v>36050522679985760057600</v>
      </c>
      <c r="P1689" s="42" t="str">
        <f t="shared" si="185"/>
        <v>22679985760057600</v>
      </c>
      <c r="Q1689" s="24" t="str">
        <f>IF(AND(D1689&lt;&gt;0,E1689=0),B1689,"")</f>
        <v/>
      </c>
      <c r="R1689" s="25" t="str">
        <f>IF(AND(D1689=0,E1689&lt;&gt;0),B1689,"")</f>
        <v/>
      </c>
      <c r="S1689" s="26">
        <f t="shared" si="182"/>
        <v>41087</v>
      </c>
      <c r="T1689" s="27">
        <f>SUMIFS(S:S,O:O,O1689,E:E,"")</f>
        <v>0</v>
      </c>
      <c r="U1689" s="27">
        <f>SUMIFS(S:S,O:O,O1689,D:D,"")</f>
        <v>0</v>
      </c>
      <c r="V1689" s="28" t="str">
        <f t="shared" si="186"/>
        <v>Avant</v>
      </c>
      <c r="W1689" s="28" t="str">
        <f t="shared" si="187"/>
        <v>Après</v>
      </c>
      <c r="X1689" s="29">
        <f t="shared" si="188"/>
        <v>0</v>
      </c>
      <c r="Y1689" s="42">
        <f>IFERROR(P1689+D1689*0.03,"")</f>
        <v>2.2679985760059328E+16</v>
      </c>
    </row>
    <row r="1690" spans="1:25">
      <c r="A1690" s="13" t="s">
        <v>67</v>
      </c>
      <c r="B1690" s="14" t="s">
        <v>27</v>
      </c>
      <c r="C1690" s="15">
        <v>3605052268001</v>
      </c>
      <c r="D1690" s="16">
        <v>9600</v>
      </c>
      <c r="E1690" s="17">
        <v>9600</v>
      </c>
      <c r="F1690" s="18">
        <v>1</v>
      </c>
      <c r="G1690" s="19">
        <v>1</v>
      </c>
      <c r="H1690" s="20">
        <f t="shared" si="183"/>
        <v>2</v>
      </c>
      <c r="I1690" s="21">
        <f>SUMIFS(E:E,C:C,C1690)</f>
        <v>163425</v>
      </c>
      <c r="J1690" s="21">
        <f>SUMIFS(D:D,C:C,C1690)</f>
        <v>192225</v>
      </c>
      <c r="K1690" s="20" t="str">
        <f>IF(H1690=2,"Délais OK &amp; Qté OK",IF(AND(H1690=1,E1690&lt;&gt;""),"Délais OK &amp; Qté NO",IF(AND(H1690=1,E1690="",M1690&gt;=2),"Délais NO &amp; Qté OK",IF(AND(E1690&lt;&gt;"",J1690=D1690),"Livraison sans demande","Délais NO &amp; Qté NO"))))</f>
        <v>Délais OK &amp; Qté OK</v>
      </c>
      <c r="L1690" s="22" t="str">
        <f>IF(AND(K1690="Délais NO &amp; Qté OK",X1690&gt;30,D1690&lt;&gt;""),"Verificar",IF(AND(K1690="Délais NO &amp; Qté OK",X1690&lt;=30,D1690&lt;&gt;""),"Entrée faite "&amp;X1690&amp;" jours "&amp;V1690,IF(AND(X1690&lt;30,K1690="Délais NO &amp; Qté NO",D1690=""),"Demande faite "&amp;X1690&amp;" jours "&amp;W1691,"")))</f>
        <v/>
      </c>
      <c r="M1690" s="22">
        <f t="shared" si="184"/>
        <v>1</v>
      </c>
      <c r="N1690" s="23">
        <v>1</v>
      </c>
      <c r="O1690" s="12" t="str">
        <f>CONCATENATE(C1690,D1690,E1690)</f>
        <v>360505226800196009600</v>
      </c>
      <c r="P1690" s="42" t="str">
        <f t="shared" si="185"/>
        <v>226800196009600</v>
      </c>
      <c r="Q1690" s="24" t="str">
        <f>IF(AND(D1690&lt;&gt;0,E1690=0),B1690,"")</f>
        <v/>
      </c>
      <c r="R1690" s="25" t="str">
        <f>IF(AND(D1690=0,E1690&lt;&gt;0),B1690,"")</f>
        <v/>
      </c>
      <c r="S1690" s="26">
        <f t="shared" si="182"/>
        <v>41087</v>
      </c>
      <c r="T1690" s="27">
        <f>SUMIFS(S:S,O:O,O1690,E:E,"")</f>
        <v>0</v>
      </c>
      <c r="U1690" s="27">
        <f>SUMIFS(S:S,O:O,O1690,D:D,"")</f>
        <v>0</v>
      </c>
      <c r="V1690" s="28" t="str">
        <f t="shared" si="186"/>
        <v>Avant</v>
      </c>
      <c r="W1690" s="28" t="str">
        <f t="shared" si="187"/>
        <v>Après</v>
      </c>
      <c r="X1690" s="29">
        <f t="shared" si="188"/>
        <v>0</v>
      </c>
      <c r="Y1690" s="42">
        <f>IFERROR(P1690+D1690*0.03,"")</f>
        <v>226800196009888</v>
      </c>
    </row>
    <row r="1691" spans="1:25">
      <c r="A1691" s="13" t="s">
        <v>67</v>
      </c>
      <c r="B1691" s="14" t="s">
        <v>27</v>
      </c>
      <c r="C1691" s="15">
        <v>3605052302941</v>
      </c>
      <c r="D1691" s="16">
        <v>11500</v>
      </c>
      <c r="E1691" s="17">
        <v>11500</v>
      </c>
      <c r="F1691" s="18">
        <v>1</v>
      </c>
      <c r="G1691" s="19">
        <v>1</v>
      </c>
      <c r="H1691" s="20">
        <f t="shared" si="183"/>
        <v>2</v>
      </c>
      <c r="I1691" s="21">
        <f>SUMIFS(E:E,C:C,C1691)</f>
        <v>11500</v>
      </c>
      <c r="J1691" s="21">
        <f>SUMIFS(D:D,C:C,C1691)</f>
        <v>11500</v>
      </c>
      <c r="K1691" s="20" t="str">
        <f>IF(H1691=2,"Délais OK &amp; Qté OK",IF(AND(H1691=1,E1691&lt;&gt;""),"Délais OK &amp; Qté NO",IF(AND(H1691=1,E1691="",M1691&gt;=2),"Délais NO &amp; Qté OK",IF(AND(E1691&lt;&gt;"",J1691=D1691),"Livraison sans demande","Délais NO &amp; Qté NO"))))</f>
        <v>Délais OK &amp; Qté OK</v>
      </c>
      <c r="L1691" s="22" t="str">
        <f>IF(AND(K1691="Délais NO &amp; Qté OK",X1691&gt;30,D1691&lt;&gt;""),"Verificar",IF(AND(K1691="Délais NO &amp; Qté OK",X1691&lt;=30,D1691&lt;&gt;""),"Entrée faite "&amp;X1691&amp;" jours "&amp;V1691,IF(AND(X1691&lt;30,K1691="Délais NO &amp; Qté NO",D1691=""),"Demande faite "&amp;X1691&amp;" jours "&amp;W1692,"")))</f>
        <v/>
      </c>
      <c r="M1691" s="22">
        <f t="shared" si="184"/>
        <v>1</v>
      </c>
      <c r="N1691" s="23">
        <v>1</v>
      </c>
      <c r="O1691" s="12" t="str">
        <f>CONCATENATE(C1691,D1691,E1691)</f>
        <v>36050523029411150011500</v>
      </c>
      <c r="P1691" s="42" t="str">
        <f t="shared" si="185"/>
        <v>23029411150011500</v>
      </c>
      <c r="Q1691" s="24" t="str">
        <f>IF(AND(D1691&lt;&gt;0,E1691=0),B1691,"")</f>
        <v/>
      </c>
      <c r="R1691" s="25" t="str">
        <f>IF(AND(D1691=0,E1691&lt;&gt;0),B1691,"")</f>
        <v/>
      </c>
      <c r="S1691" s="26">
        <f t="shared" si="182"/>
        <v>41087</v>
      </c>
      <c r="T1691" s="27">
        <f>SUMIFS(S:S,O:O,O1691,E:E,"")</f>
        <v>0</v>
      </c>
      <c r="U1691" s="27">
        <f>SUMIFS(S:S,O:O,O1691,D:D,"")</f>
        <v>0</v>
      </c>
      <c r="V1691" s="28" t="str">
        <f t="shared" si="186"/>
        <v>Avant</v>
      </c>
      <c r="W1691" s="28" t="str">
        <f t="shared" si="187"/>
        <v>Après</v>
      </c>
      <c r="X1691" s="29">
        <f t="shared" si="188"/>
        <v>0</v>
      </c>
      <c r="Y1691" s="42">
        <f>IFERROR(P1691+D1691*0.03,"")</f>
        <v>2.3029411150011844E+16</v>
      </c>
    </row>
    <row r="1692" spans="1:25">
      <c r="A1692" s="13" t="s">
        <v>67</v>
      </c>
      <c r="B1692" s="14" t="s">
        <v>27</v>
      </c>
      <c r="C1692" s="15">
        <v>3605052339121</v>
      </c>
      <c r="D1692" s="16">
        <v>20650</v>
      </c>
      <c r="E1692" s="17">
        <v>19200</v>
      </c>
      <c r="F1692" s="18"/>
      <c r="G1692" s="19">
        <v>1</v>
      </c>
      <c r="H1692" s="20">
        <f t="shared" si="183"/>
        <v>1</v>
      </c>
      <c r="I1692" s="21">
        <f>SUMIFS(E:E,C:C,C1692)</f>
        <v>78250</v>
      </c>
      <c r="J1692" s="21">
        <f>SUMIFS(D:D,C:C,C1692)</f>
        <v>87850</v>
      </c>
      <c r="K1692" s="20" t="str">
        <f>IF(H1692=2,"Délais OK &amp; Qté OK",IF(AND(H1692=1,E1692&lt;&gt;""),"Délais OK &amp; Qté NO",IF(AND(H1692=1,E1692="",M1692&gt;=2),"Délais NO &amp; Qté OK",IF(AND(E1692&lt;&gt;"",J1692=D1692),"Livraison sans demande","Délais NO &amp; Qté NO"))))</f>
        <v>Délais OK &amp; Qté NO</v>
      </c>
      <c r="L1692" s="22" t="str">
        <f>IF(AND(K1692="Délais NO &amp; Qté OK",X1692&gt;30,D1692&lt;&gt;""),"Verificar",IF(AND(K1692="Délais NO &amp; Qté OK",X1692&lt;=30,D1692&lt;&gt;""),"Entrée faite "&amp;X1692&amp;" jours "&amp;V1692,IF(AND(X1692&lt;30,K1692="Délais NO &amp; Qté NO",D1692=""),"Demande faite "&amp;X1692&amp;" jours "&amp;W1693,"")))</f>
        <v/>
      </c>
      <c r="M1692" s="22">
        <f t="shared" si="184"/>
        <v>1</v>
      </c>
      <c r="N1692" s="23">
        <v>1</v>
      </c>
      <c r="O1692" s="12" t="str">
        <f>CONCATENATE(C1692,D1692,E1692)</f>
        <v>36050523391212065019200</v>
      </c>
      <c r="P1692" s="42" t="str">
        <f t="shared" si="185"/>
        <v>23391212065019200</v>
      </c>
      <c r="Q1692" s="24" t="str">
        <f>IF(AND(D1692&lt;&gt;0,E1692=0),B1692,"")</f>
        <v/>
      </c>
      <c r="R1692" s="25" t="str">
        <f>IF(AND(D1692=0,E1692&lt;&gt;0),B1692,"")</f>
        <v/>
      </c>
      <c r="S1692" s="26">
        <f t="shared" si="182"/>
        <v>41087</v>
      </c>
      <c r="T1692" s="27">
        <f>SUMIFS(S:S,O:O,O1692,E:E,"")</f>
        <v>0</v>
      </c>
      <c r="U1692" s="27">
        <f>SUMIFS(S:S,O:O,O1692,D:D,"")</f>
        <v>0</v>
      </c>
      <c r="V1692" s="28" t="str">
        <f t="shared" si="186"/>
        <v>Avant</v>
      </c>
      <c r="W1692" s="28" t="str">
        <f t="shared" si="187"/>
        <v>Après</v>
      </c>
      <c r="X1692" s="29">
        <f t="shared" si="188"/>
        <v>0</v>
      </c>
      <c r="Y1692" s="42">
        <f>IFERROR(P1692+D1692*0.03,"")</f>
        <v>2.339121206501982E+16</v>
      </c>
    </row>
    <row r="1693" spans="1:25">
      <c r="A1693" s="13" t="s">
        <v>67</v>
      </c>
      <c r="B1693" s="14" t="s">
        <v>27</v>
      </c>
      <c r="C1693" s="15">
        <v>3605052360378</v>
      </c>
      <c r="D1693" s="16">
        <v>10000</v>
      </c>
      <c r="E1693" s="17">
        <v>10000</v>
      </c>
      <c r="F1693" s="18">
        <v>1</v>
      </c>
      <c r="G1693" s="19">
        <v>1</v>
      </c>
      <c r="H1693" s="20">
        <f t="shared" si="183"/>
        <v>2</v>
      </c>
      <c r="I1693" s="21">
        <f>SUMIFS(E:E,C:C,C1693)</f>
        <v>20000</v>
      </c>
      <c r="J1693" s="21">
        <f>SUMIFS(D:D,C:C,C1693)</f>
        <v>20000</v>
      </c>
      <c r="K1693" s="20" t="str">
        <f>IF(H1693=2,"Délais OK &amp; Qté OK",IF(AND(H1693=1,E1693&lt;&gt;""),"Délais OK &amp; Qté NO",IF(AND(H1693=1,E1693="",M1693&gt;=2),"Délais NO &amp; Qté OK",IF(AND(E1693&lt;&gt;"",J1693=D1693),"Livraison sans demande","Délais NO &amp; Qté NO"))))</f>
        <v>Délais OK &amp; Qté OK</v>
      </c>
      <c r="L1693" s="22" t="str">
        <f>IF(AND(K1693="Délais NO &amp; Qté OK",X1693&gt;30,D1693&lt;&gt;""),"Verificar",IF(AND(K1693="Délais NO &amp; Qté OK",X1693&lt;=30,D1693&lt;&gt;""),"Entrée faite "&amp;X1693&amp;" jours "&amp;V1693,IF(AND(X1693&lt;30,K1693="Délais NO &amp; Qté NO",D1693=""),"Demande faite "&amp;X1693&amp;" jours "&amp;W1694,"")))</f>
        <v/>
      </c>
      <c r="M1693" s="22">
        <f t="shared" si="184"/>
        <v>2</v>
      </c>
      <c r="N1693" s="23">
        <v>1</v>
      </c>
      <c r="O1693" s="12" t="str">
        <f>CONCATENATE(C1693,D1693,E1693)</f>
        <v>36050523603781000010000</v>
      </c>
      <c r="P1693" s="42" t="str">
        <f t="shared" si="185"/>
        <v>23603781000010000</v>
      </c>
      <c r="Q1693" s="24" t="str">
        <f>IF(AND(D1693&lt;&gt;0,E1693=0),B1693,"")</f>
        <v/>
      </c>
      <c r="R1693" s="25" t="str">
        <f>IF(AND(D1693=0,E1693&lt;&gt;0),B1693,"")</f>
        <v/>
      </c>
      <c r="S1693" s="26">
        <f t="shared" si="182"/>
        <v>41087</v>
      </c>
      <c r="T1693" s="27">
        <f>SUMIFS(S:S,O:O,O1693,E:E,"")</f>
        <v>0</v>
      </c>
      <c r="U1693" s="27">
        <f>SUMIFS(S:S,O:O,O1693,D:D,"")</f>
        <v>0</v>
      </c>
      <c r="V1693" s="28" t="str">
        <f t="shared" si="186"/>
        <v>Avant</v>
      </c>
      <c r="W1693" s="28" t="str">
        <f t="shared" si="187"/>
        <v>Après</v>
      </c>
      <c r="X1693" s="29">
        <f t="shared" si="188"/>
        <v>0</v>
      </c>
      <c r="Y1693" s="42">
        <f>IFERROR(P1693+D1693*0.03,"")</f>
        <v>2.36037810000103E+16</v>
      </c>
    </row>
    <row r="1694" spans="1:25">
      <c r="A1694" s="13" t="s">
        <v>67</v>
      </c>
      <c r="B1694" s="14" t="s">
        <v>27</v>
      </c>
      <c r="C1694" s="15">
        <v>3605052360651</v>
      </c>
      <c r="D1694" s="16">
        <v>10000</v>
      </c>
      <c r="E1694" s="17">
        <v>10000</v>
      </c>
      <c r="F1694" s="18">
        <v>1</v>
      </c>
      <c r="G1694" s="19">
        <v>1</v>
      </c>
      <c r="H1694" s="20">
        <f t="shared" si="183"/>
        <v>2</v>
      </c>
      <c r="I1694" s="21">
        <f>SUMIFS(E:E,C:C,C1694)</f>
        <v>10000</v>
      </c>
      <c r="J1694" s="21">
        <f>SUMIFS(D:D,C:C,C1694)</f>
        <v>10000</v>
      </c>
      <c r="K1694" s="20" t="str">
        <f>IF(H1694=2,"Délais OK &amp; Qté OK",IF(AND(H1694=1,E1694&lt;&gt;""),"Délais OK &amp; Qté NO",IF(AND(H1694=1,E1694="",M1694&gt;=2),"Délais NO &amp; Qté OK",IF(AND(E1694&lt;&gt;"",J1694=D1694),"Livraison sans demande","Délais NO &amp; Qté NO"))))</f>
        <v>Délais OK &amp; Qté OK</v>
      </c>
      <c r="L1694" s="22" t="str">
        <f>IF(AND(K1694="Délais NO &amp; Qté OK",X1694&gt;30,D1694&lt;&gt;""),"Verificar",IF(AND(K1694="Délais NO &amp; Qté OK",X1694&lt;=30,D1694&lt;&gt;""),"Entrée faite "&amp;X1694&amp;" jours "&amp;V1694,IF(AND(X1694&lt;30,K1694="Délais NO &amp; Qté NO",D1694=""),"Demande faite "&amp;X1694&amp;" jours "&amp;W1695,"")))</f>
        <v/>
      </c>
      <c r="M1694" s="22">
        <f t="shared" si="184"/>
        <v>1</v>
      </c>
      <c r="N1694" s="23">
        <v>1</v>
      </c>
      <c r="O1694" s="12" t="str">
        <f>CONCATENATE(C1694,D1694,E1694)</f>
        <v>36050523606511000010000</v>
      </c>
      <c r="P1694" s="42" t="str">
        <f t="shared" si="185"/>
        <v>23606511000010000</v>
      </c>
      <c r="Q1694" s="24" t="str">
        <f>IF(AND(D1694&lt;&gt;0,E1694=0),B1694,"")</f>
        <v/>
      </c>
      <c r="R1694" s="25" t="str">
        <f>IF(AND(D1694=0,E1694&lt;&gt;0),B1694,"")</f>
        <v/>
      </c>
      <c r="S1694" s="26">
        <f t="shared" si="182"/>
        <v>41087</v>
      </c>
      <c r="T1694" s="27">
        <f>SUMIFS(S:S,O:O,O1694,E:E,"")</f>
        <v>0</v>
      </c>
      <c r="U1694" s="27">
        <f>SUMIFS(S:S,O:O,O1694,D:D,"")</f>
        <v>0</v>
      </c>
      <c r="V1694" s="28" t="str">
        <f t="shared" si="186"/>
        <v>Avant</v>
      </c>
      <c r="W1694" s="28" t="str">
        <f t="shared" si="187"/>
        <v>Après</v>
      </c>
      <c r="X1694" s="29">
        <f t="shared" si="188"/>
        <v>0</v>
      </c>
      <c r="Y1694" s="42">
        <f>IFERROR(P1694+D1694*0.03,"")</f>
        <v>2.36065110000103E+16</v>
      </c>
    </row>
    <row r="1695" spans="1:25">
      <c r="A1695" s="13" t="s">
        <v>67</v>
      </c>
      <c r="B1695" s="14" t="s">
        <v>27</v>
      </c>
      <c r="C1695" s="15">
        <v>3605052362266</v>
      </c>
      <c r="D1695" s="16">
        <v>10000</v>
      </c>
      <c r="E1695" s="17">
        <v>10000</v>
      </c>
      <c r="F1695" s="18">
        <v>1</v>
      </c>
      <c r="G1695" s="19">
        <v>1</v>
      </c>
      <c r="H1695" s="20">
        <f t="shared" si="183"/>
        <v>2</v>
      </c>
      <c r="I1695" s="21">
        <f>SUMIFS(E:E,C:C,C1695)</f>
        <v>10000</v>
      </c>
      <c r="J1695" s="21">
        <f>SUMIFS(D:D,C:C,C1695)</f>
        <v>10000</v>
      </c>
      <c r="K1695" s="20" t="str">
        <f>IF(H1695=2,"Délais OK &amp; Qté OK",IF(AND(H1695=1,E1695&lt;&gt;""),"Délais OK &amp; Qté NO",IF(AND(H1695=1,E1695="",M1695&gt;=2),"Délais NO &amp; Qté OK",IF(AND(E1695&lt;&gt;"",J1695=D1695),"Livraison sans demande","Délais NO &amp; Qté NO"))))</f>
        <v>Délais OK &amp; Qté OK</v>
      </c>
      <c r="L1695" s="22" t="str">
        <f>IF(AND(K1695="Délais NO &amp; Qté OK",X1695&gt;30,D1695&lt;&gt;""),"Verificar",IF(AND(K1695="Délais NO &amp; Qté OK",X1695&lt;=30,D1695&lt;&gt;""),"Entrée faite "&amp;X1695&amp;" jours "&amp;V1695,IF(AND(X1695&lt;30,K1695="Délais NO &amp; Qté NO",D1695=""),"Demande faite "&amp;X1695&amp;" jours "&amp;W1696,"")))</f>
        <v/>
      </c>
      <c r="M1695" s="22">
        <f t="shared" si="184"/>
        <v>1</v>
      </c>
      <c r="N1695" s="23">
        <v>1</v>
      </c>
      <c r="O1695" s="12" t="str">
        <f>CONCATENATE(C1695,D1695,E1695)</f>
        <v>36050523622661000010000</v>
      </c>
      <c r="P1695" s="42" t="str">
        <f t="shared" si="185"/>
        <v>23622661000010000</v>
      </c>
      <c r="Q1695" s="24" t="str">
        <f>IF(AND(D1695&lt;&gt;0,E1695=0),B1695,"")</f>
        <v/>
      </c>
      <c r="R1695" s="25" t="str">
        <f>IF(AND(D1695=0,E1695&lt;&gt;0),B1695,"")</f>
        <v/>
      </c>
      <c r="S1695" s="26">
        <f t="shared" si="182"/>
        <v>41087</v>
      </c>
      <c r="T1695" s="27">
        <f>SUMIFS(S:S,O:O,O1695,E:E,"")</f>
        <v>0</v>
      </c>
      <c r="U1695" s="27">
        <f>SUMIFS(S:S,O:O,O1695,D:D,"")</f>
        <v>0</v>
      </c>
      <c r="V1695" s="28" t="str">
        <f t="shared" si="186"/>
        <v>Avant</v>
      </c>
      <c r="W1695" s="28" t="str">
        <f t="shared" si="187"/>
        <v>Après</v>
      </c>
      <c r="X1695" s="29">
        <f t="shared" si="188"/>
        <v>0</v>
      </c>
      <c r="Y1695" s="42">
        <f>IFERROR(P1695+D1695*0.03,"")</f>
        <v>2.36226610000103E+16</v>
      </c>
    </row>
    <row r="1696" spans="1:25">
      <c r="A1696" s="13" t="s">
        <v>67</v>
      </c>
      <c r="B1696" s="14" t="s">
        <v>27</v>
      </c>
      <c r="C1696" s="15">
        <v>3605052362297</v>
      </c>
      <c r="D1696" s="16">
        <v>10000</v>
      </c>
      <c r="E1696" s="17">
        <v>10000</v>
      </c>
      <c r="F1696" s="18">
        <v>1</v>
      </c>
      <c r="G1696" s="19">
        <v>1</v>
      </c>
      <c r="H1696" s="20">
        <f t="shared" si="183"/>
        <v>2</v>
      </c>
      <c r="I1696" s="21">
        <f>SUMIFS(E:E,C:C,C1696)</f>
        <v>10000</v>
      </c>
      <c r="J1696" s="21">
        <f>SUMIFS(D:D,C:C,C1696)</f>
        <v>10000</v>
      </c>
      <c r="K1696" s="20" t="str">
        <f>IF(H1696=2,"Délais OK &amp; Qté OK",IF(AND(H1696=1,E1696&lt;&gt;""),"Délais OK &amp; Qté NO",IF(AND(H1696=1,E1696="",M1696&gt;=2),"Délais NO &amp; Qté OK",IF(AND(E1696&lt;&gt;"",J1696=D1696),"Livraison sans demande","Délais NO &amp; Qté NO"))))</f>
        <v>Délais OK &amp; Qté OK</v>
      </c>
      <c r="L1696" s="22" t="str">
        <f>IF(AND(K1696="Délais NO &amp; Qté OK",X1696&gt;30,D1696&lt;&gt;""),"Verificar",IF(AND(K1696="Délais NO &amp; Qté OK",X1696&lt;=30,D1696&lt;&gt;""),"Entrée faite "&amp;X1696&amp;" jours "&amp;V1696,IF(AND(X1696&lt;30,K1696="Délais NO &amp; Qté NO",D1696=""),"Demande faite "&amp;X1696&amp;" jours "&amp;W1697,"")))</f>
        <v/>
      </c>
      <c r="M1696" s="22">
        <f t="shared" si="184"/>
        <v>1</v>
      </c>
      <c r="N1696" s="23">
        <v>1</v>
      </c>
      <c r="O1696" s="12" t="str">
        <f>CONCATENATE(C1696,D1696,E1696)</f>
        <v>36050523622971000010000</v>
      </c>
      <c r="P1696" s="42" t="str">
        <f t="shared" si="185"/>
        <v>23622971000010000</v>
      </c>
      <c r="Q1696" s="24" t="str">
        <f>IF(AND(D1696&lt;&gt;0,E1696=0),B1696,"")</f>
        <v/>
      </c>
      <c r="R1696" s="25" t="str">
        <f>IF(AND(D1696=0,E1696&lt;&gt;0),B1696,"")</f>
        <v/>
      </c>
      <c r="S1696" s="26">
        <f t="shared" si="182"/>
        <v>41087</v>
      </c>
      <c r="T1696" s="27">
        <f>SUMIFS(S:S,O:O,O1696,E:E,"")</f>
        <v>0</v>
      </c>
      <c r="U1696" s="27">
        <f>SUMIFS(S:S,O:O,O1696,D:D,"")</f>
        <v>0</v>
      </c>
      <c r="V1696" s="28" t="str">
        <f t="shared" si="186"/>
        <v>Avant</v>
      </c>
      <c r="W1696" s="28" t="str">
        <f t="shared" si="187"/>
        <v>Après</v>
      </c>
      <c r="X1696" s="29">
        <f t="shared" si="188"/>
        <v>0</v>
      </c>
      <c r="Y1696" s="42">
        <f>IFERROR(P1696+D1696*0.03,"")</f>
        <v>2.36229710000103E+16</v>
      </c>
    </row>
    <row r="1697" spans="1:25">
      <c r="A1697" s="13" t="s">
        <v>67</v>
      </c>
      <c r="B1697" s="14" t="s">
        <v>27</v>
      </c>
      <c r="C1697" s="15">
        <v>3605052369739</v>
      </c>
      <c r="D1697" s="16">
        <v>10000</v>
      </c>
      <c r="E1697" s="17">
        <v>10000</v>
      </c>
      <c r="F1697" s="18">
        <v>1</v>
      </c>
      <c r="G1697" s="19">
        <v>1</v>
      </c>
      <c r="H1697" s="20">
        <f t="shared" si="183"/>
        <v>2</v>
      </c>
      <c r="I1697" s="21">
        <f>SUMIFS(E:E,C:C,C1697)</f>
        <v>10000</v>
      </c>
      <c r="J1697" s="21">
        <f>SUMIFS(D:D,C:C,C1697)</f>
        <v>10000</v>
      </c>
      <c r="K1697" s="20" t="str">
        <f>IF(H1697=2,"Délais OK &amp; Qté OK",IF(AND(H1697=1,E1697&lt;&gt;""),"Délais OK &amp; Qté NO",IF(AND(H1697=1,E1697="",M1697&gt;=2),"Délais NO &amp; Qté OK",IF(AND(E1697&lt;&gt;"",J1697=D1697),"Livraison sans demande","Délais NO &amp; Qté NO"))))</f>
        <v>Délais OK &amp; Qté OK</v>
      </c>
      <c r="L1697" s="22" t="str">
        <f>IF(AND(K1697="Délais NO &amp; Qté OK",X1697&gt;30,D1697&lt;&gt;""),"Verificar",IF(AND(K1697="Délais NO &amp; Qté OK",X1697&lt;=30,D1697&lt;&gt;""),"Entrée faite "&amp;X1697&amp;" jours "&amp;V1697,IF(AND(X1697&lt;30,K1697="Délais NO &amp; Qté NO",D1697=""),"Demande faite "&amp;X1697&amp;" jours "&amp;W1698,"")))</f>
        <v/>
      </c>
      <c r="M1697" s="22">
        <f t="shared" si="184"/>
        <v>1</v>
      </c>
      <c r="N1697" s="23">
        <v>1</v>
      </c>
      <c r="O1697" s="12" t="str">
        <f>CONCATENATE(C1697,D1697,E1697)</f>
        <v>36050523697391000010000</v>
      </c>
      <c r="P1697" s="42" t="str">
        <f t="shared" si="185"/>
        <v>23697391000010000</v>
      </c>
      <c r="Q1697" s="24" t="str">
        <f>IF(AND(D1697&lt;&gt;0,E1697=0),B1697,"")</f>
        <v/>
      </c>
      <c r="R1697" s="25" t="str">
        <f>IF(AND(D1697=0,E1697&lt;&gt;0),B1697,"")</f>
        <v/>
      </c>
      <c r="S1697" s="26">
        <f t="shared" si="182"/>
        <v>41087</v>
      </c>
      <c r="T1697" s="27">
        <f>SUMIFS(S:S,O:O,O1697,E:E,"")</f>
        <v>0</v>
      </c>
      <c r="U1697" s="27">
        <f>SUMIFS(S:S,O:O,O1697,D:D,"")</f>
        <v>0</v>
      </c>
      <c r="V1697" s="28" t="str">
        <f t="shared" si="186"/>
        <v>Avant</v>
      </c>
      <c r="W1697" s="28" t="str">
        <f t="shared" si="187"/>
        <v>Après</v>
      </c>
      <c r="X1697" s="29">
        <f t="shared" si="188"/>
        <v>0</v>
      </c>
      <c r="Y1697" s="42">
        <f>IFERROR(P1697+D1697*0.03,"")</f>
        <v>2.36973910000103E+16</v>
      </c>
    </row>
    <row r="1698" spans="1:25">
      <c r="A1698" s="13" t="s">
        <v>67</v>
      </c>
      <c r="B1698" s="14" t="s">
        <v>27</v>
      </c>
      <c r="C1698" s="15">
        <v>3605052370346</v>
      </c>
      <c r="D1698" s="16">
        <v>10000</v>
      </c>
      <c r="E1698" s="17">
        <v>10000</v>
      </c>
      <c r="F1698" s="18">
        <v>1</v>
      </c>
      <c r="G1698" s="19">
        <v>1</v>
      </c>
      <c r="H1698" s="20">
        <f t="shared" si="183"/>
        <v>2</v>
      </c>
      <c r="I1698" s="21">
        <f>SUMIFS(E:E,C:C,C1698)</f>
        <v>10000</v>
      </c>
      <c r="J1698" s="21">
        <f>SUMIFS(D:D,C:C,C1698)</f>
        <v>10000</v>
      </c>
      <c r="K1698" s="20" t="str">
        <f>IF(H1698=2,"Délais OK &amp; Qté OK",IF(AND(H1698=1,E1698&lt;&gt;""),"Délais OK &amp; Qté NO",IF(AND(H1698=1,E1698="",M1698&gt;=2),"Délais NO &amp; Qté OK",IF(AND(E1698&lt;&gt;"",J1698=D1698),"Livraison sans demande","Délais NO &amp; Qté NO"))))</f>
        <v>Délais OK &amp; Qté OK</v>
      </c>
      <c r="L1698" s="22" t="str">
        <f>IF(AND(K1698="Délais NO &amp; Qté OK",X1698&gt;30,D1698&lt;&gt;""),"Verificar",IF(AND(K1698="Délais NO &amp; Qté OK",X1698&lt;=30,D1698&lt;&gt;""),"Entrée faite "&amp;X1698&amp;" jours "&amp;V1698,IF(AND(X1698&lt;30,K1698="Délais NO &amp; Qté NO",D1698=""),"Demande faite "&amp;X1698&amp;" jours "&amp;W1699,"")))</f>
        <v/>
      </c>
      <c r="M1698" s="22">
        <f t="shared" si="184"/>
        <v>1</v>
      </c>
      <c r="N1698" s="23">
        <v>1</v>
      </c>
      <c r="O1698" s="12" t="str">
        <f>CONCATENATE(C1698,D1698,E1698)</f>
        <v>36050523703461000010000</v>
      </c>
      <c r="P1698" s="42" t="str">
        <f t="shared" si="185"/>
        <v>23703461000010000</v>
      </c>
      <c r="Q1698" s="24" t="str">
        <f>IF(AND(D1698&lt;&gt;0,E1698=0),B1698,"")</f>
        <v/>
      </c>
      <c r="R1698" s="25" t="str">
        <f>IF(AND(D1698=0,E1698&lt;&gt;0),B1698,"")</f>
        <v/>
      </c>
      <c r="S1698" s="26">
        <f t="shared" si="182"/>
        <v>41087</v>
      </c>
      <c r="T1698" s="27">
        <f>SUMIFS(S:S,O:O,O1698,E:E,"")</f>
        <v>0</v>
      </c>
      <c r="U1698" s="27">
        <f>SUMIFS(S:S,O:O,O1698,D:D,"")</f>
        <v>0</v>
      </c>
      <c r="V1698" s="28" t="str">
        <f t="shared" si="186"/>
        <v>Avant</v>
      </c>
      <c r="W1698" s="28" t="str">
        <f t="shared" si="187"/>
        <v>Après</v>
      </c>
      <c r="X1698" s="29">
        <f t="shared" si="188"/>
        <v>0</v>
      </c>
      <c r="Y1698" s="42">
        <f>IFERROR(P1698+D1698*0.03,"")</f>
        <v>2.37034610000103E+16</v>
      </c>
    </row>
    <row r="1699" spans="1:25">
      <c r="A1699" s="13" t="s">
        <v>67</v>
      </c>
      <c r="B1699" s="14" t="s">
        <v>27</v>
      </c>
      <c r="C1699" s="15">
        <v>3605052370353</v>
      </c>
      <c r="D1699" s="16">
        <v>10000</v>
      </c>
      <c r="E1699" s="17">
        <v>10000</v>
      </c>
      <c r="F1699" s="18">
        <v>1</v>
      </c>
      <c r="G1699" s="19">
        <v>1</v>
      </c>
      <c r="H1699" s="20">
        <f t="shared" si="183"/>
        <v>2</v>
      </c>
      <c r="I1699" s="21">
        <f>SUMIFS(E:E,C:C,C1699)</f>
        <v>10000</v>
      </c>
      <c r="J1699" s="21">
        <f>SUMIFS(D:D,C:C,C1699)</f>
        <v>10000</v>
      </c>
      <c r="K1699" s="20" t="str">
        <f>IF(H1699=2,"Délais OK &amp; Qté OK",IF(AND(H1699=1,E1699&lt;&gt;""),"Délais OK &amp; Qté NO",IF(AND(H1699=1,E1699="",M1699&gt;=2),"Délais NO &amp; Qté OK",IF(AND(E1699&lt;&gt;"",J1699=D1699),"Livraison sans demande","Délais NO &amp; Qté NO"))))</f>
        <v>Délais OK &amp; Qté OK</v>
      </c>
      <c r="L1699" s="22" t="str">
        <f>IF(AND(K1699="Délais NO &amp; Qté OK",X1699&gt;30,D1699&lt;&gt;""),"Verificar",IF(AND(K1699="Délais NO &amp; Qté OK",X1699&lt;=30,D1699&lt;&gt;""),"Entrée faite "&amp;X1699&amp;" jours "&amp;V1699,IF(AND(X1699&lt;30,K1699="Délais NO &amp; Qté NO",D1699=""),"Demande faite "&amp;X1699&amp;" jours "&amp;W1700,"")))</f>
        <v/>
      </c>
      <c r="M1699" s="22">
        <f t="shared" si="184"/>
        <v>1</v>
      </c>
      <c r="N1699" s="23">
        <v>1</v>
      </c>
      <c r="O1699" s="12" t="str">
        <f>CONCATENATE(C1699,D1699,E1699)</f>
        <v>36050523703531000010000</v>
      </c>
      <c r="P1699" s="42" t="str">
        <f t="shared" si="185"/>
        <v>23703531000010000</v>
      </c>
      <c r="Q1699" s="24" t="str">
        <f>IF(AND(D1699&lt;&gt;0,E1699=0),B1699,"")</f>
        <v/>
      </c>
      <c r="R1699" s="25" t="str">
        <f>IF(AND(D1699=0,E1699&lt;&gt;0),B1699,"")</f>
        <v/>
      </c>
      <c r="S1699" s="26">
        <f t="shared" si="182"/>
        <v>41087</v>
      </c>
      <c r="T1699" s="27">
        <f>SUMIFS(S:S,O:O,O1699,E:E,"")</f>
        <v>0</v>
      </c>
      <c r="U1699" s="27">
        <f>SUMIFS(S:S,O:O,O1699,D:D,"")</f>
        <v>0</v>
      </c>
      <c r="V1699" s="28" t="str">
        <f t="shared" si="186"/>
        <v>Avant</v>
      </c>
      <c r="W1699" s="28" t="str">
        <f t="shared" si="187"/>
        <v>Après</v>
      </c>
      <c r="X1699" s="29">
        <f t="shared" si="188"/>
        <v>0</v>
      </c>
      <c r="Y1699" s="42">
        <f>IFERROR(P1699+D1699*0.03,"")</f>
        <v>2.37035310000103E+16</v>
      </c>
    </row>
    <row r="1700" spans="1:25">
      <c r="A1700" s="13" t="s">
        <v>67</v>
      </c>
      <c r="B1700" s="14" t="s">
        <v>27</v>
      </c>
      <c r="C1700" s="15">
        <v>3605052374399</v>
      </c>
      <c r="D1700" s="16">
        <v>10000</v>
      </c>
      <c r="E1700" s="17">
        <v>10000</v>
      </c>
      <c r="F1700" s="18">
        <v>1</v>
      </c>
      <c r="G1700" s="19">
        <v>1</v>
      </c>
      <c r="H1700" s="20">
        <f t="shared" si="183"/>
        <v>2</v>
      </c>
      <c r="I1700" s="21">
        <f>SUMIFS(E:E,C:C,C1700)</f>
        <v>10000</v>
      </c>
      <c r="J1700" s="21">
        <f>SUMIFS(D:D,C:C,C1700)</f>
        <v>20000</v>
      </c>
      <c r="K1700" s="20" t="str">
        <f>IF(H1700=2,"Délais OK &amp; Qté OK",IF(AND(H1700=1,E1700&lt;&gt;""),"Délais OK &amp; Qté NO",IF(AND(H1700=1,E1700="",M1700&gt;=2),"Délais NO &amp; Qté OK",IF(AND(E1700&lt;&gt;"",J1700=D1700),"Livraison sans demande","Délais NO &amp; Qté NO"))))</f>
        <v>Délais OK &amp; Qté OK</v>
      </c>
      <c r="L1700" s="22" t="str">
        <f>IF(AND(K1700="Délais NO &amp; Qté OK",X1700&gt;30,D1700&lt;&gt;""),"Verificar",IF(AND(K1700="Délais NO &amp; Qté OK",X1700&lt;=30,D1700&lt;&gt;""),"Entrée faite "&amp;X1700&amp;" jours "&amp;V1700,IF(AND(X1700&lt;30,K1700="Délais NO &amp; Qté NO",D1700=""),"Demande faite "&amp;X1700&amp;" jours "&amp;W1701,"")))</f>
        <v/>
      </c>
      <c r="M1700" s="22">
        <f t="shared" si="184"/>
        <v>1</v>
      </c>
      <c r="N1700" s="23">
        <v>1</v>
      </c>
      <c r="O1700" s="12" t="str">
        <f>CONCATENATE(C1700,D1700,E1700)</f>
        <v>36050523743991000010000</v>
      </c>
      <c r="P1700" s="42" t="str">
        <f t="shared" si="185"/>
        <v>23743991000010000</v>
      </c>
      <c r="Q1700" s="24" t="str">
        <f>IF(AND(D1700&lt;&gt;0,E1700=0),B1700,"")</f>
        <v/>
      </c>
      <c r="R1700" s="25" t="str">
        <f>IF(AND(D1700=0,E1700&lt;&gt;0),B1700,"")</f>
        <v/>
      </c>
      <c r="S1700" s="26">
        <f t="shared" si="182"/>
        <v>41087</v>
      </c>
      <c r="T1700" s="27">
        <f>SUMIFS(S:S,O:O,O1700,E:E,"")</f>
        <v>0</v>
      </c>
      <c r="U1700" s="27">
        <f>SUMIFS(S:S,O:O,O1700,D:D,"")</f>
        <v>0</v>
      </c>
      <c r="V1700" s="28" t="str">
        <f t="shared" si="186"/>
        <v>Avant</v>
      </c>
      <c r="W1700" s="28" t="str">
        <f t="shared" si="187"/>
        <v>Après</v>
      </c>
      <c r="X1700" s="29">
        <f t="shared" si="188"/>
        <v>0</v>
      </c>
      <c r="Y1700" s="42">
        <f>IFERROR(P1700+D1700*0.03,"")</f>
        <v>2.37439910000103E+16</v>
      </c>
    </row>
    <row r="1701" spans="1:25">
      <c r="A1701" s="13" t="s">
        <v>67</v>
      </c>
      <c r="B1701" s="14" t="s">
        <v>27</v>
      </c>
      <c r="C1701" s="15">
        <v>3605052374405</v>
      </c>
      <c r="D1701" s="16">
        <v>10000</v>
      </c>
      <c r="E1701" s="17">
        <v>10000</v>
      </c>
      <c r="F1701" s="18">
        <v>1</v>
      </c>
      <c r="G1701" s="19">
        <v>1</v>
      </c>
      <c r="H1701" s="20">
        <f t="shared" si="183"/>
        <v>2</v>
      </c>
      <c r="I1701" s="21">
        <f>SUMIFS(E:E,C:C,C1701)</f>
        <v>20000</v>
      </c>
      <c r="J1701" s="21">
        <f>SUMIFS(D:D,C:C,C1701)</f>
        <v>20000</v>
      </c>
      <c r="K1701" s="20" t="str">
        <f>IF(H1701=2,"Délais OK &amp; Qté OK",IF(AND(H1701=1,E1701&lt;&gt;""),"Délais OK &amp; Qté NO",IF(AND(H1701=1,E1701="",M1701&gt;=2),"Délais NO &amp; Qté OK",IF(AND(E1701&lt;&gt;"",J1701=D1701),"Livraison sans demande","Délais NO &amp; Qté NO"))))</f>
        <v>Délais OK &amp; Qté OK</v>
      </c>
      <c r="L1701" s="22" t="str">
        <f>IF(AND(K1701="Délais NO &amp; Qté OK",X1701&gt;30,D1701&lt;&gt;""),"Verificar",IF(AND(K1701="Délais NO &amp; Qté OK",X1701&lt;=30,D1701&lt;&gt;""),"Entrée faite "&amp;X1701&amp;" jours "&amp;V1701,IF(AND(X1701&lt;30,K1701="Délais NO &amp; Qté NO",D1701=""),"Demande faite "&amp;X1701&amp;" jours "&amp;W1702,"")))</f>
        <v/>
      </c>
      <c r="M1701" s="22">
        <f t="shared" si="184"/>
        <v>2</v>
      </c>
      <c r="N1701" s="23">
        <v>1</v>
      </c>
      <c r="O1701" s="12" t="str">
        <f>CONCATENATE(C1701,D1701,E1701)</f>
        <v>36050523744051000010000</v>
      </c>
      <c r="P1701" s="42" t="str">
        <f t="shared" si="185"/>
        <v>23744051000010000</v>
      </c>
      <c r="Q1701" s="24" t="str">
        <f>IF(AND(D1701&lt;&gt;0,E1701=0),B1701,"")</f>
        <v/>
      </c>
      <c r="R1701" s="25" t="str">
        <f>IF(AND(D1701=0,E1701&lt;&gt;0),B1701,"")</f>
        <v/>
      </c>
      <c r="S1701" s="26">
        <f t="shared" si="182"/>
        <v>41087</v>
      </c>
      <c r="T1701" s="27">
        <f>SUMIFS(S:S,O:O,O1701,E:E,"")</f>
        <v>0</v>
      </c>
      <c r="U1701" s="27">
        <f>SUMIFS(S:S,O:O,O1701,D:D,"")</f>
        <v>0</v>
      </c>
      <c r="V1701" s="28" t="str">
        <f t="shared" si="186"/>
        <v>Avant</v>
      </c>
      <c r="W1701" s="28" t="str">
        <f t="shared" si="187"/>
        <v>Après</v>
      </c>
      <c r="X1701" s="29">
        <f t="shared" si="188"/>
        <v>0</v>
      </c>
      <c r="Y1701" s="42">
        <f>IFERROR(P1701+D1701*0.03,"")</f>
        <v>2.37440510000103E+16</v>
      </c>
    </row>
    <row r="1702" spans="1:25">
      <c r="A1702" s="13" t="s">
        <v>67</v>
      </c>
      <c r="B1702" s="14" t="s">
        <v>27</v>
      </c>
      <c r="C1702" s="15">
        <v>3605052374535</v>
      </c>
      <c r="D1702" s="16">
        <v>10000</v>
      </c>
      <c r="E1702" s="17"/>
      <c r="F1702" s="18"/>
      <c r="G1702" s="19">
        <v>1</v>
      </c>
      <c r="H1702" s="20">
        <f t="shared" si="183"/>
        <v>1</v>
      </c>
      <c r="I1702" s="21">
        <f>SUMIFS(E:E,C:C,C1702)</f>
        <v>10000</v>
      </c>
      <c r="J1702" s="21">
        <f>SUMIFS(D:D,C:C,C1702)</f>
        <v>20000</v>
      </c>
      <c r="K1702" s="20" t="str">
        <f>IF(H1702=2,"Délais OK &amp; Qté OK",IF(AND(H1702=1,E1702&lt;&gt;""),"Délais OK &amp; Qté NO",IF(AND(H1702=1,E1702="",M1702&gt;=2),"Délais NO &amp; Qté OK",IF(AND(E1702&lt;&gt;"",J1702=D1702),"Livraison sans demande","Délais NO &amp; Qté NO"))))</f>
        <v>Délais NO &amp; Qté NO</v>
      </c>
      <c r="L1702" s="22" t="str">
        <f>IF(AND(K1702="Délais NO &amp; Qté OK",X1702&gt;30,D1702&lt;&gt;""),"Verificar",IF(AND(K1702="Délais NO &amp; Qté OK",X1702&lt;=30,D1702&lt;&gt;""),"Entrée faite "&amp;X1702&amp;" jours "&amp;V1702,IF(AND(X1702&lt;30,K1702="Délais NO &amp; Qté NO",D1702=""),"Demande faite "&amp;X1702&amp;" jours "&amp;W1703,"")))</f>
        <v/>
      </c>
      <c r="M1702" s="22">
        <f t="shared" si="184"/>
        <v>1</v>
      </c>
      <c r="N1702" s="23">
        <v>1</v>
      </c>
      <c r="O1702" s="12" t="str">
        <f>CONCATENATE(C1702,D1702,E1702)</f>
        <v>360505237453510000</v>
      </c>
      <c r="P1702" s="42" t="str">
        <f t="shared" si="185"/>
        <v>237453510000</v>
      </c>
      <c r="Q1702" s="24" t="str">
        <f>IF(AND(D1702&lt;&gt;0,E1702=0),B1702,"")</f>
        <v>27/06/2012</v>
      </c>
      <c r="R1702" s="25" t="str">
        <f>IF(AND(D1702=0,E1702&lt;&gt;0),B1702,"")</f>
        <v/>
      </c>
      <c r="S1702" s="26">
        <f t="shared" si="182"/>
        <v>41087</v>
      </c>
      <c r="T1702" s="27">
        <f>SUMIFS(S:S,O:O,O1702,E:E,"")</f>
        <v>41087</v>
      </c>
      <c r="U1702" s="27">
        <f>SUMIFS(S:S,O:O,O1702,D:D,"")</f>
        <v>0</v>
      </c>
      <c r="V1702" s="28" t="str">
        <f t="shared" si="186"/>
        <v>Avant</v>
      </c>
      <c r="W1702" s="28" t="str">
        <f t="shared" si="187"/>
        <v>Après</v>
      </c>
      <c r="X1702" s="29">
        <f t="shared" si="188"/>
        <v>41087</v>
      </c>
      <c r="Y1702" s="42">
        <f>IFERROR(P1702+D1702*0.03,"")</f>
        <v>237453510300</v>
      </c>
    </row>
    <row r="1703" spans="1:25">
      <c r="A1703" s="13" t="s">
        <v>67</v>
      </c>
      <c r="B1703" s="14" t="s">
        <v>27</v>
      </c>
      <c r="C1703" s="15">
        <v>3605052374566</v>
      </c>
      <c r="D1703" s="16">
        <v>10000</v>
      </c>
      <c r="E1703" s="17">
        <v>10000</v>
      </c>
      <c r="F1703" s="18">
        <v>1</v>
      </c>
      <c r="G1703" s="19">
        <v>1</v>
      </c>
      <c r="H1703" s="20">
        <f t="shared" si="183"/>
        <v>2</v>
      </c>
      <c r="I1703" s="21">
        <f>SUMIFS(E:E,C:C,C1703)</f>
        <v>10000</v>
      </c>
      <c r="J1703" s="21">
        <f>SUMIFS(D:D,C:C,C1703)</f>
        <v>10000</v>
      </c>
      <c r="K1703" s="20" t="str">
        <f>IF(H1703=2,"Délais OK &amp; Qté OK",IF(AND(H1703=1,E1703&lt;&gt;""),"Délais OK &amp; Qté NO",IF(AND(H1703=1,E1703="",M1703&gt;=2),"Délais NO &amp; Qté OK",IF(AND(E1703&lt;&gt;"",J1703=D1703),"Livraison sans demande","Délais NO &amp; Qté NO"))))</f>
        <v>Délais OK &amp; Qté OK</v>
      </c>
      <c r="L1703" s="22" t="str">
        <f>IF(AND(K1703="Délais NO &amp; Qté OK",X1703&gt;30,D1703&lt;&gt;""),"Verificar",IF(AND(K1703="Délais NO &amp; Qté OK",X1703&lt;=30,D1703&lt;&gt;""),"Entrée faite "&amp;X1703&amp;" jours "&amp;V1703,IF(AND(X1703&lt;30,K1703="Délais NO &amp; Qté NO",D1703=""),"Demande faite "&amp;X1703&amp;" jours "&amp;W1704,"")))</f>
        <v/>
      </c>
      <c r="M1703" s="22">
        <f t="shared" si="184"/>
        <v>1</v>
      </c>
      <c r="N1703" s="23">
        <v>1</v>
      </c>
      <c r="O1703" s="12" t="str">
        <f>CONCATENATE(C1703,D1703,E1703)</f>
        <v>36050523745661000010000</v>
      </c>
      <c r="P1703" s="42" t="str">
        <f t="shared" si="185"/>
        <v>23745661000010000</v>
      </c>
      <c r="Q1703" s="24" t="str">
        <f>IF(AND(D1703&lt;&gt;0,E1703=0),B1703,"")</f>
        <v/>
      </c>
      <c r="R1703" s="25" t="str">
        <f>IF(AND(D1703=0,E1703&lt;&gt;0),B1703,"")</f>
        <v/>
      </c>
      <c r="S1703" s="26">
        <f t="shared" si="182"/>
        <v>41087</v>
      </c>
      <c r="T1703" s="27">
        <f>SUMIFS(S:S,O:O,O1703,E:E,"")</f>
        <v>0</v>
      </c>
      <c r="U1703" s="27">
        <f>SUMIFS(S:S,O:O,O1703,D:D,"")</f>
        <v>0</v>
      </c>
      <c r="V1703" s="28" t="str">
        <f t="shared" si="186"/>
        <v>Avant</v>
      </c>
      <c r="W1703" s="28" t="str">
        <f t="shared" si="187"/>
        <v>Après</v>
      </c>
      <c r="X1703" s="29">
        <f t="shared" si="188"/>
        <v>0</v>
      </c>
      <c r="Y1703" s="42">
        <f>IFERROR(P1703+D1703*0.03,"")</f>
        <v>2.37456610000103E+16</v>
      </c>
    </row>
    <row r="1704" spans="1:25">
      <c r="A1704" s="13" t="s">
        <v>67</v>
      </c>
      <c r="B1704" s="14" t="s">
        <v>27</v>
      </c>
      <c r="C1704" s="15">
        <v>3605052374573</v>
      </c>
      <c r="D1704" s="16">
        <v>10000</v>
      </c>
      <c r="E1704" s="17">
        <v>10000</v>
      </c>
      <c r="F1704" s="18">
        <v>1</v>
      </c>
      <c r="G1704" s="19">
        <v>1</v>
      </c>
      <c r="H1704" s="20">
        <f t="shared" si="183"/>
        <v>2</v>
      </c>
      <c r="I1704" s="21">
        <f>SUMIFS(E:E,C:C,C1704)</f>
        <v>10000</v>
      </c>
      <c r="J1704" s="21">
        <f>SUMIFS(D:D,C:C,C1704)</f>
        <v>10000</v>
      </c>
      <c r="K1704" s="20" t="str">
        <f>IF(H1704=2,"Délais OK &amp; Qté OK",IF(AND(H1704=1,E1704&lt;&gt;""),"Délais OK &amp; Qté NO",IF(AND(H1704=1,E1704="",M1704&gt;=2),"Délais NO &amp; Qté OK",IF(AND(E1704&lt;&gt;"",J1704=D1704),"Livraison sans demande","Délais NO &amp; Qté NO"))))</f>
        <v>Délais OK &amp; Qté OK</v>
      </c>
      <c r="L1704" s="22" t="str">
        <f>IF(AND(K1704="Délais NO &amp; Qté OK",X1704&gt;30,D1704&lt;&gt;""),"Verificar",IF(AND(K1704="Délais NO &amp; Qté OK",X1704&lt;=30,D1704&lt;&gt;""),"Entrée faite "&amp;X1704&amp;" jours "&amp;V1704,IF(AND(X1704&lt;30,K1704="Délais NO &amp; Qté NO",D1704=""),"Demande faite "&amp;X1704&amp;" jours "&amp;W1705,"")))</f>
        <v/>
      </c>
      <c r="M1704" s="22">
        <f t="shared" si="184"/>
        <v>1</v>
      </c>
      <c r="N1704" s="23">
        <v>1</v>
      </c>
      <c r="O1704" s="12" t="str">
        <f>CONCATENATE(C1704,D1704,E1704)</f>
        <v>36050523745731000010000</v>
      </c>
      <c r="P1704" s="42" t="str">
        <f t="shared" si="185"/>
        <v>23745731000010000</v>
      </c>
      <c r="Q1704" s="24" t="str">
        <f>IF(AND(D1704&lt;&gt;0,E1704=0),B1704,"")</f>
        <v/>
      </c>
      <c r="R1704" s="25" t="str">
        <f>IF(AND(D1704=0,E1704&lt;&gt;0),B1704,"")</f>
        <v/>
      </c>
      <c r="S1704" s="26">
        <f t="shared" si="182"/>
        <v>41087</v>
      </c>
      <c r="T1704" s="27">
        <f>SUMIFS(S:S,O:O,O1704,E:E,"")</f>
        <v>0</v>
      </c>
      <c r="U1704" s="27">
        <f>SUMIFS(S:S,O:O,O1704,D:D,"")</f>
        <v>0</v>
      </c>
      <c r="V1704" s="28" t="str">
        <f t="shared" si="186"/>
        <v>Avant</v>
      </c>
      <c r="W1704" s="28" t="str">
        <f t="shared" si="187"/>
        <v>Après</v>
      </c>
      <c r="X1704" s="29">
        <f t="shared" si="188"/>
        <v>0</v>
      </c>
      <c r="Y1704" s="42">
        <f>IFERROR(P1704+D1704*0.03,"")</f>
        <v>2.37457310000103E+16</v>
      </c>
    </row>
    <row r="1705" spans="1:25">
      <c r="A1705" s="13" t="s">
        <v>67</v>
      </c>
      <c r="B1705" s="14" t="s">
        <v>27</v>
      </c>
      <c r="C1705" s="15">
        <v>3605052374580</v>
      </c>
      <c r="D1705" s="16">
        <v>10000</v>
      </c>
      <c r="E1705" s="17">
        <v>10000</v>
      </c>
      <c r="F1705" s="18">
        <v>1</v>
      </c>
      <c r="G1705" s="19">
        <v>1</v>
      </c>
      <c r="H1705" s="20">
        <f t="shared" si="183"/>
        <v>2</v>
      </c>
      <c r="I1705" s="21">
        <f>SUMIFS(E:E,C:C,C1705)</f>
        <v>10000</v>
      </c>
      <c r="J1705" s="21">
        <f>SUMIFS(D:D,C:C,C1705)</f>
        <v>10000</v>
      </c>
      <c r="K1705" s="20" t="str">
        <f>IF(H1705=2,"Délais OK &amp; Qté OK",IF(AND(H1705=1,E1705&lt;&gt;""),"Délais OK &amp; Qté NO",IF(AND(H1705=1,E1705="",M1705&gt;=2),"Délais NO &amp; Qté OK",IF(AND(E1705&lt;&gt;"",J1705=D1705),"Livraison sans demande","Délais NO &amp; Qté NO"))))</f>
        <v>Délais OK &amp; Qté OK</v>
      </c>
      <c r="L1705" s="22" t="str">
        <f>IF(AND(K1705="Délais NO &amp; Qté OK",X1705&gt;30,D1705&lt;&gt;""),"Verificar",IF(AND(K1705="Délais NO &amp; Qté OK",X1705&lt;=30,D1705&lt;&gt;""),"Entrée faite "&amp;X1705&amp;" jours "&amp;V1705,IF(AND(X1705&lt;30,K1705="Délais NO &amp; Qté NO",D1705=""),"Demande faite "&amp;X1705&amp;" jours "&amp;W1706,"")))</f>
        <v/>
      </c>
      <c r="M1705" s="22">
        <f t="shared" si="184"/>
        <v>1</v>
      </c>
      <c r="N1705" s="23">
        <v>1</v>
      </c>
      <c r="O1705" s="12" t="str">
        <f>CONCATENATE(C1705,D1705,E1705)</f>
        <v>36050523745801000010000</v>
      </c>
      <c r="P1705" s="42" t="str">
        <f t="shared" si="185"/>
        <v>23745801000010000</v>
      </c>
      <c r="Q1705" s="24" t="str">
        <f>IF(AND(D1705&lt;&gt;0,E1705=0),B1705,"")</f>
        <v/>
      </c>
      <c r="R1705" s="25" t="str">
        <f>IF(AND(D1705=0,E1705&lt;&gt;0),B1705,"")</f>
        <v/>
      </c>
      <c r="S1705" s="26">
        <f t="shared" si="182"/>
        <v>41087</v>
      </c>
      <c r="T1705" s="27">
        <f>SUMIFS(S:S,O:O,O1705,E:E,"")</f>
        <v>0</v>
      </c>
      <c r="U1705" s="27">
        <f>SUMIFS(S:S,O:O,O1705,D:D,"")</f>
        <v>0</v>
      </c>
      <c r="V1705" s="28" t="str">
        <f t="shared" si="186"/>
        <v>Avant</v>
      </c>
      <c r="W1705" s="28" t="str">
        <f t="shared" si="187"/>
        <v>Après</v>
      </c>
      <c r="X1705" s="29">
        <f t="shared" si="188"/>
        <v>0</v>
      </c>
      <c r="Y1705" s="42">
        <f>IFERROR(P1705+D1705*0.03,"")</f>
        <v>2.37458010000103E+16</v>
      </c>
    </row>
    <row r="1706" spans="1:25">
      <c r="A1706" s="13" t="s">
        <v>67</v>
      </c>
      <c r="B1706" s="14" t="s">
        <v>27</v>
      </c>
      <c r="C1706" s="15">
        <v>3605052374597</v>
      </c>
      <c r="D1706" s="16">
        <v>10000</v>
      </c>
      <c r="E1706" s="17">
        <v>10000</v>
      </c>
      <c r="F1706" s="18">
        <v>1</v>
      </c>
      <c r="G1706" s="19">
        <v>1</v>
      </c>
      <c r="H1706" s="20">
        <f t="shared" si="183"/>
        <v>2</v>
      </c>
      <c r="I1706" s="21">
        <f>SUMIFS(E:E,C:C,C1706)</f>
        <v>10000</v>
      </c>
      <c r="J1706" s="21">
        <f>SUMIFS(D:D,C:C,C1706)</f>
        <v>10000</v>
      </c>
      <c r="K1706" s="20" t="str">
        <f>IF(H1706=2,"Délais OK &amp; Qté OK",IF(AND(H1706=1,E1706&lt;&gt;""),"Délais OK &amp; Qté NO",IF(AND(H1706=1,E1706="",M1706&gt;=2),"Délais NO &amp; Qté OK",IF(AND(E1706&lt;&gt;"",J1706=D1706),"Livraison sans demande","Délais NO &amp; Qté NO"))))</f>
        <v>Délais OK &amp; Qté OK</v>
      </c>
      <c r="L1706" s="22" t="str">
        <f>IF(AND(K1706="Délais NO &amp; Qté OK",X1706&gt;30,D1706&lt;&gt;""),"Verificar",IF(AND(K1706="Délais NO &amp; Qté OK",X1706&lt;=30,D1706&lt;&gt;""),"Entrée faite "&amp;X1706&amp;" jours "&amp;V1706,IF(AND(X1706&lt;30,K1706="Délais NO &amp; Qté NO",D1706=""),"Demande faite "&amp;X1706&amp;" jours "&amp;W1707,"")))</f>
        <v/>
      </c>
      <c r="M1706" s="22">
        <f t="shared" si="184"/>
        <v>1</v>
      </c>
      <c r="N1706" s="23">
        <v>1</v>
      </c>
      <c r="O1706" s="12" t="str">
        <f>CONCATENATE(C1706,D1706,E1706)</f>
        <v>36050523745971000010000</v>
      </c>
      <c r="P1706" s="42" t="str">
        <f t="shared" si="185"/>
        <v>23745971000010000</v>
      </c>
      <c r="Q1706" s="24" t="str">
        <f>IF(AND(D1706&lt;&gt;0,E1706=0),B1706,"")</f>
        <v/>
      </c>
      <c r="R1706" s="25" t="str">
        <f>IF(AND(D1706=0,E1706&lt;&gt;0),B1706,"")</f>
        <v/>
      </c>
      <c r="S1706" s="26">
        <f t="shared" si="182"/>
        <v>41087</v>
      </c>
      <c r="T1706" s="27">
        <f>SUMIFS(S:S,O:O,O1706,E:E,"")</f>
        <v>0</v>
      </c>
      <c r="U1706" s="27">
        <f>SUMIFS(S:S,O:O,O1706,D:D,"")</f>
        <v>0</v>
      </c>
      <c r="V1706" s="28" t="str">
        <f t="shared" si="186"/>
        <v>Avant</v>
      </c>
      <c r="W1706" s="28" t="str">
        <f t="shared" si="187"/>
        <v>Après</v>
      </c>
      <c r="X1706" s="29">
        <f t="shared" si="188"/>
        <v>0</v>
      </c>
      <c r="Y1706" s="42">
        <f>IFERROR(P1706+D1706*0.03,"")</f>
        <v>2.37459710000103E+16</v>
      </c>
    </row>
    <row r="1707" spans="1:25">
      <c r="A1707" s="13" t="s">
        <v>67</v>
      </c>
      <c r="B1707" s="14" t="s">
        <v>27</v>
      </c>
      <c r="C1707" s="15">
        <v>3605052374603</v>
      </c>
      <c r="D1707" s="16">
        <v>10000</v>
      </c>
      <c r="E1707" s="17">
        <v>10000</v>
      </c>
      <c r="F1707" s="18">
        <v>1</v>
      </c>
      <c r="G1707" s="19">
        <v>1</v>
      </c>
      <c r="H1707" s="20">
        <f t="shared" si="183"/>
        <v>2</v>
      </c>
      <c r="I1707" s="21">
        <f>SUMIFS(E:E,C:C,C1707)</f>
        <v>10000</v>
      </c>
      <c r="J1707" s="21">
        <f>SUMIFS(D:D,C:C,C1707)</f>
        <v>10000</v>
      </c>
      <c r="K1707" s="20" t="str">
        <f>IF(H1707=2,"Délais OK &amp; Qté OK",IF(AND(H1707=1,E1707&lt;&gt;""),"Délais OK &amp; Qté NO",IF(AND(H1707=1,E1707="",M1707&gt;=2),"Délais NO &amp; Qté OK",IF(AND(E1707&lt;&gt;"",J1707=D1707),"Livraison sans demande","Délais NO &amp; Qté NO"))))</f>
        <v>Délais OK &amp; Qté OK</v>
      </c>
      <c r="L1707" s="22" t="str">
        <f>IF(AND(K1707="Délais NO &amp; Qté OK",X1707&gt;30,D1707&lt;&gt;""),"Verificar",IF(AND(K1707="Délais NO &amp; Qté OK",X1707&lt;=30,D1707&lt;&gt;""),"Entrée faite "&amp;X1707&amp;" jours "&amp;V1707,IF(AND(X1707&lt;30,K1707="Délais NO &amp; Qté NO",D1707=""),"Demande faite "&amp;X1707&amp;" jours "&amp;W1708,"")))</f>
        <v/>
      </c>
      <c r="M1707" s="22">
        <f t="shared" si="184"/>
        <v>1</v>
      </c>
      <c r="N1707" s="23">
        <v>1</v>
      </c>
      <c r="O1707" s="12" t="str">
        <f>CONCATENATE(C1707,D1707,E1707)</f>
        <v>36050523746031000010000</v>
      </c>
      <c r="P1707" s="42" t="str">
        <f t="shared" si="185"/>
        <v>23746031000010000</v>
      </c>
      <c r="Q1707" s="24" t="str">
        <f>IF(AND(D1707&lt;&gt;0,E1707=0),B1707,"")</f>
        <v/>
      </c>
      <c r="R1707" s="25" t="str">
        <f>IF(AND(D1707=0,E1707&lt;&gt;0),B1707,"")</f>
        <v/>
      </c>
      <c r="S1707" s="26">
        <f t="shared" si="182"/>
        <v>41087</v>
      </c>
      <c r="T1707" s="27">
        <f>SUMIFS(S:S,O:O,O1707,E:E,"")</f>
        <v>0</v>
      </c>
      <c r="U1707" s="27">
        <f>SUMIFS(S:S,O:O,O1707,D:D,"")</f>
        <v>0</v>
      </c>
      <c r="V1707" s="28" t="str">
        <f t="shared" si="186"/>
        <v>Avant</v>
      </c>
      <c r="W1707" s="28" t="str">
        <f t="shared" si="187"/>
        <v>Après</v>
      </c>
      <c r="X1707" s="29">
        <f t="shared" si="188"/>
        <v>0</v>
      </c>
      <c r="Y1707" s="42">
        <f>IFERROR(P1707+D1707*0.03,"")</f>
        <v>2.37460310000103E+16</v>
      </c>
    </row>
    <row r="1708" spans="1:25">
      <c r="A1708" s="13" t="s">
        <v>67</v>
      </c>
      <c r="B1708" s="14" t="s">
        <v>27</v>
      </c>
      <c r="C1708" s="15">
        <v>3605052374863</v>
      </c>
      <c r="D1708" s="16">
        <v>10000</v>
      </c>
      <c r="E1708" s="17">
        <v>10000</v>
      </c>
      <c r="F1708" s="18">
        <v>1</v>
      </c>
      <c r="G1708" s="19">
        <v>1</v>
      </c>
      <c r="H1708" s="20">
        <f t="shared" si="183"/>
        <v>2</v>
      </c>
      <c r="I1708" s="21">
        <f>SUMIFS(E:E,C:C,C1708)</f>
        <v>10000</v>
      </c>
      <c r="J1708" s="21">
        <f>SUMIFS(D:D,C:C,C1708)</f>
        <v>10000</v>
      </c>
      <c r="K1708" s="20" t="str">
        <f>IF(H1708=2,"Délais OK &amp; Qté OK",IF(AND(H1708=1,E1708&lt;&gt;""),"Délais OK &amp; Qté NO",IF(AND(H1708=1,E1708="",M1708&gt;=2),"Délais NO &amp; Qté OK",IF(AND(E1708&lt;&gt;"",J1708=D1708),"Livraison sans demande","Délais NO &amp; Qté NO"))))</f>
        <v>Délais OK &amp; Qté OK</v>
      </c>
      <c r="L1708" s="22" t="str">
        <f>IF(AND(K1708="Délais NO &amp; Qté OK",X1708&gt;30,D1708&lt;&gt;""),"Verificar",IF(AND(K1708="Délais NO &amp; Qté OK",X1708&lt;=30,D1708&lt;&gt;""),"Entrée faite "&amp;X1708&amp;" jours "&amp;V1708,IF(AND(X1708&lt;30,K1708="Délais NO &amp; Qté NO",D1708=""),"Demande faite "&amp;X1708&amp;" jours "&amp;W1709,"")))</f>
        <v/>
      </c>
      <c r="M1708" s="22">
        <f t="shared" si="184"/>
        <v>1</v>
      </c>
      <c r="N1708" s="23">
        <v>1</v>
      </c>
      <c r="O1708" s="12" t="str">
        <f>CONCATENATE(C1708,D1708,E1708)</f>
        <v>36050523748631000010000</v>
      </c>
      <c r="P1708" s="42" t="str">
        <f t="shared" si="185"/>
        <v>23748631000010000</v>
      </c>
      <c r="Q1708" s="24" t="str">
        <f>IF(AND(D1708&lt;&gt;0,E1708=0),B1708,"")</f>
        <v/>
      </c>
      <c r="R1708" s="25" t="str">
        <f>IF(AND(D1708=0,E1708&lt;&gt;0),B1708,"")</f>
        <v/>
      </c>
      <c r="S1708" s="26">
        <f t="shared" si="182"/>
        <v>41087</v>
      </c>
      <c r="T1708" s="27">
        <f>SUMIFS(S:S,O:O,O1708,E:E,"")</f>
        <v>0</v>
      </c>
      <c r="U1708" s="27">
        <f>SUMIFS(S:S,O:O,O1708,D:D,"")</f>
        <v>0</v>
      </c>
      <c r="V1708" s="28" t="str">
        <f t="shared" si="186"/>
        <v>Avant</v>
      </c>
      <c r="W1708" s="28" t="str">
        <f t="shared" si="187"/>
        <v>Après</v>
      </c>
      <c r="X1708" s="29">
        <f t="shared" si="188"/>
        <v>0</v>
      </c>
      <c r="Y1708" s="42">
        <f>IFERROR(P1708+D1708*0.03,"")</f>
        <v>2.37486310000103E+16</v>
      </c>
    </row>
    <row r="1709" spans="1:25">
      <c r="A1709" s="13" t="s">
        <v>67</v>
      </c>
      <c r="B1709" s="14" t="s">
        <v>27</v>
      </c>
      <c r="C1709" s="15">
        <v>3605052374870</v>
      </c>
      <c r="D1709" s="16">
        <v>10000</v>
      </c>
      <c r="E1709" s="17">
        <v>10000</v>
      </c>
      <c r="F1709" s="18">
        <v>1</v>
      </c>
      <c r="G1709" s="19">
        <v>1</v>
      </c>
      <c r="H1709" s="20">
        <f t="shared" si="183"/>
        <v>2</v>
      </c>
      <c r="I1709" s="21">
        <f>SUMIFS(E:E,C:C,C1709)</f>
        <v>10000</v>
      </c>
      <c r="J1709" s="21">
        <f>SUMIFS(D:D,C:C,C1709)</f>
        <v>10000</v>
      </c>
      <c r="K1709" s="20" t="str">
        <f>IF(H1709=2,"Délais OK &amp; Qté OK",IF(AND(H1709=1,E1709&lt;&gt;""),"Délais OK &amp; Qté NO",IF(AND(H1709=1,E1709="",M1709&gt;=2),"Délais NO &amp; Qté OK",IF(AND(E1709&lt;&gt;"",J1709=D1709),"Livraison sans demande","Délais NO &amp; Qté NO"))))</f>
        <v>Délais OK &amp; Qté OK</v>
      </c>
      <c r="L1709" s="22" t="str">
        <f>IF(AND(K1709="Délais NO &amp; Qté OK",X1709&gt;30,D1709&lt;&gt;""),"Verificar",IF(AND(K1709="Délais NO &amp; Qté OK",X1709&lt;=30,D1709&lt;&gt;""),"Entrée faite "&amp;X1709&amp;" jours "&amp;V1709,IF(AND(X1709&lt;30,K1709="Délais NO &amp; Qté NO",D1709=""),"Demande faite "&amp;X1709&amp;" jours "&amp;W1710,"")))</f>
        <v/>
      </c>
      <c r="M1709" s="22">
        <f t="shared" si="184"/>
        <v>1</v>
      </c>
      <c r="N1709" s="23">
        <v>1</v>
      </c>
      <c r="O1709" s="12" t="str">
        <f>CONCATENATE(C1709,D1709,E1709)</f>
        <v>36050523748701000010000</v>
      </c>
      <c r="P1709" s="42" t="str">
        <f t="shared" si="185"/>
        <v>23748701000010000</v>
      </c>
      <c r="Q1709" s="24" t="str">
        <f>IF(AND(D1709&lt;&gt;0,E1709=0),B1709,"")</f>
        <v/>
      </c>
      <c r="R1709" s="25" t="str">
        <f>IF(AND(D1709=0,E1709&lt;&gt;0),B1709,"")</f>
        <v/>
      </c>
      <c r="S1709" s="26">
        <f t="shared" si="182"/>
        <v>41087</v>
      </c>
      <c r="T1709" s="27">
        <f>SUMIFS(S:S,O:O,O1709,E:E,"")</f>
        <v>0</v>
      </c>
      <c r="U1709" s="27">
        <f>SUMIFS(S:S,O:O,O1709,D:D,"")</f>
        <v>0</v>
      </c>
      <c r="V1709" s="28" t="str">
        <f t="shared" si="186"/>
        <v>Avant</v>
      </c>
      <c r="W1709" s="28" t="str">
        <f t="shared" si="187"/>
        <v>Après</v>
      </c>
      <c r="X1709" s="29">
        <f t="shared" si="188"/>
        <v>0</v>
      </c>
      <c r="Y1709" s="42">
        <f>IFERROR(P1709+D1709*0.03,"")</f>
        <v>2.37487010000103E+16</v>
      </c>
    </row>
    <row r="1710" spans="1:25">
      <c r="A1710" s="13" t="s">
        <v>67</v>
      </c>
      <c r="B1710" s="14" t="s">
        <v>27</v>
      </c>
      <c r="C1710" s="15">
        <v>3605052396513</v>
      </c>
      <c r="D1710" s="16">
        <v>28000</v>
      </c>
      <c r="E1710" s="17">
        <v>28000</v>
      </c>
      <c r="F1710" s="18">
        <v>1</v>
      </c>
      <c r="G1710" s="19">
        <v>1</v>
      </c>
      <c r="H1710" s="20">
        <f t="shared" si="183"/>
        <v>2</v>
      </c>
      <c r="I1710" s="21">
        <f>SUMIFS(E:E,C:C,C1710)</f>
        <v>70000</v>
      </c>
      <c r="J1710" s="21">
        <f>SUMIFS(D:D,C:C,C1710)</f>
        <v>70000</v>
      </c>
      <c r="K1710" s="20" t="str">
        <f>IF(H1710=2,"Délais OK &amp; Qté OK",IF(AND(H1710=1,E1710&lt;&gt;""),"Délais OK &amp; Qté NO",IF(AND(H1710=1,E1710="",M1710&gt;=2),"Délais NO &amp; Qté OK",IF(AND(E1710&lt;&gt;"",J1710=D1710),"Livraison sans demande","Délais NO &amp; Qté NO"))))</f>
        <v>Délais OK &amp; Qté OK</v>
      </c>
      <c r="L1710" s="22" t="str">
        <f>IF(AND(K1710="Délais NO &amp; Qté OK",X1710&gt;30,D1710&lt;&gt;""),"Verificar",IF(AND(K1710="Délais NO &amp; Qté OK",X1710&lt;=30,D1710&lt;&gt;""),"Entrée faite "&amp;X1710&amp;" jours "&amp;V1710,IF(AND(X1710&lt;30,K1710="Délais NO &amp; Qté NO",D1710=""),"Demande faite "&amp;X1710&amp;" jours "&amp;W1711,"")))</f>
        <v/>
      </c>
      <c r="M1710" s="22">
        <f t="shared" si="184"/>
        <v>1</v>
      </c>
      <c r="N1710" s="23">
        <v>1</v>
      </c>
      <c r="O1710" s="12" t="str">
        <f>CONCATENATE(C1710,D1710,E1710)</f>
        <v>36050523965132800028000</v>
      </c>
      <c r="P1710" s="42" t="str">
        <f t="shared" si="185"/>
        <v>23965132800028000</v>
      </c>
      <c r="Q1710" s="24" t="str">
        <f>IF(AND(D1710&lt;&gt;0,E1710=0),B1710,"")</f>
        <v/>
      </c>
      <c r="R1710" s="25" t="str">
        <f>IF(AND(D1710=0,E1710&lt;&gt;0),B1710,"")</f>
        <v/>
      </c>
      <c r="S1710" s="26">
        <f t="shared" si="182"/>
        <v>41087</v>
      </c>
      <c r="T1710" s="27">
        <f>SUMIFS(S:S,O:O,O1710,E:E,"")</f>
        <v>0</v>
      </c>
      <c r="U1710" s="27">
        <f>SUMIFS(S:S,O:O,O1710,D:D,"")</f>
        <v>0</v>
      </c>
      <c r="V1710" s="28" t="str">
        <f t="shared" si="186"/>
        <v>Avant</v>
      </c>
      <c r="W1710" s="28" t="str">
        <f t="shared" si="187"/>
        <v>Après</v>
      </c>
      <c r="X1710" s="29">
        <f t="shared" si="188"/>
        <v>0</v>
      </c>
      <c r="Y1710" s="42">
        <f>IFERROR(P1710+D1710*0.03,"")</f>
        <v>2.396513280002884E+16</v>
      </c>
    </row>
    <row r="1711" spans="1:25">
      <c r="A1711" s="13" t="s">
        <v>67</v>
      </c>
      <c r="B1711" s="14" t="s">
        <v>27</v>
      </c>
      <c r="C1711" s="15">
        <v>3605052453155</v>
      </c>
      <c r="D1711" s="16">
        <v>14000</v>
      </c>
      <c r="E1711" s="17">
        <v>14000</v>
      </c>
      <c r="F1711" s="18">
        <v>1</v>
      </c>
      <c r="G1711" s="19">
        <v>1</v>
      </c>
      <c r="H1711" s="20">
        <f t="shared" si="183"/>
        <v>2</v>
      </c>
      <c r="I1711" s="21">
        <f>SUMIFS(E:E,C:C,C1711)</f>
        <v>28000</v>
      </c>
      <c r="J1711" s="21">
        <f>SUMIFS(D:D,C:C,C1711)</f>
        <v>28000</v>
      </c>
      <c r="K1711" s="20" t="str">
        <f>IF(H1711=2,"Délais OK &amp; Qté OK",IF(AND(H1711=1,E1711&lt;&gt;""),"Délais OK &amp; Qté NO",IF(AND(H1711=1,E1711="",M1711&gt;=2),"Délais NO &amp; Qté OK",IF(AND(E1711&lt;&gt;"",J1711=D1711),"Livraison sans demande","Délais NO &amp; Qté NO"))))</f>
        <v>Délais OK &amp; Qté OK</v>
      </c>
      <c r="L1711" s="22" t="str">
        <f>IF(AND(K1711="Délais NO &amp; Qté OK",X1711&gt;30,D1711&lt;&gt;""),"Verificar",IF(AND(K1711="Délais NO &amp; Qté OK",X1711&lt;=30,D1711&lt;&gt;""),"Entrée faite "&amp;X1711&amp;" jours "&amp;V1711,IF(AND(X1711&lt;30,K1711="Délais NO &amp; Qté NO",D1711=""),"Demande faite "&amp;X1711&amp;" jours "&amp;W1712,"")))</f>
        <v/>
      </c>
      <c r="M1711" s="22">
        <f t="shared" si="184"/>
        <v>2</v>
      </c>
      <c r="N1711" s="23">
        <v>1</v>
      </c>
      <c r="O1711" s="12" t="str">
        <f>CONCATENATE(C1711,D1711,E1711)</f>
        <v>36050524531551400014000</v>
      </c>
      <c r="P1711" s="42" t="str">
        <f t="shared" si="185"/>
        <v>24531551400014000</v>
      </c>
      <c r="Q1711" s="24" t="str">
        <f>IF(AND(D1711&lt;&gt;0,E1711=0),B1711,"")</f>
        <v/>
      </c>
      <c r="R1711" s="25" t="str">
        <f>IF(AND(D1711=0,E1711&lt;&gt;0),B1711,"")</f>
        <v/>
      </c>
      <c r="S1711" s="26">
        <f t="shared" si="182"/>
        <v>41087</v>
      </c>
      <c r="T1711" s="27">
        <f>SUMIFS(S:S,O:O,O1711,E:E,"")</f>
        <v>0</v>
      </c>
      <c r="U1711" s="27">
        <f>SUMIFS(S:S,O:O,O1711,D:D,"")</f>
        <v>0</v>
      </c>
      <c r="V1711" s="28" t="str">
        <f t="shared" si="186"/>
        <v>Avant</v>
      </c>
      <c r="W1711" s="28" t="str">
        <f t="shared" si="187"/>
        <v>Après</v>
      </c>
      <c r="X1711" s="29">
        <f t="shared" si="188"/>
        <v>0</v>
      </c>
      <c r="Y1711" s="42">
        <f>IFERROR(P1711+D1711*0.03,"")</f>
        <v>2.453155140001442E+16</v>
      </c>
    </row>
    <row r="1712" spans="1:25">
      <c r="A1712" s="13" t="s">
        <v>67</v>
      </c>
      <c r="B1712" s="14" t="s">
        <v>27</v>
      </c>
      <c r="C1712" s="15">
        <v>3605052546840</v>
      </c>
      <c r="D1712" s="16">
        <v>10000</v>
      </c>
      <c r="E1712" s="17">
        <v>10000</v>
      </c>
      <c r="F1712" s="18">
        <v>1</v>
      </c>
      <c r="G1712" s="19">
        <v>1</v>
      </c>
      <c r="H1712" s="20">
        <f t="shared" si="183"/>
        <v>2</v>
      </c>
      <c r="I1712" s="21">
        <f>SUMIFS(E:E,C:C,C1712)</f>
        <v>10000</v>
      </c>
      <c r="J1712" s="21">
        <f>SUMIFS(D:D,C:C,C1712)</f>
        <v>10000</v>
      </c>
      <c r="K1712" s="20" t="str">
        <f>IF(H1712=2,"Délais OK &amp; Qté OK",IF(AND(H1712=1,E1712&lt;&gt;""),"Délais OK &amp; Qté NO",IF(AND(H1712=1,E1712="",M1712&gt;=2),"Délais NO &amp; Qté OK",IF(AND(E1712&lt;&gt;"",J1712=D1712),"Livraison sans demande","Délais NO &amp; Qté NO"))))</f>
        <v>Délais OK &amp; Qté OK</v>
      </c>
      <c r="L1712" s="22" t="str">
        <f>IF(AND(K1712="Délais NO &amp; Qté OK",X1712&gt;30,D1712&lt;&gt;""),"Verificar",IF(AND(K1712="Délais NO &amp; Qté OK",X1712&lt;=30,D1712&lt;&gt;""),"Entrée faite "&amp;X1712&amp;" jours "&amp;V1712,IF(AND(X1712&lt;30,K1712="Délais NO &amp; Qté NO",D1712=""),"Demande faite "&amp;X1712&amp;" jours "&amp;W1713,"")))</f>
        <v/>
      </c>
      <c r="M1712" s="22">
        <f t="shared" si="184"/>
        <v>1</v>
      </c>
      <c r="N1712" s="23">
        <v>1</v>
      </c>
      <c r="O1712" s="12" t="str">
        <f>CONCATENATE(C1712,D1712,E1712)</f>
        <v>36050525468401000010000</v>
      </c>
      <c r="P1712" s="42" t="str">
        <f t="shared" si="185"/>
        <v>25468401000010000</v>
      </c>
      <c r="Q1712" s="24" t="str">
        <f>IF(AND(D1712&lt;&gt;0,E1712=0),B1712,"")</f>
        <v/>
      </c>
      <c r="R1712" s="25" t="str">
        <f>IF(AND(D1712=0,E1712&lt;&gt;0),B1712,"")</f>
        <v/>
      </c>
      <c r="S1712" s="26">
        <f t="shared" si="182"/>
        <v>41087</v>
      </c>
      <c r="T1712" s="27">
        <f>SUMIFS(S:S,O:O,O1712,E:E,"")</f>
        <v>0</v>
      </c>
      <c r="U1712" s="27">
        <f>SUMIFS(S:S,O:O,O1712,D:D,"")</f>
        <v>0</v>
      </c>
      <c r="V1712" s="28" t="str">
        <f t="shared" si="186"/>
        <v>Avant</v>
      </c>
      <c r="W1712" s="28" t="str">
        <f t="shared" si="187"/>
        <v>Après</v>
      </c>
      <c r="X1712" s="29">
        <f t="shared" si="188"/>
        <v>0</v>
      </c>
      <c r="Y1712" s="42">
        <f>IFERROR(P1712+D1712*0.03,"")</f>
        <v>2.54684010000103E+16</v>
      </c>
    </row>
    <row r="1713" spans="1:25">
      <c r="A1713" s="13" t="s">
        <v>67</v>
      </c>
      <c r="B1713" s="14" t="s">
        <v>27</v>
      </c>
      <c r="C1713" s="15">
        <v>3605052546857</v>
      </c>
      <c r="D1713" s="16">
        <v>10000</v>
      </c>
      <c r="E1713" s="17">
        <v>10000</v>
      </c>
      <c r="F1713" s="18">
        <v>1</v>
      </c>
      <c r="G1713" s="19">
        <v>1</v>
      </c>
      <c r="H1713" s="20">
        <f t="shared" si="183"/>
        <v>2</v>
      </c>
      <c r="I1713" s="21">
        <f>SUMIFS(E:E,C:C,C1713)</f>
        <v>50000</v>
      </c>
      <c r="J1713" s="21">
        <f>SUMIFS(D:D,C:C,C1713)</f>
        <v>50000</v>
      </c>
      <c r="K1713" s="20" t="str">
        <f>IF(H1713=2,"Délais OK &amp; Qté OK",IF(AND(H1713=1,E1713&lt;&gt;""),"Délais OK &amp; Qté NO",IF(AND(H1713=1,E1713="",M1713&gt;=2),"Délais NO &amp; Qté OK",IF(AND(E1713&lt;&gt;"",J1713=D1713),"Livraison sans demande","Délais NO &amp; Qté NO"))))</f>
        <v>Délais OK &amp; Qté OK</v>
      </c>
      <c r="L1713" s="22" t="str">
        <f>IF(AND(K1713="Délais NO &amp; Qté OK",X1713&gt;30,D1713&lt;&gt;""),"Verificar",IF(AND(K1713="Délais NO &amp; Qté OK",X1713&lt;=30,D1713&lt;&gt;""),"Entrée faite "&amp;X1713&amp;" jours "&amp;V1713,IF(AND(X1713&lt;30,K1713="Délais NO &amp; Qté NO",D1713=""),"Demande faite "&amp;X1713&amp;" jours "&amp;W1714,"")))</f>
        <v/>
      </c>
      <c r="M1713" s="22">
        <f t="shared" si="184"/>
        <v>1</v>
      </c>
      <c r="N1713" s="23">
        <v>1</v>
      </c>
      <c r="O1713" s="12" t="str">
        <f>CONCATENATE(C1713,D1713,E1713)</f>
        <v>36050525468571000010000</v>
      </c>
      <c r="P1713" s="42" t="str">
        <f t="shared" si="185"/>
        <v>25468571000010000</v>
      </c>
      <c r="Q1713" s="24" t="str">
        <f>IF(AND(D1713&lt;&gt;0,E1713=0),B1713,"")</f>
        <v/>
      </c>
      <c r="R1713" s="25" t="str">
        <f>IF(AND(D1713=0,E1713&lt;&gt;0),B1713,"")</f>
        <v/>
      </c>
      <c r="S1713" s="26">
        <f t="shared" si="182"/>
        <v>41087</v>
      </c>
      <c r="T1713" s="27">
        <f>SUMIFS(S:S,O:O,O1713,E:E,"")</f>
        <v>0</v>
      </c>
      <c r="U1713" s="27">
        <f>SUMIFS(S:S,O:O,O1713,D:D,"")</f>
        <v>0</v>
      </c>
      <c r="V1713" s="28" t="str">
        <f t="shared" si="186"/>
        <v>Avant</v>
      </c>
      <c r="W1713" s="28" t="str">
        <f t="shared" si="187"/>
        <v>Après</v>
      </c>
      <c r="X1713" s="29">
        <f t="shared" si="188"/>
        <v>0</v>
      </c>
      <c r="Y1713" s="42">
        <f>IFERROR(P1713+D1713*0.03,"")</f>
        <v>2.54685710000103E+16</v>
      </c>
    </row>
    <row r="1714" spans="1:25">
      <c r="A1714" s="13" t="s">
        <v>67</v>
      </c>
      <c r="B1714" s="14" t="s">
        <v>27</v>
      </c>
      <c r="C1714" s="15">
        <v>3605052546864</v>
      </c>
      <c r="D1714" s="16">
        <v>10000</v>
      </c>
      <c r="E1714" s="17">
        <v>10000</v>
      </c>
      <c r="F1714" s="18">
        <v>1</v>
      </c>
      <c r="G1714" s="19">
        <v>1</v>
      </c>
      <c r="H1714" s="20">
        <f t="shared" si="183"/>
        <v>2</v>
      </c>
      <c r="I1714" s="21">
        <f>SUMIFS(E:E,C:C,C1714)</f>
        <v>20000</v>
      </c>
      <c r="J1714" s="21">
        <f>SUMIFS(D:D,C:C,C1714)</f>
        <v>20000</v>
      </c>
      <c r="K1714" s="20" t="str">
        <f>IF(H1714=2,"Délais OK &amp; Qté OK",IF(AND(H1714=1,E1714&lt;&gt;""),"Délais OK &amp; Qté NO",IF(AND(H1714=1,E1714="",M1714&gt;=2),"Délais NO &amp; Qté OK",IF(AND(E1714&lt;&gt;"",J1714=D1714),"Livraison sans demande","Délais NO &amp; Qté NO"))))</f>
        <v>Délais OK &amp; Qté OK</v>
      </c>
      <c r="L1714" s="22" t="str">
        <f>IF(AND(K1714="Délais NO &amp; Qté OK",X1714&gt;30,D1714&lt;&gt;""),"Verificar",IF(AND(K1714="Délais NO &amp; Qté OK",X1714&lt;=30,D1714&lt;&gt;""),"Entrée faite "&amp;X1714&amp;" jours "&amp;V1714,IF(AND(X1714&lt;30,K1714="Délais NO &amp; Qté NO",D1714=""),"Demande faite "&amp;X1714&amp;" jours "&amp;W1715,"")))</f>
        <v/>
      </c>
      <c r="M1714" s="22">
        <f t="shared" si="184"/>
        <v>2</v>
      </c>
      <c r="N1714" s="23">
        <v>1</v>
      </c>
      <c r="O1714" s="12" t="str">
        <f>CONCATENATE(C1714,D1714,E1714)</f>
        <v>36050525468641000010000</v>
      </c>
      <c r="P1714" s="42" t="str">
        <f t="shared" si="185"/>
        <v>25468641000010000</v>
      </c>
      <c r="Q1714" s="24" t="str">
        <f>IF(AND(D1714&lt;&gt;0,E1714=0),B1714,"")</f>
        <v/>
      </c>
      <c r="R1714" s="25" t="str">
        <f>IF(AND(D1714=0,E1714&lt;&gt;0),B1714,"")</f>
        <v/>
      </c>
      <c r="S1714" s="26">
        <f t="shared" si="182"/>
        <v>41087</v>
      </c>
      <c r="T1714" s="27">
        <f>SUMIFS(S:S,O:O,O1714,E:E,"")</f>
        <v>0</v>
      </c>
      <c r="U1714" s="27">
        <f>SUMIFS(S:S,O:O,O1714,D:D,"")</f>
        <v>0</v>
      </c>
      <c r="V1714" s="28" t="str">
        <f t="shared" si="186"/>
        <v>Avant</v>
      </c>
      <c r="W1714" s="28" t="str">
        <f t="shared" si="187"/>
        <v>Après</v>
      </c>
      <c r="X1714" s="29">
        <f t="shared" si="188"/>
        <v>0</v>
      </c>
      <c r="Y1714" s="42">
        <f>IFERROR(P1714+D1714*0.03,"")</f>
        <v>2.54686410000103E+16</v>
      </c>
    </row>
    <row r="1715" spans="1:25">
      <c r="A1715" s="13" t="s">
        <v>67</v>
      </c>
      <c r="B1715" s="14" t="s">
        <v>27</v>
      </c>
      <c r="C1715" s="15">
        <v>3605052553176</v>
      </c>
      <c r="D1715" s="16">
        <v>10000</v>
      </c>
      <c r="E1715" s="17">
        <v>10000</v>
      </c>
      <c r="F1715" s="18">
        <v>1</v>
      </c>
      <c r="G1715" s="19">
        <v>1</v>
      </c>
      <c r="H1715" s="20">
        <f t="shared" si="183"/>
        <v>2</v>
      </c>
      <c r="I1715" s="21">
        <f>SUMIFS(E:E,C:C,C1715)</f>
        <v>10000</v>
      </c>
      <c r="J1715" s="21">
        <f>SUMIFS(D:D,C:C,C1715)</f>
        <v>10000</v>
      </c>
      <c r="K1715" s="20" t="str">
        <f>IF(H1715=2,"Délais OK &amp; Qté OK",IF(AND(H1715=1,E1715&lt;&gt;""),"Délais OK &amp; Qté NO",IF(AND(H1715=1,E1715="",M1715&gt;=2),"Délais NO &amp; Qté OK",IF(AND(E1715&lt;&gt;"",J1715=D1715),"Livraison sans demande","Délais NO &amp; Qté NO"))))</f>
        <v>Délais OK &amp; Qté OK</v>
      </c>
      <c r="L1715" s="22" t="str">
        <f>IF(AND(K1715="Délais NO &amp; Qté OK",X1715&gt;30,D1715&lt;&gt;""),"Verificar",IF(AND(K1715="Délais NO &amp; Qté OK",X1715&lt;=30,D1715&lt;&gt;""),"Entrée faite "&amp;X1715&amp;" jours "&amp;V1715,IF(AND(X1715&lt;30,K1715="Délais NO &amp; Qté NO",D1715=""),"Demande faite "&amp;X1715&amp;" jours "&amp;W1716,"")))</f>
        <v/>
      </c>
      <c r="M1715" s="22">
        <f t="shared" si="184"/>
        <v>1</v>
      </c>
      <c r="N1715" s="23">
        <v>1</v>
      </c>
      <c r="O1715" s="12" t="str">
        <f>CONCATENATE(C1715,D1715,E1715)</f>
        <v>36050525531761000010000</v>
      </c>
      <c r="P1715" s="42" t="str">
        <f t="shared" si="185"/>
        <v>25531761000010000</v>
      </c>
      <c r="Q1715" s="24" t="str">
        <f>IF(AND(D1715&lt;&gt;0,E1715=0),B1715,"")</f>
        <v/>
      </c>
      <c r="R1715" s="25" t="str">
        <f>IF(AND(D1715=0,E1715&lt;&gt;0),B1715,"")</f>
        <v/>
      </c>
      <c r="S1715" s="26">
        <f t="shared" si="182"/>
        <v>41087</v>
      </c>
      <c r="T1715" s="27">
        <f>SUMIFS(S:S,O:O,O1715,E:E,"")</f>
        <v>0</v>
      </c>
      <c r="U1715" s="27">
        <f>SUMIFS(S:S,O:O,O1715,D:D,"")</f>
        <v>0</v>
      </c>
      <c r="V1715" s="28" t="str">
        <f t="shared" si="186"/>
        <v>Avant</v>
      </c>
      <c r="W1715" s="28" t="str">
        <f t="shared" si="187"/>
        <v>Après</v>
      </c>
      <c r="X1715" s="29">
        <f t="shared" si="188"/>
        <v>0</v>
      </c>
      <c r="Y1715" s="42">
        <f>IFERROR(P1715+D1715*0.03,"")</f>
        <v>2.55317610000103E+16</v>
      </c>
    </row>
    <row r="1716" spans="1:25">
      <c r="A1716" s="13" t="s">
        <v>67</v>
      </c>
      <c r="B1716" s="14" t="s">
        <v>27</v>
      </c>
      <c r="C1716" s="15">
        <v>3605052555057</v>
      </c>
      <c r="D1716" s="16">
        <v>10000</v>
      </c>
      <c r="E1716" s="17">
        <v>10000</v>
      </c>
      <c r="F1716" s="18">
        <v>1</v>
      </c>
      <c r="G1716" s="19">
        <v>1</v>
      </c>
      <c r="H1716" s="20">
        <f t="shared" si="183"/>
        <v>2</v>
      </c>
      <c r="I1716" s="21">
        <f>SUMIFS(E:E,C:C,C1716)</f>
        <v>10000</v>
      </c>
      <c r="J1716" s="21">
        <f>SUMIFS(D:D,C:C,C1716)</f>
        <v>10000</v>
      </c>
      <c r="K1716" s="20" t="str">
        <f>IF(H1716=2,"Délais OK &amp; Qté OK",IF(AND(H1716=1,E1716&lt;&gt;""),"Délais OK &amp; Qté NO",IF(AND(H1716=1,E1716="",M1716&gt;=2),"Délais NO &amp; Qté OK",IF(AND(E1716&lt;&gt;"",J1716=D1716),"Livraison sans demande","Délais NO &amp; Qté NO"))))</f>
        <v>Délais OK &amp; Qté OK</v>
      </c>
      <c r="L1716" s="22" t="str">
        <f>IF(AND(K1716="Délais NO &amp; Qté OK",X1716&gt;30,D1716&lt;&gt;""),"Verificar",IF(AND(K1716="Délais NO &amp; Qté OK",X1716&lt;=30,D1716&lt;&gt;""),"Entrée faite "&amp;X1716&amp;" jours "&amp;V1716,IF(AND(X1716&lt;30,K1716="Délais NO &amp; Qté NO",D1716=""),"Demande faite "&amp;X1716&amp;" jours "&amp;W1717,"")))</f>
        <v/>
      </c>
      <c r="M1716" s="22">
        <f t="shared" si="184"/>
        <v>1</v>
      </c>
      <c r="N1716" s="23">
        <v>1</v>
      </c>
      <c r="O1716" s="12" t="str">
        <f>CONCATENATE(C1716,D1716,E1716)</f>
        <v>36050525550571000010000</v>
      </c>
      <c r="P1716" s="42" t="str">
        <f t="shared" si="185"/>
        <v>25550571000010000</v>
      </c>
      <c r="Q1716" s="24" t="str">
        <f>IF(AND(D1716&lt;&gt;0,E1716=0),B1716,"")</f>
        <v/>
      </c>
      <c r="R1716" s="25" t="str">
        <f>IF(AND(D1716=0,E1716&lt;&gt;0),B1716,"")</f>
        <v/>
      </c>
      <c r="S1716" s="26">
        <f t="shared" si="182"/>
        <v>41087</v>
      </c>
      <c r="T1716" s="27">
        <f>SUMIFS(S:S,O:O,O1716,E:E,"")</f>
        <v>0</v>
      </c>
      <c r="U1716" s="27">
        <f>SUMIFS(S:S,O:O,O1716,D:D,"")</f>
        <v>0</v>
      </c>
      <c r="V1716" s="28" t="str">
        <f t="shared" si="186"/>
        <v>Avant</v>
      </c>
      <c r="W1716" s="28" t="str">
        <f t="shared" si="187"/>
        <v>Après</v>
      </c>
      <c r="X1716" s="29">
        <f t="shared" si="188"/>
        <v>0</v>
      </c>
      <c r="Y1716" s="42">
        <f>IFERROR(P1716+D1716*0.03,"")</f>
        <v>2.55505710000103E+16</v>
      </c>
    </row>
    <row r="1717" spans="1:25">
      <c r="A1717" s="13" t="s">
        <v>67</v>
      </c>
      <c r="B1717" s="14" t="s">
        <v>27</v>
      </c>
      <c r="C1717" s="15">
        <v>3605052555507</v>
      </c>
      <c r="D1717" s="16">
        <v>10000</v>
      </c>
      <c r="E1717" s="17">
        <v>10000</v>
      </c>
      <c r="F1717" s="18">
        <v>1</v>
      </c>
      <c r="G1717" s="19">
        <v>1</v>
      </c>
      <c r="H1717" s="20">
        <f t="shared" si="183"/>
        <v>2</v>
      </c>
      <c r="I1717" s="21">
        <f>SUMIFS(E:E,C:C,C1717)</f>
        <v>20000</v>
      </c>
      <c r="J1717" s="21">
        <f>SUMIFS(D:D,C:C,C1717)</f>
        <v>20000</v>
      </c>
      <c r="K1717" s="20" t="str">
        <f>IF(H1717=2,"Délais OK &amp; Qté OK",IF(AND(H1717=1,E1717&lt;&gt;""),"Délais OK &amp; Qté NO",IF(AND(H1717=1,E1717="",M1717&gt;=2),"Délais NO &amp; Qté OK",IF(AND(E1717&lt;&gt;"",J1717=D1717),"Livraison sans demande","Délais NO &amp; Qté NO"))))</f>
        <v>Délais OK &amp; Qté OK</v>
      </c>
      <c r="L1717" s="22" t="str">
        <f>IF(AND(K1717="Délais NO &amp; Qté OK",X1717&gt;30,D1717&lt;&gt;""),"Verificar",IF(AND(K1717="Délais NO &amp; Qté OK",X1717&lt;=30,D1717&lt;&gt;""),"Entrée faite "&amp;X1717&amp;" jours "&amp;V1717,IF(AND(X1717&lt;30,K1717="Délais NO &amp; Qté NO",D1717=""),"Demande faite "&amp;X1717&amp;" jours "&amp;W1718,"")))</f>
        <v/>
      </c>
      <c r="M1717" s="22">
        <f t="shared" si="184"/>
        <v>2</v>
      </c>
      <c r="N1717" s="23">
        <v>1</v>
      </c>
      <c r="O1717" s="12" t="str">
        <f>CONCATENATE(C1717,D1717,E1717)</f>
        <v>36050525555071000010000</v>
      </c>
      <c r="P1717" s="42" t="str">
        <f t="shared" si="185"/>
        <v>25555071000010000</v>
      </c>
      <c r="Q1717" s="24" t="str">
        <f>IF(AND(D1717&lt;&gt;0,E1717=0),B1717,"")</f>
        <v/>
      </c>
      <c r="R1717" s="25" t="str">
        <f>IF(AND(D1717=0,E1717&lt;&gt;0),B1717,"")</f>
        <v/>
      </c>
      <c r="S1717" s="26">
        <f t="shared" si="182"/>
        <v>41087</v>
      </c>
      <c r="T1717" s="27">
        <f>SUMIFS(S:S,O:O,O1717,E:E,"")</f>
        <v>0</v>
      </c>
      <c r="U1717" s="27">
        <f>SUMIFS(S:S,O:O,O1717,D:D,"")</f>
        <v>0</v>
      </c>
      <c r="V1717" s="28" t="str">
        <f t="shared" si="186"/>
        <v>Avant</v>
      </c>
      <c r="W1717" s="28" t="str">
        <f t="shared" si="187"/>
        <v>Après</v>
      </c>
      <c r="X1717" s="29">
        <f t="shared" si="188"/>
        <v>0</v>
      </c>
      <c r="Y1717" s="42">
        <f>IFERROR(P1717+D1717*0.03,"")</f>
        <v>2.55550710000103E+16</v>
      </c>
    </row>
    <row r="1718" spans="1:25">
      <c r="A1718" s="13" t="s">
        <v>67</v>
      </c>
      <c r="B1718" s="14" t="s">
        <v>27</v>
      </c>
      <c r="C1718" s="15">
        <v>3605052555538</v>
      </c>
      <c r="D1718" s="16">
        <v>10000</v>
      </c>
      <c r="E1718" s="17">
        <v>10000</v>
      </c>
      <c r="F1718" s="18">
        <v>1</v>
      </c>
      <c r="G1718" s="19">
        <v>1</v>
      </c>
      <c r="H1718" s="20">
        <f t="shared" si="183"/>
        <v>2</v>
      </c>
      <c r="I1718" s="21">
        <f>SUMIFS(E:E,C:C,C1718)</f>
        <v>20000</v>
      </c>
      <c r="J1718" s="21">
        <f>SUMIFS(D:D,C:C,C1718)</f>
        <v>20000</v>
      </c>
      <c r="K1718" s="20" t="str">
        <f>IF(H1718=2,"Délais OK &amp; Qté OK",IF(AND(H1718=1,E1718&lt;&gt;""),"Délais OK &amp; Qté NO",IF(AND(H1718=1,E1718="",M1718&gt;=2),"Délais NO &amp; Qté OK",IF(AND(E1718&lt;&gt;"",J1718=D1718),"Livraison sans demande","Délais NO &amp; Qté NO"))))</f>
        <v>Délais OK &amp; Qté OK</v>
      </c>
      <c r="L1718" s="22" t="str">
        <f>IF(AND(K1718="Délais NO &amp; Qté OK",X1718&gt;30,D1718&lt;&gt;""),"Verificar",IF(AND(K1718="Délais NO &amp; Qté OK",X1718&lt;=30,D1718&lt;&gt;""),"Entrée faite "&amp;X1718&amp;" jours "&amp;V1718,IF(AND(X1718&lt;30,K1718="Délais NO &amp; Qté NO",D1718=""),"Demande faite "&amp;X1718&amp;" jours "&amp;W1719,"")))</f>
        <v/>
      </c>
      <c r="M1718" s="22">
        <f t="shared" si="184"/>
        <v>1</v>
      </c>
      <c r="N1718" s="23">
        <v>1</v>
      </c>
      <c r="O1718" s="12" t="str">
        <f>CONCATENATE(C1718,D1718,E1718)</f>
        <v>36050525555381000010000</v>
      </c>
      <c r="P1718" s="42" t="str">
        <f t="shared" si="185"/>
        <v>25555381000010000</v>
      </c>
      <c r="Q1718" s="24" t="str">
        <f>IF(AND(D1718&lt;&gt;0,E1718=0),B1718,"")</f>
        <v/>
      </c>
      <c r="R1718" s="25" t="str">
        <f>IF(AND(D1718=0,E1718&lt;&gt;0),B1718,"")</f>
        <v/>
      </c>
      <c r="S1718" s="26">
        <f t="shared" si="182"/>
        <v>41087</v>
      </c>
      <c r="T1718" s="27">
        <f>SUMIFS(S:S,O:O,O1718,E:E,"")</f>
        <v>0</v>
      </c>
      <c r="U1718" s="27">
        <f>SUMIFS(S:S,O:O,O1718,D:D,"")</f>
        <v>0</v>
      </c>
      <c r="V1718" s="28" t="str">
        <f t="shared" si="186"/>
        <v>Avant</v>
      </c>
      <c r="W1718" s="28" t="str">
        <f t="shared" si="187"/>
        <v>Après</v>
      </c>
      <c r="X1718" s="29">
        <f t="shared" si="188"/>
        <v>0</v>
      </c>
      <c r="Y1718" s="42">
        <f>IFERROR(P1718+D1718*0.03,"")</f>
        <v>2.55553810000103E+16</v>
      </c>
    </row>
    <row r="1719" spans="1:25">
      <c r="A1719" s="13" t="s">
        <v>67</v>
      </c>
      <c r="B1719" s="14" t="s">
        <v>27</v>
      </c>
      <c r="C1719" s="15">
        <v>3605052555552</v>
      </c>
      <c r="D1719" s="16">
        <v>10000</v>
      </c>
      <c r="E1719" s="17">
        <v>10000</v>
      </c>
      <c r="F1719" s="18">
        <v>1</v>
      </c>
      <c r="G1719" s="19">
        <v>1</v>
      </c>
      <c r="H1719" s="20">
        <f t="shared" si="183"/>
        <v>2</v>
      </c>
      <c r="I1719" s="21">
        <f>SUMIFS(E:E,C:C,C1719)</f>
        <v>10000</v>
      </c>
      <c r="J1719" s="21">
        <f>SUMIFS(D:D,C:C,C1719)</f>
        <v>10000</v>
      </c>
      <c r="K1719" s="20" t="str">
        <f>IF(H1719=2,"Délais OK &amp; Qté OK",IF(AND(H1719=1,E1719&lt;&gt;""),"Délais OK &amp; Qté NO",IF(AND(H1719=1,E1719="",M1719&gt;=2),"Délais NO &amp; Qté OK",IF(AND(E1719&lt;&gt;"",J1719=D1719),"Livraison sans demande","Délais NO &amp; Qté NO"))))</f>
        <v>Délais OK &amp; Qté OK</v>
      </c>
      <c r="L1719" s="22" t="str">
        <f>IF(AND(K1719="Délais NO &amp; Qté OK",X1719&gt;30,D1719&lt;&gt;""),"Verificar",IF(AND(K1719="Délais NO &amp; Qté OK",X1719&lt;=30,D1719&lt;&gt;""),"Entrée faite "&amp;X1719&amp;" jours "&amp;V1719,IF(AND(X1719&lt;30,K1719="Délais NO &amp; Qté NO",D1719=""),"Demande faite "&amp;X1719&amp;" jours "&amp;W1720,"")))</f>
        <v/>
      </c>
      <c r="M1719" s="22">
        <f t="shared" si="184"/>
        <v>1</v>
      </c>
      <c r="N1719" s="23">
        <v>1</v>
      </c>
      <c r="O1719" s="12" t="str">
        <f>CONCATENATE(C1719,D1719,E1719)</f>
        <v>36050525555521000010000</v>
      </c>
      <c r="P1719" s="42" t="str">
        <f t="shared" si="185"/>
        <v>25555521000010000</v>
      </c>
      <c r="Q1719" s="24" t="str">
        <f>IF(AND(D1719&lt;&gt;0,E1719=0),B1719,"")</f>
        <v/>
      </c>
      <c r="R1719" s="25" t="str">
        <f>IF(AND(D1719=0,E1719&lt;&gt;0),B1719,"")</f>
        <v/>
      </c>
      <c r="S1719" s="26">
        <f t="shared" si="182"/>
        <v>41087</v>
      </c>
      <c r="T1719" s="27">
        <f>SUMIFS(S:S,O:O,O1719,E:E,"")</f>
        <v>0</v>
      </c>
      <c r="U1719" s="27">
        <f>SUMIFS(S:S,O:O,O1719,D:D,"")</f>
        <v>0</v>
      </c>
      <c r="V1719" s="28" t="str">
        <f t="shared" si="186"/>
        <v>Avant</v>
      </c>
      <c r="W1719" s="28" t="str">
        <f t="shared" si="187"/>
        <v>Après</v>
      </c>
      <c r="X1719" s="29">
        <f t="shared" si="188"/>
        <v>0</v>
      </c>
      <c r="Y1719" s="42">
        <f>IFERROR(P1719+D1719*0.03,"")</f>
        <v>2.55555210000103E+16</v>
      </c>
    </row>
    <row r="1720" spans="1:25">
      <c r="A1720" s="13" t="s">
        <v>67</v>
      </c>
      <c r="B1720" s="14" t="s">
        <v>27</v>
      </c>
      <c r="C1720" s="15">
        <v>3605052555590</v>
      </c>
      <c r="D1720" s="16">
        <v>10000</v>
      </c>
      <c r="E1720" s="17">
        <v>10000</v>
      </c>
      <c r="F1720" s="18">
        <v>1</v>
      </c>
      <c r="G1720" s="19">
        <v>1</v>
      </c>
      <c r="H1720" s="20">
        <f t="shared" si="183"/>
        <v>2</v>
      </c>
      <c r="I1720" s="21">
        <f>SUMIFS(E:E,C:C,C1720)</f>
        <v>20000</v>
      </c>
      <c r="J1720" s="21">
        <f>SUMIFS(D:D,C:C,C1720)</f>
        <v>20000</v>
      </c>
      <c r="K1720" s="20" t="str">
        <f>IF(H1720=2,"Délais OK &amp; Qté OK",IF(AND(H1720=1,E1720&lt;&gt;""),"Délais OK &amp; Qté NO",IF(AND(H1720=1,E1720="",M1720&gt;=2),"Délais NO &amp; Qté OK",IF(AND(E1720&lt;&gt;"",J1720=D1720),"Livraison sans demande","Délais NO &amp; Qté NO"))))</f>
        <v>Délais OK &amp; Qté OK</v>
      </c>
      <c r="L1720" s="22" t="str">
        <f>IF(AND(K1720="Délais NO &amp; Qté OK",X1720&gt;30,D1720&lt;&gt;""),"Verificar",IF(AND(K1720="Délais NO &amp; Qté OK",X1720&lt;=30,D1720&lt;&gt;""),"Entrée faite "&amp;X1720&amp;" jours "&amp;V1720,IF(AND(X1720&lt;30,K1720="Délais NO &amp; Qté NO",D1720=""),"Demande faite "&amp;X1720&amp;" jours "&amp;W1721,"")))</f>
        <v/>
      </c>
      <c r="M1720" s="22">
        <f t="shared" si="184"/>
        <v>2</v>
      </c>
      <c r="N1720" s="23">
        <v>1</v>
      </c>
      <c r="O1720" s="12" t="str">
        <f>CONCATENATE(C1720,D1720,E1720)</f>
        <v>36050525555901000010000</v>
      </c>
      <c r="P1720" s="42" t="str">
        <f t="shared" si="185"/>
        <v>25555901000010000</v>
      </c>
      <c r="Q1720" s="24" t="str">
        <f>IF(AND(D1720&lt;&gt;0,E1720=0),B1720,"")</f>
        <v/>
      </c>
      <c r="R1720" s="25" t="str">
        <f>IF(AND(D1720=0,E1720&lt;&gt;0),B1720,"")</f>
        <v/>
      </c>
      <c r="S1720" s="26">
        <f t="shared" si="182"/>
        <v>41087</v>
      </c>
      <c r="T1720" s="27">
        <f>SUMIFS(S:S,O:O,O1720,E:E,"")</f>
        <v>0</v>
      </c>
      <c r="U1720" s="27">
        <f>SUMIFS(S:S,O:O,O1720,D:D,"")</f>
        <v>0</v>
      </c>
      <c r="V1720" s="28" t="str">
        <f t="shared" si="186"/>
        <v>Avant</v>
      </c>
      <c r="W1720" s="28" t="str">
        <f t="shared" si="187"/>
        <v>Après</v>
      </c>
      <c r="X1720" s="29">
        <f t="shared" si="188"/>
        <v>0</v>
      </c>
      <c r="Y1720" s="42">
        <f>IFERROR(P1720+D1720*0.03,"")</f>
        <v>2.55559010000103E+16</v>
      </c>
    </row>
    <row r="1721" spans="1:25">
      <c r="A1721" s="13" t="s">
        <v>67</v>
      </c>
      <c r="B1721" s="14" t="s">
        <v>27</v>
      </c>
      <c r="C1721" s="15">
        <v>3605052555712</v>
      </c>
      <c r="D1721" s="16">
        <v>10000</v>
      </c>
      <c r="E1721" s="17">
        <v>10000</v>
      </c>
      <c r="F1721" s="18">
        <v>1</v>
      </c>
      <c r="G1721" s="19">
        <v>1</v>
      </c>
      <c r="H1721" s="20">
        <f t="shared" si="183"/>
        <v>2</v>
      </c>
      <c r="I1721" s="21">
        <f>SUMIFS(E:E,C:C,C1721)</f>
        <v>20000</v>
      </c>
      <c r="J1721" s="21">
        <f>SUMIFS(D:D,C:C,C1721)</f>
        <v>20000</v>
      </c>
      <c r="K1721" s="20" t="str">
        <f>IF(H1721=2,"Délais OK &amp; Qté OK",IF(AND(H1721=1,E1721&lt;&gt;""),"Délais OK &amp; Qté NO",IF(AND(H1721=1,E1721="",M1721&gt;=2),"Délais NO &amp; Qté OK",IF(AND(E1721&lt;&gt;"",J1721=D1721),"Livraison sans demande","Délais NO &amp; Qté NO"))))</f>
        <v>Délais OK &amp; Qté OK</v>
      </c>
      <c r="L1721" s="22" t="str">
        <f>IF(AND(K1721="Délais NO &amp; Qté OK",X1721&gt;30,D1721&lt;&gt;""),"Verificar",IF(AND(K1721="Délais NO &amp; Qté OK",X1721&lt;=30,D1721&lt;&gt;""),"Entrée faite "&amp;X1721&amp;" jours "&amp;V1721,IF(AND(X1721&lt;30,K1721="Délais NO &amp; Qté NO",D1721=""),"Demande faite "&amp;X1721&amp;" jours "&amp;W1722,"")))</f>
        <v/>
      </c>
      <c r="M1721" s="22">
        <f t="shared" si="184"/>
        <v>2</v>
      </c>
      <c r="N1721" s="23">
        <v>1</v>
      </c>
      <c r="O1721" s="12" t="str">
        <f>CONCATENATE(C1721,D1721,E1721)</f>
        <v>36050525557121000010000</v>
      </c>
      <c r="P1721" s="42" t="str">
        <f t="shared" si="185"/>
        <v>25557121000010000</v>
      </c>
      <c r="Q1721" s="24" t="str">
        <f>IF(AND(D1721&lt;&gt;0,E1721=0),B1721,"")</f>
        <v/>
      </c>
      <c r="R1721" s="25" t="str">
        <f>IF(AND(D1721=0,E1721&lt;&gt;0),B1721,"")</f>
        <v/>
      </c>
      <c r="S1721" s="26">
        <f t="shared" si="182"/>
        <v>41087</v>
      </c>
      <c r="T1721" s="27">
        <f>SUMIFS(S:S,O:O,O1721,E:E,"")</f>
        <v>0</v>
      </c>
      <c r="U1721" s="27">
        <f>SUMIFS(S:S,O:O,O1721,D:D,"")</f>
        <v>0</v>
      </c>
      <c r="V1721" s="28" t="str">
        <f t="shared" si="186"/>
        <v>Avant</v>
      </c>
      <c r="W1721" s="28" t="str">
        <f t="shared" si="187"/>
        <v>Après</v>
      </c>
      <c r="X1721" s="29">
        <f t="shared" si="188"/>
        <v>0</v>
      </c>
      <c r="Y1721" s="42">
        <f>IFERROR(P1721+D1721*0.03,"")</f>
        <v>2.55571210000103E+16</v>
      </c>
    </row>
    <row r="1722" spans="1:25">
      <c r="A1722" s="13" t="s">
        <v>67</v>
      </c>
      <c r="B1722" s="14" t="s">
        <v>27</v>
      </c>
      <c r="C1722" s="15">
        <v>3605052568453</v>
      </c>
      <c r="D1722" s="16">
        <v>10000</v>
      </c>
      <c r="E1722" s="17">
        <v>10000</v>
      </c>
      <c r="F1722" s="18">
        <v>1</v>
      </c>
      <c r="G1722" s="19">
        <v>1</v>
      </c>
      <c r="H1722" s="20">
        <f t="shared" si="183"/>
        <v>2</v>
      </c>
      <c r="I1722" s="21">
        <f>SUMIFS(E:E,C:C,C1722)</f>
        <v>10000</v>
      </c>
      <c r="J1722" s="21">
        <f>SUMIFS(D:D,C:C,C1722)</f>
        <v>10000</v>
      </c>
      <c r="K1722" s="20" t="str">
        <f>IF(H1722=2,"Délais OK &amp; Qté OK",IF(AND(H1722=1,E1722&lt;&gt;""),"Délais OK &amp; Qté NO",IF(AND(H1722=1,E1722="",M1722&gt;=2),"Délais NO &amp; Qté OK",IF(AND(E1722&lt;&gt;"",J1722=D1722),"Livraison sans demande","Délais NO &amp; Qté NO"))))</f>
        <v>Délais OK &amp; Qté OK</v>
      </c>
      <c r="L1722" s="22" t="str">
        <f>IF(AND(K1722="Délais NO &amp; Qté OK",X1722&gt;30,D1722&lt;&gt;""),"Verificar",IF(AND(K1722="Délais NO &amp; Qté OK",X1722&lt;=30,D1722&lt;&gt;""),"Entrée faite "&amp;X1722&amp;" jours "&amp;V1722,IF(AND(X1722&lt;30,K1722="Délais NO &amp; Qté NO",D1722=""),"Demande faite "&amp;X1722&amp;" jours "&amp;W1723,"")))</f>
        <v/>
      </c>
      <c r="M1722" s="22">
        <f t="shared" si="184"/>
        <v>1</v>
      </c>
      <c r="N1722" s="23">
        <v>1</v>
      </c>
      <c r="O1722" s="12" t="str">
        <f>CONCATENATE(C1722,D1722,E1722)</f>
        <v>36050525684531000010000</v>
      </c>
      <c r="P1722" s="42" t="str">
        <f t="shared" si="185"/>
        <v>25684531000010000</v>
      </c>
      <c r="Q1722" s="24" t="str">
        <f>IF(AND(D1722&lt;&gt;0,E1722=0),B1722,"")</f>
        <v/>
      </c>
      <c r="R1722" s="25" t="str">
        <f>IF(AND(D1722=0,E1722&lt;&gt;0),B1722,"")</f>
        <v/>
      </c>
      <c r="S1722" s="26">
        <f t="shared" si="182"/>
        <v>41087</v>
      </c>
      <c r="T1722" s="27">
        <f>SUMIFS(S:S,O:O,O1722,E:E,"")</f>
        <v>0</v>
      </c>
      <c r="U1722" s="27">
        <f>SUMIFS(S:S,O:O,O1722,D:D,"")</f>
        <v>0</v>
      </c>
      <c r="V1722" s="28" t="str">
        <f t="shared" si="186"/>
        <v>Avant</v>
      </c>
      <c r="W1722" s="28" t="str">
        <f t="shared" si="187"/>
        <v>Après</v>
      </c>
      <c r="X1722" s="29">
        <f t="shared" si="188"/>
        <v>0</v>
      </c>
      <c r="Y1722" s="42">
        <f>IFERROR(P1722+D1722*0.03,"")</f>
        <v>2.56845310000103E+16</v>
      </c>
    </row>
    <row r="1723" spans="1:25">
      <c r="A1723" s="13" t="s">
        <v>67</v>
      </c>
      <c r="B1723" s="14" t="s">
        <v>27</v>
      </c>
      <c r="C1723" s="15">
        <v>3605052568477</v>
      </c>
      <c r="D1723" s="16">
        <v>10000</v>
      </c>
      <c r="E1723" s="17">
        <v>10000</v>
      </c>
      <c r="F1723" s="18">
        <v>1</v>
      </c>
      <c r="G1723" s="19">
        <v>1</v>
      </c>
      <c r="H1723" s="20">
        <f t="shared" si="183"/>
        <v>2</v>
      </c>
      <c r="I1723" s="21">
        <f>SUMIFS(E:E,C:C,C1723)</f>
        <v>10000</v>
      </c>
      <c r="J1723" s="21">
        <f>SUMIFS(D:D,C:C,C1723)</f>
        <v>10000</v>
      </c>
      <c r="K1723" s="20" t="str">
        <f>IF(H1723=2,"Délais OK &amp; Qté OK",IF(AND(H1723=1,E1723&lt;&gt;""),"Délais OK &amp; Qté NO",IF(AND(H1723=1,E1723="",M1723&gt;=2),"Délais NO &amp; Qté OK",IF(AND(E1723&lt;&gt;"",J1723=D1723),"Livraison sans demande","Délais NO &amp; Qté NO"))))</f>
        <v>Délais OK &amp; Qté OK</v>
      </c>
      <c r="L1723" s="22" t="str">
        <f>IF(AND(K1723="Délais NO &amp; Qté OK",X1723&gt;30,D1723&lt;&gt;""),"Verificar",IF(AND(K1723="Délais NO &amp; Qté OK",X1723&lt;=30,D1723&lt;&gt;""),"Entrée faite "&amp;X1723&amp;" jours "&amp;V1723,IF(AND(X1723&lt;30,K1723="Délais NO &amp; Qté NO",D1723=""),"Demande faite "&amp;X1723&amp;" jours "&amp;W1724,"")))</f>
        <v/>
      </c>
      <c r="M1723" s="22">
        <f t="shared" si="184"/>
        <v>1</v>
      </c>
      <c r="N1723" s="23">
        <v>1</v>
      </c>
      <c r="O1723" s="12" t="str">
        <f>CONCATENATE(C1723,D1723,E1723)</f>
        <v>36050525684771000010000</v>
      </c>
      <c r="P1723" s="42" t="str">
        <f t="shared" si="185"/>
        <v>25684771000010000</v>
      </c>
      <c r="Q1723" s="24" t="str">
        <f>IF(AND(D1723&lt;&gt;0,E1723=0),B1723,"")</f>
        <v/>
      </c>
      <c r="R1723" s="25" t="str">
        <f>IF(AND(D1723=0,E1723&lt;&gt;0),B1723,"")</f>
        <v/>
      </c>
      <c r="S1723" s="26">
        <f t="shared" si="182"/>
        <v>41087</v>
      </c>
      <c r="T1723" s="27">
        <f>SUMIFS(S:S,O:O,O1723,E:E,"")</f>
        <v>0</v>
      </c>
      <c r="U1723" s="27">
        <f>SUMIFS(S:S,O:O,O1723,D:D,"")</f>
        <v>0</v>
      </c>
      <c r="V1723" s="28" t="str">
        <f t="shared" si="186"/>
        <v>Avant</v>
      </c>
      <c r="W1723" s="28" t="str">
        <f t="shared" si="187"/>
        <v>Après</v>
      </c>
      <c r="X1723" s="29">
        <f t="shared" si="188"/>
        <v>0</v>
      </c>
      <c r="Y1723" s="42">
        <f>IFERROR(P1723+D1723*0.03,"")</f>
        <v>2.56847710000103E+16</v>
      </c>
    </row>
    <row r="1724" spans="1:25">
      <c r="A1724" s="13" t="s">
        <v>67</v>
      </c>
      <c r="B1724" s="14" t="s">
        <v>27</v>
      </c>
      <c r="C1724" s="15">
        <v>3605052711545</v>
      </c>
      <c r="D1724" s="16">
        <v>10000</v>
      </c>
      <c r="E1724" s="17">
        <v>10000</v>
      </c>
      <c r="F1724" s="18">
        <v>1</v>
      </c>
      <c r="G1724" s="19">
        <v>1</v>
      </c>
      <c r="H1724" s="20">
        <f t="shared" si="183"/>
        <v>2</v>
      </c>
      <c r="I1724" s="21">
        <f>SUMIFS(E:E,C:C,C1724)</f>
        <v>20000</v>
      </c>
      <c r="J1724" s="21">
        <f>SUMIFS(D:D,C:C,C1724)</f>
        <v>20000</v>
      </c>
      <c r="K1724" s="20" t="str">
        <f>IF(H1724=2,"Délais OK &amp; Qté OK",IF(AND(H1724=1,E1724&lt;&gt;""),"Délais OK &amp; Qté NO",IF(AND(H1724=1,E1724="",M1724&gt;=2),"Délais NO &amp; Qté OK",IF(AND(E1724&lt;&gt;"",J1724=D1724),"Livraison sans demande","Délais NO &amp; Qté NO"))))</f>
        <v>Délais OK &amp; Qté OK</v>
      </c>
      <c r="L1724" s="22" t="str">
        <f>IF(AND(K1724="Délais NO &amp; Qté OK",X1724&gt;30,D1724&lt;&gt;""),"Verificar",IF(AND(K1724="Délais NO &amp; Qté OK",X1724&lt;=30,D1724&lt;&gt;""),"Entrée faite "&amp;X1724&amp;" jours "&amp;V1724,IF(AND(X1724&lt;30,K1724="Délais NO &amp; Qté NO",D1724=""),"Demande faite "&amp;X1724&amp;" jours "&amp;W1725,"")))</f>
        <v/>
      </c>
      <c r="M1724" s="22">
        <f t="shared" si="184"/>
        <v>2</v>
      </c>
      <c r="N1724" s="23">
        <v>1</v>
      </c>
      <c r="O1724" s="12" t="str">
        <f>CONCATENATE(C1724,D1724,E1724)</f>
        <v>36050527115451000010000</v>
      </c>
      <c r="P1724" s="42" t="str">
        <f t="shared" si="185"/>
        <v>27115451000010000</v>
      </c>
      <c r="Q1724" s="24" t="str">
        <f>IF(AND(D1724&lt;&gt;0,E1724=0),B1724,"")</f>
        <v/>
      </c>
      <c r="R1724" s="25" t="str">
        <f>IF(AND(D1724=0,E1724&lt;&gt;0),B1724,"")</f>
        <v/>
      </c>
      <c r="S1724" s="26">
        <f t="shared" si="182"/>
        <v>41087</v>
      </c>
      <c r="T1724" s="27">
        <f>SUMIFS(S:S,O:O,O1724,E:E,"")</f>
        <v>0</v>
      </c>
      <c r="U1724" s="27">
        <f>SUMIFS(S:S,O:O,O1724,D:D,"")</f>
        <v>0</v>
      </c>
      <c r="V1724" s="28" t="str">
        <f t="shared" si="186"/>
        <v>Avant</v>
      </c>
      <c r="W1724" s="28" t="str">
        <f t="shared" si="187"/>
        <v>Après</v>
      </c>
      <c r="X1724" s="29">
        <f t="shared" si="188"/>
        <v>0</v>
      </c>
      <c r="Y1724" s="42">
        <f>IFERROR(P1724+D1724*0.03,"")</f>
        <v>2.71154510000103E+16</v>
      </c>
    </row>
    <row r="1725" spans="1:25">
      <c r="A1725" s="13" t="s">
        <v>67</v>
      </c>
      <c r="B1725" s="14" t="s">
        <v>27</v>
      </c>
      <c r="C1725" s="15">
        <v>3605052711699</v>
      </c>
      <c r="D1725" s="16">
        <v>10000</v>
      </c>
      <c r="E1725" s="17">
        <v>10000</v>
      </c>
      <c r="F1725" s="18">
        <v>1</v>
      </c>
      <c r="G1725" s="19">
        <v>1</v>
      </c>
      <c r="H1725" s="20">
        <f t="shared" si="183"/>
        <v>2</v>
      </c>
      <c r="I1725" s="21">
        <f>SUMIFS(E:E,C:C,C1725)</f>
        <v>20000</v>
      </c>
      <c r="J1725" s="21">
        <f>SUMIFS(D:D,C:C,C1725)</f>
        <v>20000</v>
      </c>
      <c r="K1725" s="20" t="str">
        <f>IF(H1725=2,"Délais OK &amp; Qté OK",IF(AND(H1725=1,E1725&lt;&gt;""),"Délais OK &amp; Qté NO",IF(AND(H1725=1,E1725="",M1725&gt;=2),"Délais NO &amp; Qté OK",IF(AND(E1725&lt;&gt;"",J1725=D1725),"Livraison sans demande","Délais NO &amp; Qté NO"))))</f>
        <v>Délais OK &amp; Qté OK</v>
      </c>
      <c r="L1725" s="22" t="str">
        <f>IF(AND(K1725="Délais NO &amp; Qté OK",X1725&gt;30,D1725&lt;&gt;""),"Verificar",IF(AND(K1725="Délais NO &amp; Qté OK",X1725&lt;=30,D1725&lt;&gt;""),"Entrée faite "&amp;X1725&amp;" jours "&amp;V1725,IF(AND(X1725&lt;30,K1725="Délais NO &amp; Qté NO",D1725=""),"Demande faite "&amp;X1725&amp;" jours "&amp;W1726,"")))</f>
        <v/>
      </c>
      <c r="M1725" s="22">
        <f t="shared" si="184"/>
        <v>2</v>
      </c>
      <c r="N1725" s="23">
        <v>1</v>
      </c>
      <c r="O1725" s="12" t="str">
        <f>CONCATENATE(C1725,D1725,E1725)</f>
        <v>36050527116991000010000</v>
      </c>
      <c r="P1725" s="42" t="str">
        <f t="shared" si="185"/>
        <v>27116991000010000</v>
      </c>
      <c r="Q1725" s="24" t="str">
        <f>IF(AND(D1725&lt;&gt;0,E1725=0),B1725,"")</f>
        <v/>
      </c>
      <c r="R1725" s="25" t="str">
        <f>IF(AND(D1725=0,E1725&lt;&gt;0),B1725,"")</f>
        <v/>
      </c>
      <c r="S1725" s="26">
        <f t="shared" si="182"/>
        <v>41087</v>
      </c>
      <c r="T1725" s="27">
        <f>SUMIFS(S:S,O:O,O1725,E:E,"")</f>
        <v>0</v>
      </c>
      <c r="U1725" s="27">
        <f>SUMIFS(S:S,O:O,O1725,D:D,"")</f>
        <v>0</v>
      </c>
      <c r="V1725" s="28" t="str">
        <f t="shared" si="186"/>
        <v>Avant</v>
      </c>
      <c r="W1725" s="28" t="str">
        <f t="shared" si="187"/>
        <v>Après</v>
      </c>
      <c r="X1725" s="29">
        <f t="shared" si="188"/>
        <v>0</v>
      </c>
      <c r="Y1725" s="42">
        <f>IFERROR(P1725+D1725*0.03,"")</f>
        <v>2.71169910000103E+16</v>
      </c>
    </row>
    <row r="1726" spans="1:25">
      <c r="A1726" s="13" t="s">
        <v>67</v>
      </c>
      <c r="B1726" s="14" t="s">
        <v>27</v>
      </c>
      <c r="C1726" s="15">
        <v>3605052711873</v>
      </c>
      <c r="D1726" s="16">
        <v>10000</v>
      </c>
      <c r="E1726" s="17">
        <v>10000</v>
      </c>
      <c r="F1726" s="18">
        <v>1</v>
      </c>
      <c r="G1726" s="19">
        <v>1</v>
      </c>
      <c r="H1726" s="20">
        <f t="shared" si="183"/>
        <v>2</v>
      </c>
      <c r="I1726" s="21">
        <f>SUMIFS(E:E,C:C,C1726)</f>
        <v>20000</v>
      </c>
      <c r="J1726" s="21">
        <f>SUMIFS(D:D,C:C,C1726)</f>
        <v>20000</v>
      </c>
      <c r="K1726" s="20" t="str">
        <f>IF(H1726=2,"Délais OK &amp; Qté OK",IF(AND(H1726=1,E1726&lt;&gt;""),"Délais OK &amp; Qté NO",IF(AND(H1726=1,E1726="",M1726&gt;=2),"Délais NO &amp; Qté OK",IF(AND(E1726&lt;&gt;"",J1726=D1726),"Livraison sans demande","Délais NO &amp; Qté NO"))))</f>
        <v>Délais OK &amp; Qté OK</v>
      </c>
      <c r="L1726" s="22" t="str">
        <f>IF(AND(K1726="Délais NO &amp; Qté OK",X1726&gt;30,D1726&lt;&gt;""),"Verificar",IF(AND(K1726="Délais NO &amp; Qté OK",X1726&lt;=30,D1726&lt;&gt;""),"Entrée faite "&amp;X1726&amp;" jours "&amp;V1726,IF(AND(X1726&lt;30,K1726="Délais NO &amp; Qté NO",D1726=""),"Demande faite "&amp;X1726&amp;" jours "&amp;W1727,"")))</f>
        <v/>
      </c>
      <c r="M1726" s="22">
        <f t="shared" si="184"/>
        <v>2</v>
      </c>
      <c r="N1726" s="23">
        <v>1</v>
      </c>
      <c r="O1726" s="12" t="str">
        <f>CONCATENATE(C1726,D1726,E1726)</f>
        <v>36050527118731000010000</v>
      </c>
      <c r="P1726" s="42" t="str">
        <f t="shared" si="185"/>
        <v>27118731000010000</v>
      </c>
      <c r="Q1726" s="24" t="str">
        <f>IF(AND(D1726&lt;&gt;0,E1726=0),B1726,"")</f>
        <v/>
      </c>
      <c r="R1726" s="25" t="str">
        <f>IF(AND(D1726=0,E1726&lt;&gt;0),B1726,"")</f>
        <v/>
      </c>
      <c r="S1726" s="26">
        <f t="shared" si="182"/>
        <v>41087</v>
      </c>
      <c r="T1726" s="27">
        <f>SUMIFS(S:S,O:O,O1726,E:E,"")</f>
        <v>0</v>
      </c>
      <c r="U1726" s="27">
        <f>SUMIFS(S:S,O:O,O1726,D:D,"")</f>
        <v>0</v>
      </c>
      <c r="V1726" s="28" t="str">
        <f t="shared" si="186"/>
        <v>Avant</v>
      </c>
      <c r="W1726" s="28" t="str">
        <f t="shared" si="187"/>
        <v>Après</v>
      </c>
      <c r="X1726" s="29">
        <f t="shared" si="188"/>
        <v>0</v>
      </c>
      <c r="Y1726" s="42">
        <f>IFERROR(P1726+D1726*0.03,"")</f>
        <v>2.71187310000103E+16</v>
      </c>
    </row>
    <row r="1727" spans="1:25">
      <c r="A1727" s="13" t="s">
        <v>67</v>
      </c>
      <c r="B1727" s="14" t="s">
        <v>22</v>
      </c>
      <c r="C1727" s="15">
        <v>3605052267998</v>
      </c>
      <c r="D1727" s="16">
        <v>9600</v>
      </c>
      <c r="E1727" s="17"/>
      <c r="F1727" s="18"/>
      <c r="G1727" s="19">
        <v>1</v>
      </c>
      <c r="H1727" s="20">
        <f t="shared" si="183"/>
        <v>1</v>
      </c>
      <c r="I1727" s="21">
        <f>SUMIFS(E:E,C:C,C1727)</f>
        <v>1075200</v>
      </c>
      <c r="J1727" s="21">
        <f>SUMIFS(D:D,C:C,C1727)</f>
        <v>1132800</v>
      </c>
      <c r="K1727" s="20" t="str">
        <f>IF(H1727=2,"Délais OK &amp; Qté OK",IF(AND(H1727=1,E1727&lt;&gt;""),"Délais OK &amp; Qté NO",IF(AND(H1727=1,E1727="",M1727&gt;=2),"Délais NO &amp; Qté OK",IF(AND(E1727&lt;&gt;"",J1727=D1727),"Livraison sans demande","Délais NO &amp; Qté NO"))))</f>
        <v>Délais NO &amp; Qté NO</v>
      </c>
      <c r="L1727" s="22" t="str">
        <f>IF(AND(K1727="Délais NO &amp; Qté OK",X1727&gt;30,D1727&lt;&gt;""),"Verificar",IF(AND(K1727="Délais NO &amp; Qté OK",X1727&lt;=30,D1727&lt;&gt;""),"Entrée faite "&amp;X1727&amp;" jours "&amp;V1727,IF(AND(X1727&lt;30,K1727="Délais NO &amp; Qté NO",D1727=""),"Demande faite "&amp;X1727&amp;" jours "&amp;W1728,"")))</f>
        <v/>
      </c>
      <c r="M1727" s="22">
        <f t="shared" si="184"/>
        <v>1</v>
      </c>
      <c r="N1727" s="23">
        <v>1</v>
      </c>
      <c r="O1727" s="12" t="str">
        <f>CONCATENATE(C1727,D1727,E1727)</f>
        <v>36050522679989600</v>
      </c>
      <c r="P1727" s="42" t="str">
        <f t="shared" si="185"/>
        <v>22679989600</v>
      </c>
      <c r="Q1727" s="24" t="str">
        <f>IF(AND(D1727&lt;&gt;0,E1727=0),B1727,"")</f>
        <v>28/06/2012</v>
      </c>
      <c r="R1727" s="25" t="str">
        <f>IF(AND(D1727=0,E1727&lt;&gt;0),B1727,"")</f>
        <v/>
      </c>
      <c r="S1727" s="26">
        <f t="shared" si="182"/>
        <v>41088</v>
      </c>
      <c r="T1727" s="27">
        <f>SUMIFS(S:S,O:O,O1727,E:E,"")</f>
        <v>41088</v>
      </c>
      <c r="U1727" s="27">
        <f>SUMIFS(S:S,O:O,O1727,D:D,"")</f>
        <v>0</v>
      </c>
      <c r="V1727" s="28" t="str">
        <f t="shared" si="186"/>
        <v>Avant</v>
      </c>
      <c r="W1727" s="28" t="str">
        <f t="shared" si="187"/>
        <v>Après</v>
      </c>
      <c r="X1727" s="29">
        <f t="shared" si="188"/>
        <v>41088</v>
      </c>
      <c r="Y1727" s="42">
        <f>IFERROR(P1727+D1727*0.03,"")</f>
        <v>22679989888</v>
      </c>
    </row>
    <row r="1728" spans="1:25">
      <c r="A1728" s="13" t="s">
        <v>67</v>
      </c>
      <c r="B1728" s="14" t="s">
        <v>22</v>
      </c>
      <c r="C1728" s="15">
        <v>3605052555668</v>
      </c>
      <c r="D1728" s="16">
        <v>10000</v>
      </c>
      <c r="E1728" s="17"/>
      <c r="F1728" s="18"/>
      <c r="G1728" s="19">
        <v>1</v>
      </c>
      <c r="H1728" s="20">
        <f t="shared" si="183"/>
        <v>1</v>
      </c>
      <c r="I1728" s="21">
        <f>SUMIFS(E:E,C:C,C1728)</f>
        <v>10000</v>
      </c>
      <c r="J1728" s="21">
        <f>SUMIFS(D:D,C:C,C1728)</f>
        <v>10000</v>
      </c>
      <c r="K1728" s="20" t="str">
        <f>IF(H1728=2,"Délais OK &amp; Qté OK",IF(AND(H1728=1,E1728&lt;&gt;""),"Délais OK &amp; Qté NO",IF(AND(H1728=1,E1728="",M1728&gt;=2),"Délais NO &amp; Qté OK",IF(AND(E1728&lt;&gt;"",J1728=D1728),"Livraison sans demande","Délais NO &amp; Qté NO"))))</f>
        <v>Délais NO &amp; Qté OK</v>
      </c>
      <c r="L1728" s="22" t="str">
        <f>IF(AND(K1728="Délais NO &amp; Qté OK",X1728&gt;30,D1728&lt;&gt;""),"Verificar",IF(AND(K1728="Délais NO &amp; Qté OK",X1728&lt;=30,D1728&lt;&gt;""),"Entrée faite "&amp;X1728&amp;" jours "&amp;V1728,IF(AND(X1728&lt;30,K1728="Délais NO &amp; Qté NO",D1728=""),"Demande faite "&amp;X1728&amp;" jours "&amp;W1729,"")))</f>
        <v>Entrée faite 24 jours Avant</v>
      </c>
      <c r="M1728" s="22">
        <f t="shared" si="184"/>
        <v>2</v>
      </c>
      <c r="N1728" s="23">
        <v>1</v>
      </c>
      <c r="O1728" s="12" t="str">
        <f>CONCATENATE(C1728,D1728,E1728)</f>
        <v>360505255566810000</v>
      </c>
      <c r="P1728" s="42" t="str">
        <f t="shared" si="185"/>
        <v>255566810000</v>
      </c>
      <c r="Q1728" s="24" t="str">
        <f>IF(AND(D1728&lt;&gt;0,E1728=0),B1728,"")</f>
        <v>28/06/2012</v>
      </c>
      <c r="R1728" s="25" t="str">
        <f>IF(AND(D1728=0,E1728&lt;&gt;0),B1728,"")</f>
        <v/>
      </c>
      <c r="S1728" s="26">
        <f t="shared" si="182"/>
        <v>41088</v>
      </c>
      <c r="T1728" s="27">
        <f>SUMIFS(S:S,O:O,O1728,E:E,"")</f>
        <v>41088</v>
      </c>
      <c r="U1728" s="27">
        <f>SUMIFS(S:S,O:O,O1728,D:D,"")</f>
        <v>41064</v>
      </c>
      <c r="V1728" s="28" t="str">
        <f t="shared" si="186"/>
        <v>Avant</v>
      </c>
      <c r="W1728" s="28" t="str">
        <f t="shared" si="187"/>
        <v>Après</v>
      </c>
      <c r="X1728" s="29">
        <f t="shared" si="188"/>
        <v>24</v>
      </c>
      <c r="Y1728" s="42">
        <f>IFERROR(P1728+D1728*0.03,"")</f>
        <v>255566810300</v>
      </c>
    </row>
    <row r="1729" spans="1:25">
      <c r="A1729" s="13" t="s">
        <v>68</v>
      </c>
      <c r="B1729" s="14" t="s">
        <v>13</v>
      </c>
      <c r="C1729" s="15">
        <v>3605051156958</v>
      </c>
      <c r="D1729" s="16"/>
      <c r="E1729" s="17">
        <v>8950</v>
      </c>
      <c r="F1729" s="18"/>
      <c r="G1729" s="19"/>
      <c r="H1729" s="20">
        <f t="shared" si="183"/>
        <v>0</v>
      </c>
      <c r="I1729" s="21">
        <f>SUMIFS(E:E,C:C,C1729)</f>
        <v>8950</v>
      </c>
      <c r="J1729" s="21">
        <f>SUMIFS(D:D,C:C,C1729)</f>
        <v>1280</v>
      </c>
      <c r="K1729" s="20" t="str">
        <f>IF(H1729=2,"Délais OK &amp; Qté OK",IF(AND(H1729=1,E1729&lt;&gt;""),"Délais OK &amp; Qté NO",IF(AND(H1729=1,E1729="",M1729&gt;=2),"Délais NO &amp; Qté OK",IF(AND(E1729&lt;&gt;"",J1729=D1729),"Livraison sans demande","Délais NO &amp; Qté NO"))))</f>
        <v>Délais NO &amp; Qté NO</v>
      </c>
      <c r="L1729" s="22" t="str">
        <f>IF(AND(K1729="Délais NO &amp; Qté OK",X1729&gt;30,D1729&lt;&gt;""),"Verificar",IF(AND(K1729="Délais NO &amp; Qté OK",X1729&lt;=30,D1729&lt;&gt;""),"Entrée faite "&amp;X1729&amp;" jours "&amp;V1729,IF(AND(X1729&lt;30,K1729="Délais NO &amp; Qté NO",D1729=""),"Demande faite "&amp;X1729&amp;" jours "&amp;W1730,"")))</f>
        <v/>
      </c>
      <c r="M1729" s="22">
        <f t="shared" si="184"/>
        <v>1</v>
      </c>
      <c r="N1729" s="23">
        <v>1</v>
      </c>
      <c r="O1729" s="12" t="str">
        <f>CONCATENATE(C1729,D1729,E1729)</f>
        <v>36050511569588950</v>
      </c>
      <c r="P1729" s="42" t="str">
        <f t="shared" si="185"/>
        <v>11569588950</v>
      </c>
      <c r="Q1729" s="24" t="str">
        <f>IF(AND(D1729&lt;&gt;0,E1729=0),B1729,"")</f>
        <v/>
      </c>
      <c r="R1729" s="25" t="str">
        <f>IF(AND(D1729=0,E1729&lt;&gt;0),B1729,"")</f>
        <v>01/06/2012</v>
      </c>
      <c r="S1729" s="26">
        <f t="shared" si="182"/>
        <v>41061</v>
      </c>
      <c r="T1729" s="27">
        <f>SUMIFS(S:S,O:O,O1729,E:E,"")</f>
        <v>0</v>
      </c>
      <c r="U1729" s="27">
        <f>SUMIFS(S:S,O:O,O1729,D:D,"")</f>
        <v>41061</v>
      </c>
      <c r="V1729" s="28" t="str">
        <f t="shared" si="186"/>
        <v>Après</v>
      </c>
      <c r="W1729" s="28" t="str">
        <f t="shared" si="187"/>
        <v>Avant</v>
      </c>
      <c r="X1729" s="29">
        <f t="shared" si="188"/>
        <v>41061</v>
      </c>
      <c r="Y1729" s="42">
        <f>IFERROR(P1729+D1729*0.03,"")</f>
        <v>11569588950</v>
      </c>
    </row>
    <row r="1730" spans="1:25">
      <c r="A1730" s="13" t="s">
        <v>68</v>
      </c>
      <c r="B1730" s="14" t="s">
        <v>13</v>
      </c>
      <c r="C1730" s="15">
        <v>3605051217536</v>
      </c>
      <c r="D1730" s="16"/>
      <c r="E1730" s="17">
        <v>1790</v>
      </c>
      <c r="F1730" s="18"/>
      <c r="G1730" s="19"/>
      <c r="H1730" s="20">
        <f t="shared" si="183"/>
        <v>0</v>
      </c>
      <c r="I1730" s="21">
        <f>SUMIFS(E:E,C:C,C1730)</f>
        <v>46540</v>
      </c>
      <c r="J1730" s="21">
        <f>SUMIFS(D:D,C:C,C1730)</f>
        <v>66230</v>
      </c>
      <c r="K1730" s="20" t="str">
        <f>IF(H1730=2,"Délais OK &amp; Qté OK",IF(AND(H1730=1,E1730&lt;&gt;""),"Délais OK &amp; Qté NO",IF(AND(H1730=1,E1730="",M1730&gt;=2),"Délais NO &amp; Qté OK",IF(AND(E1730&lt;&gt;"",J1730=D1730),"Livraison sans demande","Délais NO &amp; Qté NO"))))</f>
        <v>Délais NO &amp; Qté NO</v>
      </c>
      <c r="L1730" s="22" t="str">
        <f>IF(AND(K1730="Délais NO &amp; Qté OK",X1730&gt;30,D1730&lt;&gt;""),"Verificar",IF(AND(K1730="Délais NO &amp; Qté OK",X1730&lt;=30,D1730&lt;&gt;""),"Entrée faite "&amp;X1730&amp;" jours "&amp;V1730,IF(AND(X1730&lt;30,K1730="Délais NO &amp; Qté NO",D1730=""),"Demande faite "&amp;X1730&amp;" jours "&amp;W1731,"")))</f>
        <v/>
      </c>
      <c r="M1730" s="22">
        <f t="shared" si="184"/>
        <v>1</v>
      </c>
      <c r="N1730" s="23">
        <v>1</v>
      </c>
      <c r="O1730" s="12" t="str">
        <f>CONCATENATE(C1730,D1730,E1730)</f>
        <v>36050512175361790</v>
      </c>
      <c r="P1730" s="42" t="str">
        <f t="shared" si="185"/>
        <v>12175361790</v>
      </c>
      <c r="Q1730" s="24" t="str">
        <f>IF(AND(D1730&lt;&gt;0,E1730=0),B1730,"")</f>
        <v/>
      </c>
      <c r="R1730" s="25" t="str">
        <f>IF(AND(D1730=0,E1730&lt;&gt;0),B1730,"")</f>
        <v>01/06/2012</v>
      </c>
      <c r="S1730" s="26">
        <f t="shared" ref="S1730:S1793" si="189">B1730*1</f>
        <v>41061</v>
      </c>
      <c r="T1730" s="27">
        <f>SUMIFS(S:S,O:O,O1730,E:E,"")</f>
        <v>0</v>
      </c>
      <c r="U1730" s="27">
        <f>SUMIFS(S:S,O:O,O1730,D:D,"")</f>
        <v>41061</v>
      </c>
      <c r="V1730" s="28" t="str">
        <f t="shared" si="186"/>
        <v>Après</v>
      </c>
      <c r="W1730" s="28" t="str">
        <f t="shared" si="187"/>
        <v>Avant</v>
      </c>
      <c r="X1730" s="29">
        <f t="shared" si="188"/>
        <v>41061</v>
      </c>
      <c r="Y1730" s="42">
        <f>IFERROR(P1730+D1730*0.03,"")</f>
        <v>12175361790</v>
      </c>
    </row>
    <row r="1731" spans="1:25">
      <c r="A1731" s="13" t="s">
        <v>68</v>
      </c>
      <c r="B1731" s="14" t="s">
        <v>13</v>
      </c>
      <c r="C1731" s="15">
        <v>3605051875309</v>
      </c>
      <c r="D1731" s="16"/>
      <c r="E1731" s="17">
        <v>10740</v>
      </c>
      <c r="F1731" s="18"/>
      <c r="G1731" s="19"/>
      <c r="H1731" s="20">
        <f t="shared" ref="H1731:H1794" si="190">SUM(F1731:G1731)</f>
        <v>0</v>
      </c>
      <c r="I1731" s="21">
        <f>SUMIFS(E:E,C:C,C1731)</f>
        <v>10740</v>
      </c>
      <c r="J1731" s="21">
        <f>SUMIFS(D:D,C:C,C1731)</f>
        <v>0</v>
      </c>
      <c r="K1731" s="20" t="str">
        <f>IF(H1731=2,"Délais OK &amp; Qté OK",IF(AND(H1731=1,E1731&lt;&gt;""),"Délais OK &amp; Qté NO",IF(AND(H1731=1,E1731="",M1731&gt;=2),"Délais NO &amp; Qté OK",IF(AND(E1731&lt;&gt;"",J1731=D1731),"Livraison sans demande","Délais NO &amp; Qté NO"))))</f>
        <v>Livraison sans demande</v>
      </c>
      <c r="L1731" s="22" t="str">
        <f>IF(AND(K1731="Délais NO &amp; Qté OK",X1731&gt;30,D1731&lt;&gt;""),"Verificar",IF(AND(K1731="Délais NO &amp; Qté OK",X1731&lt;=30,D1731&lt;&gt;""),"Entrée faite "&amp;X1731&amp;" jours "&amp;V1731,IF(AND(X1731&lt;30,K1731="Délais NO &amp; Qté NO",D1731=""),"Demande faite "&amp;X1731&amp;" jours "&amp;W1732,"")))</f>
        <v/>
      </c>
      <c r="M1731" s="22">
        <f t="shared" ref="M1731:M1794" si="191">SUMIFS(N:N,O:O,O1731)</f>
        <v>1</v>
      </c>
      <c r="N1731" s="23">
        <v>1</v>
      </c>
      <c r="O1731" s="12" t="str">
        <f>CONCATENATE(C1731,D1731,E1731)</f>
        <v>360505187530910740</v>
      </c>
      <c r="P1731" s="42" t="str">
        <f t="shared" ref="P1731:P1794" si="192">RIGHT(O1731,LEN(O1731)-6)</f>
        <v>187530910740</v>
      </c>
      <c r="Q1731" s="24" t="str">
        <f>IF(AND(D1731&lt;&gt;0,E1731=0),B1731,"")</f>
        <v/>
      </c>
      <c r="R1731" s="25" t="str">
        <f>IF(AND(D1731=0,E1731&lt;&gt;0),B1731,"")</f>
        <v>01/06/2012</v>
      </c>
      <c r="S1731" s="26">
        <f t="shared" si="189"/>
        <v>41061</v>
      </c>
      <c r="T1731" s="27">
        <f>SUMIFS(S:S,O:O,O1731,E:E,"")</f>
        <v>0</v>
      </c>
      <c r="U1731" s="27">
        <f>SUMIFS(S:S,O:O,O1731,D:D,"")</f>
        <v>41061</v>
      </c>
      <c r="V1731" s="28" t="str">
        <f t="shared" ref="V1731:V1794" si="193">IF(T1731&lt;U1731,"Après","Avant")</f>
        <v>Après</v>
      </c>
      <c r="W1731" s="28" t="str">
        <f t="shared" ref="W1731:W1794" si="194">IF(V1731="Après","Avant","Après")</f>
        <v>Avant</v>
      </c>
      <c r="X1731" s="29">
        <f t="shared" ref="X1731:X1794" si="195">ABS(T1731-U1731)</f>
        <v>41061</v>
      </c>
      <c r="Y1731" s="42">
        <f>IFERROR(P1731+D1731*0.03,"")</f>
        <v>187530910740</v>
      </c>
    </row>
    <row r="1732" spans="1:25">
      <c r="A1732" s="13" t="s">
        <v>68</v>
      </c>
      <c r="B1732" s="14" t="s">
        <v>14</v>
      </c>
      <c r="C1732" s="15">
        <v>3605051217536</v>
      </c>
      <c r="D1732" s="16">
        <v>21480</v>
      </c>
      <c r="E1732" s="17">
        <v>19690</v>
      </c>
      <c r="F1732" s="18"/>
      <c r="G1732" s="19">
        <v>1</v>
      </c>
      <c r="H1732" s="20">
        <f t="shared" si="190"/>
        <v>1</v>
      </c>
      <c r="I1732" s="21">
        <f>SUMIFS(E:E,C:C,C1732)</f>
        <v>46540</v>
      </c>
      <c r="J1732" s="21">
        <f>SUMIFS(D:D,C:C,C1732)</f>
        <v>66230</v>
      </c>
      <c r="K1732" s="20" t="str">
        <f>IF(H1732=2,"Délais OK &amp; Qté OK",IF(AND(H1732=1,E1732&lt;&gt;""),"Délais OK &amp; Qté NO",IF(AND(H1732=1,E1732="",M1732&gt;=2),"Délais NO &amp; Qté OK",IF(AND(E1732&lt;&gt;"",J1732=D1732),"Livraison sans demande","Délais NO &amp; Qté NO"))))</f>
        <v>Délais OK &amp; Qté NO</v>
      </c>
      <c r="L1732" s="22" t="str">
        <f>IF(AND(K1732="Délais NO &amp; Qté OK",X1732&gt;30,D1732&lt;&gt;""),"Verificar",IF(AND(K1732="Délais NO &amp; Qté OK",X1732&lt;=30,D1732&lt;&gt;""),"Entrée faite "&amp;X1732&amp;" jours "&amp;V1732,IF(AND(X1732&lt;30,K1732="Délais NO &amp; Qté NO",D1732=""),"Demande faite "&amp;X1732&amp;" jours "&amp;W1733,"")))</f>
        <v/>
      </c>
      <c r="M1732" s="22">
        <f t="shared" si="191"/>
        <v>1</v>
      </c>
      <c r="N1732" s="23">
        <v>1</v>
      </c>
      <c r="O1732" s="12" t="str">
        <f>CONCATENATE(C1732,D1732,E1732)</f>
        <v>36050512175362148019690</v>
      </c>
      <c r="P1732" s="42" t="str">
        <f t="shared" si="192"/>
        <v>12175362148019690</v>
      </c>
      <c r="Q1732" s="24" t="str">
        <f>IF(AND(D1732&lt;&gt;0,E1732=0),B1732,"")</f>
        <v/>
      </c>
      <c r="R1732" s="25" t="str">
        <f>IF(AND(D1732=0,E1732&lt;&gt;0),B1732,"")</f>
        <v/>
      </c>
      <c r="S1732" s="26">
        <f t="shared" si="189"/>
        <v>41064</v>
      </c>
      <c r="T1732" s="27">
        <f>SUMIFS(S:S,O:O,O1732,E:E,"")</f>
        <v>0</v>
      </c>
      <c r="U1732" s="27">
        <f>SUMIFS(S:S,O:O,O1732,D:D,"")</f>
        <v>0</v>
      </c>
      <c r="V1732" s="28" t="str">
        <f t="shared" si="193"/>
        <v>Avant</v>
      </c>
      <c r="W1732" s="28" t="str">
        <f t="shared" si="194"/>
        <v>Après</v>
      </c>
      <c r="X1732" s="29">
        <f t="shared" si="195"/>
        <v>0</v>
      </c>
      <c r="Y1732" s="42">
        <f>IFERROR(P1732+D1732*0.03,"")</f>
        <v>1.2175362148020244E+16</v>
      </c>
    </row>
    <row r="1733" spans="1:25">
      <c r="A1733" s="13" t="s">
        <v>68</v>
      </c>
      <c r="B1733" s="14" t="s">
        <v>14</v>
      </c>
      <c r="C1733" s="15">
        <v>3605051463049</v>
      </c>
      <c r="D1733" s="16"/>
      <c r="E1733" s="17">
        <v>11616</v>
      </c>
      <c r="F1733" s="18"/>
      <c r="G1733" s="19"/>
      <c r="H1733" s="20">
        <f t="shared" si="190"/>
        <v>0</v>
      </c>
      <c r="I1733" s="21">
        <f>SUMIFS(E:E,C:C,C1733)</f>
        <v>13728</v>
      </c>
      <c r="J1733" s="21">
        <f>SUMIFS(D:D,C:C,C1733)</f>
        <v>23232</v>
      </c>
      <c r="K1733" s="20" t="str">
        <f>IF(H1733=2,"Délais OK &amp; Qté OK",IF(AND(H1733=1,E1733&lt;&gt;""),"Délais OK &amp; Qté NO",IF(AND(H1733=1,E1733="",M1733&gt;=2),"Délais NO &amp; Qté OK",IF(AND(E1733&lt;&gt;"",J1733=D1733),"Livraison sans demande","Délais NO &amp; Qté NO"))))</f>
        <v>Délais NO &amp; Qté NO</v>
      </c>
      <c r="L1733" s="22" t="str">
        <f>IF(AND(K1733="Délais NO &amp; Qté OK",X1733&gt;30,D1733&lt;&gt;""),"Verificar",IF(AND(K1733="Délais NO &amp; Qté OK",X1733&lt;=30,D1733&lt;&gt;""),"Entrée faite "&amp;X1733&amp;" jours "&amp;V1733,IF(AND(X1733&lt;30,K1733="Délais NO &amp; Qté NO",D1733=""),"Demande faite "&amp;X1733&amp;" jours "&amp;W1734,"")))</f>
        <v>Demande faite 1 jours Après</v>
      </c>
      <c r="M1733" s="22">
        <f t="shared" si="191"/>
        <v>2</v>
      </c>
      <c r="N1733" s="23">
        <v>1</v>
      </c>
      <c r="O1733" s="12" t="str">
        <f>CONCATENATE(C1733,D1733,E1733)</f>
        <v>360505146304911616</v>
      </c>
      <c r="P1733" s="42" t="str">
        <f t="shared" si="192"/>
        <v>146304911616</v>
      </c>
      <c r="Q1733" s="24" t="str">
        <f>IF(AND(D1733&lt;&gt;0,E1733=0),B1733,"")</f>
        <v/>
      </c>
      <c r="R1733" s="25" t="str">
        <f>IF(AND(D1733=0,E1733&lt;&gt;0),B1733,"")</f>
        <v>04/06/2012</v>
      </c>
      <c r="S1733" s="26">
        <f t="shared" si="189"/>
        <v>41064</v>
      </c>
      <c r="T1733" s="27">
        <f>SUMIFS(S:S,O:O,O1733,E:E,"")</f>
        <v>41065</v>
      </c>
      <c r="U1733" s="27">
        <f>SUMIFS(S:S,O:O,O1733,D:D,"")</f>
        <v>41064</v>
      </c>
      <c r="V1733" s="28" t="str">
        <f t="shared" si="193"/>
        <v>Avant</v>
      </c>
      <c r="W1733" s="28" t="str">
        <f t="shared" si="194"/>
        <v>Après</v>
      </c>
      <c r="X1733" s="29">
        <f t="shared" si="195"/>
        <v>1</v>
      </c>
      <c r="Y1733" s="42">
        <f>IFERROR(P1733+D1733*0.03,"")</f>
        <v>146304911616</v>
      </c>
    </row>
    <row r="1734" spans="1:25">
      <c r="A1734" s="13" t="s">
        <v>68</v>
      </c>
      <c r="B1734" s="14" t="s">
        <v>15</v>
      </c>
      <c r="C1734" s="15">
        <v>3605051463049</v>
      </c>
      <c r="D1734" s="16">
        <v>11616</v>
      </c>
      <c r="E1734" s="17"/>
      <c r="F1734" s="18"/>
      <c r="G1734" s="19">
        <v>1</v>
      </c>
      <c r="H1734" s="20">
        <f t="shared" si="190"/>
        <v>1</v>
      </c>
      <c r="I1734" s="21">
        <f>SUMIFS(E:E,C:C,C1734)</f>
        <v>13728</v>
      </c>
      <c r="J1734" s="21">
        <f>SUMIFS(D:D,C:C,C1734)</f>
        <v>23232</v>
      </c>
      <c r="K1734" s="20" t="str">
        <f>IF(H1734=2,"Délais OK &amp; Qté OK",IF(AND(H1734=1,E1734&lt;&gt;""),"Délais OK &amp; Qté NO",IF(AND(H1734=1,E1734="",M1734&gt;=2),"Délais NO &amp; Qté OK",IF(AND(E1734&lt;&gt;"",J1734=D1734),"Livraison sans demande","Délais NO &amp; Qté NO"))))</f>
        <v>Délais NO &amp; Qté OK</v>
      </c>
      <c r="L1734" s="22" t="str">
        <f>IF(AND(K1734="Délais NO &amp; Qté OK",X1734&gt;30,D1734&lt;&gt;""),"Verificar",IF(AND(K1734="Délais NO &amp; Qté OK",X1734&lt;=30,D1734&lt;&gt;""),"Entrée faite "&amp;X1734&amp;" jours "&amp;V1734,IF(AND(X1734&lt;30,K1734="Délais NO &amp; Qté NO",D1734=""),"Demande faite "&amp;X1734&amp;" jours "&amp;W1735,"")))</f>
        <v>Entrée faite 1 jours Avant</v>
      </c>
      <c r="M1734" s="22">
        <f t="shared" si="191"/>
        <v>2</v>
      </c>
      <c r="N1734" s="23">
        <v>1</v>
      </c>
      <c r="O1734" s="12" t="str">
        <f>CONCATENATE(C1734,D1734,E1734)</f>
        <v>360505146304911616</v>
      </c>
      <c r="P1734" s="42" t="str">
        <f t="shared" si="192"/>
        <v>146304911616</v>
      </c>
      <c r="Q1734" s="24" t="str">
        <f>IF(AND(D1734&lt;&gt;0,E1734=0),B1734,"")</f>
        <v>05/06/2012</v>
      </c>
      <c r="R1734" s="25" t="str">
        <f>IF(AND(D1734=0,E1734&lt;&gt;0),B1734,"")</f>
        <v/>
      </c>
      <c r="S1734" s="26">
        <f t="shared" si="189"/>
        <v>41065</v>
      </c>
      <c r="T1734" s="27">
        <f>SUMIFS(S:S,O:O,O1734,E:E,"")</f>
        <v>41065</v>
      </c>
      <c r="U1734" s="27">
        <f>SUMIFS(S:S,O:O,O1734,D:D,"")</f>
        <v>41064</v>
      </c>
      <c r="V1734" s="28" t="str">
        <f t="shared" si="193"/>
        <v>Avant</v>
      </c>
      <c r="W1734" s="28" t="str">
        <f t="shared" si="194"/>
        <v>Après</v>
      </c>
      <c r="X1734" s="29">
        <f t="shared" si="195"/>
        <v>1</v>
      </c>
      <c r="Y1734" s="42">
        <f>IFERROR(P1734+D1734*0.03,"")</f>
        <v>146304911964.48001</v>
      </c>
    </row>
    <row r="1735" spans="1:25">
      <c r="A1735" s="13" t="s">
        <v>68</v>
      </c>
      <c r="B1735" s="14" t="s">
        <v>16</v>
      </c>
      <c r="C1735" s="15">
        <v>3605051132068</v>
      </c>
      <c r="D1735" s="16"/>
      <c r="E1735" s="17">
        <v>21480</v>
      </c>
      <c r="F1735" s="18"/>
      <c r="G1735" s="19"/>
      <c r="H1735" s="20">
        <f t="shared" si="190"/>
        <v>0</v>
      </c>
      <c r="I1735" s="21">
        <f>SUMIFS(E:E,C:C,C1735)</f>
        <v>53700</v>
      </c>
      <c r="J1735" s="21">
        <f>SUMIFS(D:D,C:C,C1735)</f>
        <v>96660</v>
      </c>
      <c r="K1735" s="20" t="str">
        <f>IF(H1735=2,"Délais OK &amp; Qté OK",IF(AND(H1735=1,E1735&lt;&gt;""),"Délais OK &amp; Qté NO",IF(AND(H1735=1,E1735="",M1735&gt;=2),"Délais NO &amp; Qté OK",IF(AND(E1735&lt;&gt;"",J1735=D1735),"Livraison sans demande","Délais NO &amp; Qté NO"))))</f>
        <v>Délais NO &amp; Qté NO</v>
      </c>
      <c r="L1735" s="22" t="str">
        <f>IF(AND(K1735="Délais NO &amp; Qté OK",X1735&gt;30,D1735&lt;&gt;""),"Verificar",IF(AND(K1735="Délais NO &amp; Qté OK",X1735&lt;=30,D1735&lt;&gt;""),"Entrée faite "&amp;X1735&amp;" jours "&amp;V1735,IF(AND(X1735&lt;30,K1735="Délais NO &amp; Qté NO",D1735=""),"Demande faite "&amp;X1735&amp;" jours "&amp;W1736,"")))</f>
        <v/>
      </c>
      <c r="M1735" s="22">
        <f t="shared" si="191"/>
        <v>1</v>
      </c>
      <c r="N1735" s="23">
        <v>1</v>
      </c>
      <c r="O1735" s="12" t="str">
        <f>CONCATENATE(C1735,D1735,E1735)</f>
        <v>360505113206821480</v>
      </c>
      <c r="P1735" s="42" t="str">
        <f t="shared" si="192"/>
        <v>113206821480</v>
      </c>
      <c r="Q1735" s="24" t="str">
        <f>IF(AND(D1735&lt;&gt;0,E1735=0),B1735,"")</f>
        <v/>
      </c>
      <c r="R1735" s="25" t="str">
        <f>IF(AND(D1735=0,E1735&lt;&gt;0),B1735,"")</f>
        <v>06/06/2012</v>
      </c>
      <c r="S1735" s="26">
        <f t="shared" si="189"/>
        <v>41066</v>
      </c>
      <c r="T1735" s="27">
        <f>SUMIFS(S:S,O:O,O1735,E:E,"")</f>
        <v>0</v>
      </c>
      <c r="U1735" s="27">
        <f>SUMIFS(S:S,O:O,O1735,D:D,"")</f>
        <v>41066</v>
      </c>
      <c r="V1735" s="28" t="str">
        <f t="shared" si="193"/>
        <v>Après</v>
      </c>
      <c r="W1735" s="28" t="str">
        <f t="shared" si="194"/>
        <v>Avant</v>
      </c>
      <c r="X1735" s="29">
        <f t="shared" si="195"/>
        <v>41066</v>
      </c>
      <c r="Y1735" s="42">
        <f>IFERROR(P1735+D1735*0.03,"")</f>
        <v>113206821480</v>
      </c>
    </row>
    <row r="1736" spans="1:25">
      <c r="A1736" s="13" t="s">
        <v>68</v>
      </c>
      <c r="B1736" s="14" t="s">
        <v>16</v>
      </c>
      <c r="C1736" s="15">
        <v>3605051217536</v>
      </c>
      <c r="D1736" s="16"/>
      <c r="E1736" s="17">
        <v>25060</v>
      </c>
      <c r="F1736" s="18"/>
      <c r="G1736" s="19"/>
      <c r="H1736" s="20">
        <f t="shared" si="190"/>
        <v>0</v>
      </c>
      <c r="I1736" s="21">
        <f>SUMIFS(E:E,C:C,C1736)</f>
        <v>46540</v>
      </c>
      <c r="J1736" s="21">
        <f>SUMIFS(D:D,C:C,C1736)</f>
        <v>66230</v>
      </c>
      <c r="K1736" s="20" t="str">
        <f>IF(H1736=2,"Délais OK &amp; Qté OK",IF(AND(H1736=1,E1736&lt;&gt;""),"Délais OK &amp; Qté NO",IF(AND(H1736=1,E1736="",M1736&gt;=2),"Délais NO &amp; Qté OK",IF(AND(E1736&lt;&gt;"",J1736=D1736),"Livraison sans demande","Délais NO &amp; Qté NO"))))</f>
        <v>Délais NO &amp; Qté NO</v>
      </c>
      <c r="L1736" s="22" t="str">
        <f>IF(AND(K1736="Délais NO &amp; Qté OK",X1736&gt;30,D1736&lt;&gt;""),"Verificar",IF(AND(K1736="Délais NO &amp; Qté OK",X1736&lt;=30,D1736&lt;&gt;""),"Entrée faite "&amp;X1736&amp;" jours "&amp;V1736,IF(AND(X1736&lt;30,K1736="Délais NO &amp; Qté NO",D1736=""),"Demande faite "&amp;X1736&amp;" jours "&amp;W1737,"")))</f>
        <v/>
      </c>
      <c r="M1736" s="22">
        <f t="shared" si="191"/>
        <v>1</v>
      </c>
      <c r="N1736" s="23">
        <v>1</v>
      </c>
      <c r="O1736" s="12" t="str">
        <f>CONCATENATE(C1736,D1736,E1736)</f>
        <v>360505121753625060</v>
      </c>
      <c r="P1736" s="42" t="str">
        <f t="shared" si="192"/>
        <v>121753625060</v>
      </c>
      <c r="Q1736" s="24" t="str">
        <f>IF(AND(D1736&lt;&gt;0,E1736=0),B1736,"")</f>
        <v/>
      </c>
      <c r="R1736" s="25" t="str">
        <f>IF(AND(D1736=0,E1736&lt;&gt;0),B1736,"")</f>
        <v>06/06/2012</v>
      </c>
      <c r="S1736" s="26">
        <f t="shared" si="189"/>
        <v>41066</v>
      </c>
      <c r="T1736" s="27">
        <f>SUMIFS(S:S,O:O,O1736,E:E,"")</f>
        <v>0</v>
      </c>
      <c r="U1736" s="27">
        <f>SUMIFS(S:S,O:O,O1736,D:D,"")</f>
        <v>41066</v>
      </c>
      <c r="V1736" s="28" t="str">
        <f t="shared" si="193"/>
        <v>Après</v>
      </c>
      <c r="W1736" s="28" t="str">
        <f t="shared" si="194"/>
        <v>Avant</v>
      </c>
      <c r="X1736" s="29">
        <f t="shared" si="195"/>
        <v>41066</v>
      </c>
      <c r="Y1736" s="42">
        <f>IFERROR(P1736+D1736*0.03,"")</f>
        <v>121753625060</v>
      </c>
    </row>
    <row r="1737" spans="1:25">
      <c r="A1737" s="13" t="s">
        <v>68</v>
      </c>
      <c r="B1737" s="14" t="s">
        <v>23</v>
      </c>
      <c r="C1737" s="15">
        <v>3605051132068</v>
      </c>
      <c r="D1737" s="16">
        <v>42960</v>
      </c>
      <c r="E1737" s="17">
        <v>21480</v>
      </c>
      <c r="F1737" s="18"/>
      <c r="G1737" s="19">
        <v>1</v>
      </c>
      <c r="H1737" s="20">
        <f t="shared" si="190"/>
        <v>1</v>
      </c>
      <c r="I1737" s="21">
        <f>SUMIFS(E:E,C:C,C1737)</f>
        <v>53700</v>
      </c>
      <c r="J1737" s="21">
        <f>SUMIFS(D:D,C:C,C1737)</f>
        <v>96660</v>
      </c>
      <c r="K1737" s="20" t="str">
        <f>IF(H1737=2,"Délais OK &amp; Qté OK",IF(AND(H1737=1,E1737&lt;&gt;""),"Délais OK &amp; Qté NO",IF(AND(H1737=1,E1737="",M1737&gt;=2),"Délais NO &amp; Qté OK",IF(AND(E1737&lt;&gt;"",J1737=D1737),"Livraison sans demande","Délais NO &amp; Qté NO"))))</f>
        <v>Délais OK &amp; Qté NO</v>
      </c>
      <c r="L1737" s="22" t="str">
        <f>IF(AND(K1737="Délais NO &amp; Qté OK",X1737&gt;30,D1737&lt;&gt;""),"Verificar",IF(AND(K1737="Délais NO &amp; Qté OK",X1737&lt;=30,D1737&lt;&gt;""),"Entrée faite "&amp;X1737&amp;" jours "&amp;V1737,IF(AND(X1737&lt;30,K1737="Délais NO &amp; Qté NO",D1737=""),"Demande faite "&amp;X1737&amp;" jours "&amp;W1738,"")))</f>
        <v/>
      </c>
      <c r="M1737" s="22">
        <f t="shared" si="191"/>
        <v>1</v>
      </c>
      <c r="N1737" s="23">
        <v>1</v>
      </c>
      <c r="O1737" s="12" t="str">
        <f>CONCATENATE(C1737,D1737,E1737)</f>
        <v>36050511320684296021480</v>
      </c>
      <c r="P1737" s="42" t="str">
        <f t="shared" si="192"/>
        <v>11320684296021480</v>
      </c>
      <c r="Q1737" s="24" t="str">
        <f>IF(AND(D1737&lt;&gt;0,E1737=0),B1737,"")</f>
        <v/>
      </c>
      <c r="R1737" s="25" t="str">
        <f>IF(AND(D1737=0,E1737&lt;&gt;0),B1737,"")</f>
        <v/>
      </c>
      <c r="S1737" s="26">
        <f t="shared" si="189"/>
        <v>41067</v>
      </c>
      <c r="T1737" s="27">
        <f>SUMIFS(S:S,O:O,O1737,E:E,"")</f>
        <v>0</v>
      </c>
      <c r="U1737" s="27">
        <f>SUMIFS(S:S,O:O,O1737,D:D,"")</f>
        <v>0</v>
      </c>
      <c r="V1737" s="28" t="str">
        <f t="shared" si="193"/>
        <v>Avant</v>
      </c>
      <c r="W1737" s="28" t="str">
        <f t="shared" si="194"/>
        <v>Après</v>
      </c>
      <c r="X1737" s="29">
        <f t="shared" si="195"/>
        <v>0</v>
      </c>
      <c r="Y1737" s="42">
        <f>IFERROR(P1737+D1737*0.03,"")</f>
        <v>1.1320684296022688E+16</v>
      </c>
    </row>
    <row r="1738" spans="1:25">
      <c r="A1738" s="13" t="s">
        <v>68</v>
      </c>
      <c r="B1738" s="14" t="s">
        <v>23</v>
      </c>
      <c r="C1738" s="15">
        <v>3605051217536</v>
      </c>
      <c r="D1738" s="16">
        <v>23270</v>
      </c>
      <c r="E1738" s="17"/>
      <c r="F1738" s="18"/>
      <c r="G1738" s="19">
        <v>1</v>
      </c>
      <c r="H1738" s="20">
        <f t="shared" si="190"/>
        <v>1</v>
      </c>
      <c r="I1738" s="21">
        <f>SUMIFS(E:E,C:C,C1738)</f>
        <v>46540</v>
      </c>
      <c r="J1738" s="21">
        <f>SUMIFS(D:D,C:C,C1738)</f>
        <v>66230</v>
      </c>
      <c r="K1738" s="20" t="str">
        <f>IF(H1738=2,"Délais OK &amp; Qté OK",IF(AND(H1738=1,E1738&lt;&gt;""),"Délais OK &amp; Qté NO",IF(AND(H1738=1,E1738="",M1738&gt;=2),"Délais NO &amp; Qté OK",IF(AND(E1738&lt;&gt;"",J1738=D1738),"Livraison sans demande","Délais NO &amp; Qté NO"))))</f>
        <v>Délais NO &amp; Qté NO</v>
      </c>
      <c r="L1738" s="22" t="str">
        <f>IF(AND(K1738="Délais NO &amp; Qté OK",X1738&gt;30,D1738&lt;&gt;""),"Verificar",IF(AND(K1738="Délais NO &amp; Qté OK",X1738&lt;=30,D1738&lt;&gt;""),"Entrée faite "&amp;X1738&amp;" jours "&amp;V1738,IF(AND(X1738&lt;30,K1738="Délais NO &amp; Qté NO",D1738=""),"Demande faite "&amp;X1738&amp;" jours "&amp;W1739,"")))</f>
        <v/>
      </c>
      <c r="M1738" s="22">
        <f t="shared" si="191"/>
        <v>1</v>
      </c>
      <c r="N1738" s="23">
        <v>1</v>
      </c>
      <c r="O1738" s="12" t="str">
        <f>CONCATENATE(C1738,D1738,E1738)</f>
        <v>360505121753623270</v>
      </c>
      <c r="P1738" s="42" t="str">
        <f t="shared" si="192"/>
        <v>121753623270</v>
      </c>
      <c r="Q1738" s="24" t="str">
        <f>IF(AND(D1738&lt;&gt;0,E1738=0),B1738,"")</f>
        <v>07/06/2012</v>
      </c>
      <c r="R1738" s="25" t="str">
        <f>IF(AND(D1738=0,E1738&lt;&gt;0),B1738,"")</f>
        <v/>
      </c>
      <c r="S1738" s="26">
        <f t="shared" si="189"/>
        <v>41067</v>
      </c>
      <c r="T1738" s="27">
        <f>SUMIFS(S:S,O:O,O1738,E:E,"")</f>
        <v>41067</v>
      </c>
      <c r="U1738" s="27">
        <f>SUMIFS(S:S,O:O,O1738,D:D,"")</f>
        <v>0</v>
      </c>
      <c r="V1738" s="28" t="str">
        <f t="shared" si="193"/>
        <v>Avant</v>
      </c>
      <c r="W1738" s="28" t="str">
        <f t="shared" si="194"/>
        <v>Après</v>
      </c>
      <c r="X1738" s="29">
        <f t="shared" si="195"/>
        <v>41067</v>
      </c>
      <c r="Y1738" s="42">
        <f>IFERROR(P1738+D1738*0.03,"")</f>
        <v>121753623968.10001</v>
      </c>
    </row>
    <row r="1739" spans="1:25">
      <c r="A1739" s="13" t="s">
        <v>68</v>
      </c>
      <c r="B1739" s="14" t="s">
        <v>25</v>
      </c>
      <c r="C1739" s="15">
        <v>3605051463049</v>
      </c>
      <c r="D1739" s="16">
        <v>8448</v>
      </c>
      <c r="E1739" s="17">
        <v>2112</v>
      </c>
      <c r="F1739" s="18"/>
      <c r="G1739" s="19">
        <v>1</v>
      </c>
      <c r="H1739" s="20">
        <f t="shared" si="190"/>
        <v>1</v>
      </c>
      <c r="I1739" s="21">
        <f>SUMIFS(E:E,C:C,C1739)</f>
        <v>13728</v>
      </c>
      <c r="J1739" s="21">
        <f>SUMIFS(D:D,C:C,C1739)</f>
        <v>23232</v>
      </c>
      <c r="K1739" s="20" t="str">
        <f>IF(H1739=2,"Délais OK &amp; Qté OK",IF(AND(H1739=1,E1739&lt;&gt;""),"Délais OK &amp; Qté NO",IF(AND(H1739=1,E1739="",M1739&gt;=2),"Délais NO &amp; Qté OK",IF(AND(E1739&lt;&gt;"",J1739=D1739),"Livraison sans demande","Délais NO &amp; Qté NO"))))</f>
        <v>Délais OK &amp; Qté NO</v>
      </c>
      <c r="L1739" s="22" t="str">
        <f>IF(AND(K1739="Délais NO &amp; Qté OK",X1739&gt;30,D1739&lt;&gt;""),"Verificar",IF(AND(K1739="Délais NO &amp; Qté OK",X1739&lt;=30,D1739&lt;&gt;""),"Entrée faite "&amp;X1739&amp;" jours "&amp;V1739,IF(AND(X1739&lt;30,K1739="Délais NO &amp; Qté NO",D1739=""),"Demande faite "&amp;X1739&amp;" jours "&amp;W1740,"")))</f>
        <v/>
      </c>
      <c r="M1739" s="22">
        <f t="shared" si="191"/>
        <v>1</v>
      </c>
      <c r="N1739" s="23">
        <v>1</v>
      </c>
      <c r="O1739" s="12" t="str">
        <f>CONCATENATE(C1739,D1739,E1739)</f>
        <v>360505146304984482112</v>
      </c>
      <c r="P1739" s="42" t="str">
        <f t="shared" si="192"/>
        <v>146304984482112</v>
      </c>
      <c r="Q1739" s="24" t="str">
        <f>IF(AND(D1739&lt;&gt;0,E1739=0),B1739,"")</f>
        <v/>
      </c>
      <c r="R1739" s="25" t="str">
        <f>IF(AND(D1739=0,E1739&lt;&gt;0),B1739,"")</f>
        <v/>
      </c>
      <c r="S1739" s="26">
        <f t="shared" si="189"/>
        <v>41072</v>
      </c>
      <c r="T1739" s="27">
        <f>SUMIFS(S:S,O:O,O1739,E:E,"")</f>
        <v>0</v>
      </c>
      <c r="U1739" s="27">
        <f>SUMIFS(S:S,O:O,O1739,D:D,"")</f>
        <v>0</v>
      </c>
      <c r="V1739" s="28" t="str">
        <f t="shared" si="193"/>
        <v>Avant</v>
      </c>
      <c r="W1739" s="28" t="str">
        <f t="shared" si="194"/>
        <v>Après</v>
      </c>
      <c r="X1739" s="29">
        <f t="shared" si="195"/>
        <v>0</v>
      </c>
      <c r="Y1739" s="42">
        <f>IFERROR(P1739+D1739*0.03,"")</f>
        <v>146304984482365.44</v>
      </c>
    </row>
    <row r="1740" spans="1:25">
      <c r="A1740" s="13" t="s">
        <v>68</v>
      </c>
      <c r="B1740" s="14" t="s">
        <v>28</v>
      </c>
      <c r="C1740" s="15">
        <v>3605051463049</v>
      </c>
      <c r="D1740" s="16">
        <v>3168</v>
      </c>
      <c r="E1740" s="17"/>
      <c r="F1740" s="18"/>
      <c r="G1740" s="19">
        <v>1</v>
      </c>
      <c r="H1740" s="20">
        <f t="shared" si="190"/>
        <v>1</v>
      </c>
      <c r="I1740" s="21">
        <f>SUMIFS(E:E,C:C,C1740)</f>
        <v>13728</v>
      </c>
      <c r="J1740" s="21">
        <f>SUMIFS(D:D,C:C,C1740)</f>
        <v>23232</v>
      </c>
      <c r="K1740" s="20" t="str">
        <f>IF(H1740=2,"Délais OK &amp; Qté OK",IF(AND(H1740=1,E1740&lt;&gt;""),"Délais OK &amp; Qté NO",IF(AND(H1740=1,E1740="",M1740&gt;=2),"Délais NO &amp; Qté OK",IF(AND(E1740&lt;&gt;"",J1740=D1740),"Livraison sans demande","Délais NO &amp; Qté NO"))))</f>
        <v>Délais NO &amp; Qté NO</v>
      </c>
      <c r="L1740" s="22" t="str">
        <f>IF(AND(K1740="Délais NO &amp; Qté OK",X1740&gt;30,D1740&lt;&gt;""),"Verificar",IF(AND(K1740="Délais NO &amp; Qté OK",X1740&lt;=30,D1740&lt;&gt;""),"Entrée faite "&amp;X1740&amp;" jours "&amp;V1740,IF(AND(X1740&lt;30,K1740="Délais NO &amp; Qté NO",D1740=""),"Demande faite "&amp;X1740&amp;" jours "&amp;W1741,"")))</f>
        <v/>
      </c>
      <c r="M1740" s="22">
        <f t="shared" si="191"/>
        <v>1</v>
      </c>
      <c r="N1740" s="23">
        <v>1</v>
      </c>
      <c r="O1740" s="12" t="str">
        <f>CONCATENATE(C1740,D1740,E1740)</f>
        <v>36050514630493168</v>
      </c>
      <c r="P1740" s="42" t="str">
        <f t="shared" si="192"/>
        <v>14630493168</v>
      </c>
      <c r="Q1740" s="24" t="str">
        <f>IF(AND(D1740&lt;&gt;0,E1740=0),B1740,"")</f>
        <v>13/06/2012</v>
      </c>
      <c r="R1740" s="25" t="str">
        <f>IF(AND(D1740=0,E1740&lt;&gt;0),B1740,"")</f>
        <v/>
      </c>
      <c r="S1740" s="26">
        <f t="shared" si="189"/>
        <v>41073</v>
      </c>
      <c r="T1740" s="27">
        <f>SUMIFS(S:S,O:O,O1740,E:E,"")</f>
        <v>41073</v>
      </c>
      <c r="U1740" s="27">
        <f>SUMIFS(S:S,O:O,O1740,D:D,"")</f>
        <v>0</v>
      </c>
      <c r="V1740" s="28" t="str">
        <f t="shared" si="193"/>
        <v>Avant</v>
      </c>
      <c r="W1740" s="28" t="str">
        <f t="shared" si="194"/>
        <v>Après</v>
      </c>
      <c r="X1740" s="29">
        <f t="shared" si="195"/>
        <v>41073</v>
      </c>
      <c r="Y1740" s="42">
        <f>IFERROR(P1740+D1740*0.03,"")</f>
        <v>14630493263.040001</v>
      </c>
    </row>
    <row r="1741" spans="1:25">
      <c r="A1741" s="13" t="s">
        <v>68</v>
      </c>
      <c r="B1741" s="14" t="s">
        <v>12</v>
      </c>
      <c r="C1741" s="15">
        <v>3605051132068</v>
      </c>
      <c r="D1741" s="16">
        <v>10740</v>
      </c>
      <c r="E1741" s="17"/>
      <c r="F1741" s="18"/>
      <c r="G1741" s="19">
        <v>1</v>
      </c>
      <c r="H1741" s="20">
        <f t="shared" si="190"/>
        <v>1</v>
      </c>
      <c r="I1741" s="21">
        <f>SUMIFS(E:E,C:C,C1741)</f>
        <v>53700</v>
      </c>
      <c r="J1741" s="21">
        <f>SUMIFS(D:D,C:C,C1741)</f>
        <v>96660</v>
      </c>
      <c r="K1741" s="20" t="str">
        <f>IF(H1741=2,"Délais OK &amp; Qté OK",IF(AND(H1741=1,E1741&lt;&gt;""),"Délais OK &amp; Qté NO",IF(AND(H1741=1,E1741="",M1741&gt;=2),"Délais NO &amp; Qté OK",IF(AND(E1741&lt;&gt;"",J1741=D1741),"Livraison sans demande","Délais NO &amp; Qté NO"))))</f>
        <v>Délais NO &amp; Qté OK</v>
      </c>
      <c r="L1741" s="22" t="str">
        <f>IF(AND(K1741="Délais NO &amp; Qté OK",X1741&gt;30,D1741&lt;&gt;""),"Verificar",IF(AND(K1741="Délais NO &amp; Qté OK",X1741&lt;=30,D1741&lt;&gt;""),"Entrée faite "&amp;X1741&amp;" jours "&amp;V1741,IF(AND(X1741&lt;30,K1741="Délais NO &amp; Qté NO",D1741=""),"Demande faite "&amp;X1741&amp;" jours "&amp;W1742,"")))</f>
        <v>Verificar</v>
      </c>
      <c r="M1741" s="22">
        <f t="shared" si="191"/>
        <v>3</v>
      </c>
      <c r="N1741" s="23">
        <v>1</v>
      </c>
      <c r="O1741" s="12" t="str">
        <f>CONCATENATE(C1741,D1741,E1741)</f>
        <v>360505113206810740</v>
      </c>
      <c r="P1741" s="42" t="str">
        <f t="shared" si="192"/>
        <v>113206810740</v>
      </c>
      <c r="Q1741" s="24" t="str">
        <f>IF(AND(D1741&lt;&gt;0,E1741=0),B1741,"")</f>
        <v>14/06/2012</v>
      </c>
      <c r="R1741" s="25" t="str">
        <f>IF(AND(D1741=0,E1741&lt;&gt;0),B1741,"")</f>
        <v/>
      </c>
      <c r="S1741" s="26">
        <f t="shared" si="189"/>
        <v>41074</v>
      </c>
      <c r="T1741" s="27">
        <f>SUMIFS(S:S,O:O,O1741,E:E,"")</f>
        <v>82160</v>
      </c>
      <c r="U1741" s="27">
        <f>SUMIFS(S:S,O:O,O1741,D:D,"")</f>
        <v>41087</v>
      </c>
      <c r="V1741" s="28" t="str">
        <f t="shared" si="193"/>
        <v>Avant</v>
      </c>
      <c r="W1741" s="28" t="str">
        <f t="shared" si="194"/>
        <v>Après</v>
      </c>
      <c r="X1741" s="29">
        <f t="shared" si="195"/>
        <v>41073</v>
      </c>
      <c r="Y1741" s="42">
        <f>IFERROR(P1741+D1741*0.03,"")</f>
        <v>113206811062.2</v>
      </c>
    </row>
    <row r="1742" spans="1:25">
      <c r="A1742" s="13" t="s">
        <v>68</v>
      </c>
      <c r="B1742" s="14" t="s">
        <v>26</v>
      </c>
      <c r="C1742" s="15">
        <v>3605051132068</v>
      </c>
      <c r="D1742" s="16">
        <v>17900</v>
      </c>
      <c r="E1742" s="17"/>
      <c r="F1742" s="18"/>
      <c r="G1742" s="19">
        <v>1</v>
      </c>
      <c r="H1742" s="20">
        <f t="shared" si="190"/>
        <v>1</v>
      </c>
      <c r="I1742" s="21">
        <f>SUMIFS(E:E,C:C,C1742)</f>
        <v>53700</v>
      </c>
      <c r="J1742" s="21">
        <f>SUMIFS(D:D,C:C,C1742)</f>
        <v>96660</v>
      </c>
      <c r="K1742" s="20" t="str">
        <f>IF(H1742=2,"Délais OK &amp; Qté OK",IF(AND(H1742=1,E1742&lt;&gt;""),"Délais OK &amp; Qté NO",IF(AND(H1742=1,E1742="",M1742&gt;=2),"Délais NO &amp; Qté OK",IF(AND(E1742&lt;&gt;"",J1742=D1742),"Livraison sans demande","Délais NO &amp; Qté NO"))))</f>
        <v>Délais NO &amp; Qté NO</v>
      </c>
      <c r="L1742" s="22" t="str">
        <f>IF(AND(K1742="Délais NO &amp; Qté OK",X1742&gt;30,D1742&lt;&gt;""),"Verificar",IF(AND(K1742="Délais NO &amp; Qté OK",X1742&lt;=30,D1742&lt;&gt;""),"Entrée faite "&amp;X1742&amp;" jours "&amp;V1742,IF(AND(X1742&lt;30,K1742="Délais NO &amp; Qté NO",D1742=""),"Demande faite "&amp;X1742&amp;" jours "&amp;W1743,"")))</f>
        <v/>
      </c>
      <c r="M1742" s="22">
        <f t="shared" si="191"/>
        <v>1</v>
      </c>
      <c r="N1742" s="23">
        <v>1</v>
      </c>
      <c r="O1742" s="12" t="str">
        <f>CONCATENATE(C1742,D1742,E1742)</f>
        <v>360505113206817900</v>
      </c>
      <c r="P1742" s="42" t="str">
        <f t="shared" si="192"/>
        <v>113206817900</v>
      </c>
      <c r="Q1742" s="24" t="str">
        <f>IF(AND(D1742&lt;&gt;0,E1742=0),B1742,"")</f>
        <v>15/06/2012</v>
      </c>
      <c r="R1742" s="25" t="str">
        <f>IF(AND(D1742=0,E1742&lt;&gt;0),B1742,"")</f>
        <v/>
      </c>
      <c r="S1742" s="26">
        <f t="shared" si="189"/>
        <v>41075</v>
      </c>
      <c r="T1742" s="27">
        <f>SUMIFS(S:S,O:O,O1742,E:E,"")</f>
        <v>41075</v>
      </c>
      <c r="U1742" s="27">
        <f>SUMIFS(S:S,O:O,O1742,D:D,"")</f>
        <v>0</v>
      </c>
      <c r="V1742" s="28" t="str">
        <f t="shared" si="193"/>
        <v>Avant</v>
      </c>
      <c r="W1742" s="28" t="str">
        <f t="shared" si="194"/>
        <v>Après</v>
      </c>
      <c r="X1742" s="29">
        <f t="shared" si="195"/>
        <v>41075</v>
      </c>
      <c r="Y1742" s="42">
        <f>IFERROR(P1742+D1742*0.03,"")</f>
        <v>113206818437</v>
      </c>
    </row>
    <row r="1743" spans="1:25">
      <c r="A1743" s="13" t="s">
        <v>68</v>
      </c>
      <c r="B1743" s="14" t="s">
        <v>31</v>
      </c>
      <c r="C1743" s="15">
        <v>3605051132068</v>
      </c>
      <c r="D1743" s="16">
        <v>14320</v>
      </c>
      <c r="E1743" s="17"/>
      <c r="F1743" s="18"/>
      <c r="G1743" s="19">
        <v>1</v>
      </c>
      <c r="H1743" s="20">
        <f t="shared" si="190"/>
        <v>1</v>
      </c>
      <c r="I1743" s="21">
        <f>SUMIFS(E:E,C:C,C1743)</f>
        <v>53700</v>
      </c>
      <c r="J1743" s="21">
        <f>SUMIFS(D:D,C:C,C1743)</f>
        <v>96660</v>
      </c>
      <c r="K1743" s="20" t="str">
        <f>IF(H1743=2,"Délais OK &amp; Qté OK",IF(AND(H1743=1,E1743&lt;&gt;""),"Délais OK &amp; Qté NO",IF(AND(H1743=1,E1743="",M1743&gt;=2),"Délais NO &amp; Qté OK",IF(AND(E1743&lt;&gt;"",J1743=D1743),"Livraison sans demande","Délais NO &amp; Qté NO"))))</f>
        <v>Délais NO &amp; Qté NO</v>
      </c>
      <c r="L1743" s="22" t="str">
        <f>IF(AND(K1743="Délais NO &amp; Qté OK",X1743&gt;30,D1743&lt;&gt;""),"Verificar",IF(AND(K1743="Délais NO &amp; Qté OK",X1743&lt;=30,D1743&lt;&gt;""),"Entrée faite "&amp;X1743&amp;" jours "&amp;V1743,IF(AND(X1743&lt;30,K1743="Délais NO &amp; Qté NO",D1743=""),"Demande faite "&amp;X1743&amp;" jours "&amp;W1744,"")))</f>
        <v/>
      </c>
      <c r="M1743" s="22">
        <f t="shared" si="191"/>
        <v>1</v>
      </c>
      <c r="N1743" s="23">
        <v>1</v>
      </c>
      <c r="O1743" s="12" t="str">
        <f>CONCATENATE(C1743,D1743,E1743)</f>
        <v>360505113206814320</v>
      </c>
      <c r="P1743" s="42" t="str">
        <f t="shared" si="192"/>
        <v>113206814320</v>
      </c>
      <c r="Q1743" s="24" t="str">
        <f>IF(AND(D1743&lt;&gt;0,E1743=0),B1743,"")</f>
        <v>18/06/2012</v>
      </c>
      <c r="R1743" s="25" t="str">
        <f>IF(AND(D1743=0,E1743&lt;&gt;0),B1743,"")</f>
        <v/>
      </c>
      <c r="S1743" s="26">
        <f t="shared" si="189"/>
        <v>41078</v>
      </c>
      <c r="T1743" s="27">
        <f>SUMIFS(S:S,O:O,O1743,E:E,"")</f>
        <v>41078</v>
      </c>
      <c r="U1743" s="27">
        <f>SUMIFS(S:S,O:O,O1743,D:D,"")</f>
        <v>0</v>
      </c>
      <c r="V1743" s="28" t="str">
        <f t="shared" si="193"/>
        <v>Avant</v>
      </c>
      <c r="W1743" s="28" t="str">
        <f t="shared" si="194"/>
        <v>Après</v>
      </c>
      <c r="X1743" s="29">
        <f t="shared" si="195"/>
        <v>41078</v>
      </c>
      <c r="Y1743" s="42">
        <f>IFERROR(P1743+D1743*0.03,"")</f>
        <v>113206814749.60001</v>
      </c>
    </row>
    <row r="1744" spans="1:25">
      <c r="A1744" s="13" t="s">
        <v>68</v>
      </c>
      <c r="B1744" s="14" t="s">
        <v>31</v>
      </c>
      <c r="C1744" s="15">
        <v>3605051217536</v>
      </c>
      <c r="D1744" s="16">
        <v>21480</v>
      </c>
      <c r="E1744" s="17"/>
      <c r="F1744" s="18"/>
      <c r="G1744" s="19">
        <v>1</v>
      </c>
      <c r="H1744" s="20">
        <f t="shared" si="190"/>
        <v>1</v>
      </c>
      <c r="I1744" s="21">
        <f>SUMIFS(E:E,C:C,C1744)</f>
        <v>46540</v>
      </c>
      <c r="J1744" s="21">
        <f>SUMIFS(D:D,C:C,C1744)</f>
        <v>66230</v>
      </c>
      <c r="K1744" s="20" t="str">
        <f>IF(H1744=2,"Délais OK &amp; Qté OK",IF(AND(H1744=1,E1744&lt;&gt;""),"Délais OK &amp; Qté NO",IF(AND(H1744=1,E1744="",M1744&gt;=2),"Délais NO &amp; Qté OK",IF(AND(E1744&lt;&gt;"",J1744=D1744),"Livraison sans demande","Délais NO &amp; Qté NO"))))</f>
        <v>Délais NO &amp; Qté NO</v>
      </c>
      <c r="L1744" s="22" t="str">
        <f>IF(AND(K1744="Délais NO &amp; Qté OK",X1744&gt;30,D1744&lt;&gt;""),"Verificar",IF(AND(K1744="Délais NO &amp; Qté OK",X1744&lt;=30,D1744&lt;&gt;""),"Entrée faite "&amp;X1744&amp;" jours "&amp;V1744,IF(AND(X1744&lt;30,K1744="Délais NO &amp; Qté NO",D1744=""),"Demande faite "&amp;X1744&amp;" jours "&amp;W1745,"")))</f>
        <v/>
      </c>
      <c r="M1744" s="22">
        <f t="shared" si="191"/>
        <v>1</v>
      </c>
      <c r="N1744" s="23">
        <v>1</v>
      </c>
      <c r="O1744" s="12" t="str">
        <f>CONCATENATE(C1744,D1744,E1744)</f>
        <v>360505121753621480</v>
      </c>
      <c r="P1744" s="42" t="str">
        <f t="shared" si="192"/>
        <v>121753621480</v>
      </c>
      <c r="Q1744" s="24" t="str">
        <f>IF(AND(D1744&lt;&gt;0,E1744=0),B1744,"")</f>
        <v>18/06/2012</v>
      </c>
      <c r="R1744" s="25" t="str">
        <f>IF(AND(D1744=0,E1744&lt;&gt;0),B1744,"")</f>
        <v/>
      </c>
      <c r="S1744" s="26">
        <f t="shared" si="189"/>
        <v>41078</v>
      </c>
      <c r="T1744" s="27">
        <f>SUMIFS(S:S,O:O,O1744,E:E,"")</f>
        <v>41078</v>
      </c>
      <c r="U1744" s="27">
        <f>SUMIFS(S:S,O:O,O1744,D:D,"")</f>
        <v>0</v>
      </c>
      <c r="V1744" s="28" t="str">
        <f t="shared" si="193"/>
        <v>Avant</v>
      </c>
      <c r="W1744" s="28" t="str">
        <f t="shared" si="194"/>
        <v>Après</v>
      </c>
      <c r="X1744" s="29">
        <f t="shared" si="195"/>
        <v>41078</v>
      </c>
      <c r="Y1744" s="42">
        <f>IFERROR(P1744+D1744*0.03,"")</f>
        <v>121753622124.39999</v>
      </c>
    </row>
    <row r="1745" spans="1:25">
      <c r="A1745" s="13" t="s">
        <v>68</v>
      </c>
      <c r="B1745" s="14" t="s">
        <v>17</v>
      </c>
      <c r="C1745" s="15">
        <v>3605051156958</v>
      </c>
      <c r="D1745" s="16">
        <v>1280</v>
      </c>
      <c r="E1745" s="17"/>
      <c r="F1745" s="18"/>
      <c r="G1745" s="19">
        <v>1</v>
      </c>
      <c r="H1745" s="20">
        <f t="shared" si="190"/>
        <v>1</v>
      </c>
      <c r="I1745" s="21">
        <f>SUMIFS(E:E,C:C,C1745)</f>
        <v>8950</v>
      </c>
      <c r="J1745" s="21">
        <f>SUMIFS(D:D,C:C,C1745)</f>
        <v>1280</v>
      </c>
      <c r="K1745" s="20" t="str">
        <f>IF(H1745=2,"Délais OK &amp; Qté OK",IF(AND(H1745=1,E1745&lt;&gt;""),"Délais OK &amp; Qté NO",IF(AND(H1745=1,E1745="",M1745&gt;=2),"Délais NO &amp; Qté OK",IF(AND(E1745&lt;&gt;"",J1745=D1745),"Livraison sans demande","Délais NO &amp; Qté NO"))))</f>
        <v>Délais NO &amp; Qté NO</v>
      </c>
      <c r="L1745" s="22" t="str">
        <f>IF(AND(K1745="Délais NO &amp; Qté OK",X1745&gt;30,D1745&lt;&gt;""),"Verificar",IF(AND(K1745="Délais NO &amp; Qté OK",X1745&lt;=30,D1745&lt;&gt;""),"Entrée faite "&amp;X1745&amp;" jours "&amp;V1745,IF(AND(X1745&lt;30,K1745="Délais NO &amp; Qté NO",D1745=""),"Demande faite "&amp;X1745&amp;" jours "&amp;W1746,"")))</f>
        <v/>
      </c>
      <c r="M1745" s="22">
        <f t="shared" si="191"/>
        <v>1</v>
      </c>
      <c r="N1745" s="23">
        <v>1</v>
      </c>
      <c r="O1745" s="12" t="str">
        <f>CONCATENATE(C1745,D1745,E1745)</f>
        <v>36050511569581280</v>
      </c>
      <c r="P1745" s="42" t="str">
        <f t="shared" si="192"/>
        <v>11569581280</v>
      </c>
      <c r="Q1745" s="24" t="str">
        <f>IF(AND(D1745&lt;&gt;0,E1745=0),B1745,"")</f>
        <v>19/06/2012</v>
      </c>
      <c r="R1745" s="25" t="str">
        <f>IF(AND(D1745=0,E1745&lt;&gt;0),B1745,"")</f>
        <v/>
      </c>
      <c r="S1745" s="26">
        <f t="shared" si="189"/>
        <v>41079</v>
      </c>
      <c r="T1745" s="27">
        <f>SUMIFS(S:S,O:O,O1745,E:E,"")</f>
        <v>41079</v>
      </c>
      <c r="U1745" s="27">
        <f>SUMIFS(S:S,O:O,O1745,D:D,"")</f>
        <v>0</v>
      </c>
      <c r="V1745" s="28" t="str">
        <f t="shared" si="193"/>
        <v>Avant</v>
      </c>
      <c r="W1745" s="28" t="str">
        <f t="shared" si="194"/>
        <v>Après</v>
      </c>
      <c r="X1745" s="29">
        <f t="shared" si="195"/>
        <v>41079</v>
      </c>
      <c r="Y1745" s="42">
        <f>IFERROR(P1745+D1745*0.03,"")</f>
        <v>11569581318.4</v>
      </c>
    </row>
    <row r="1746" spans="1:25">
      <c r="A1746" s="13" t="s">
        <v>68</v>
      </c>
      <c r="B1746" s="14" t="s">
        <v>21</v>
      </c>
      <c r="C1746" s="15">
        <v>3605051132068</v>
      </c>
      <c r="D1746" s="16">
        <v>10740</v>
      </c>
      <c r="E1746" s="17"/>
      <c r="F1746" s="18"/>
      <c r="G1746" s="19">
        <v>1</v>
      </c>
      <c r="H1746" s="20">
        <f t="shared" si="190"/>
        <v>1</v>
      </c>
      <c r="I1746" s="21">
        <f>SUMIFS(E:E,C:C,C1746)</f>
        <v>53700</v>
      </c>
      <c r="J1746" s="21">
        <f>SUMIFS(D:D,C:C,C1746)</f>
        <v>96660</v>
      </c>
      <c r="K1746" s="20" t="str">
        <f>IF(H1746=2,"Délais OK &amp; Qté OK",IF(AND(H1746=1,E1746&lt;&gt;""),"Délais OK &amp; Qté NO",IF(AND(H1746=1,E1746="",M1746&gt;=2),"Délais NO &amp; Qté OK",IF(AND(E1746&lt;&gt;"",J1746=D1746),"Livraison sans demande","Délais NO &amp; Qté NO"))))</f>
        <v>Délais NO &amp; Qté OK</v>
      </c>
      <c r="L1746" s="22" t="str">
        <f>IF(AND(K1746="Délais NO &amp; Qté OK",X1746&gt;30,D1746&lt;&gt;""),"Verificar",IF(AND(K1746="Délais NO &amp; Qté OK",X1746&lt;=30,D1746&lt;&gt;""),"Entrée faite "&amp;X1746&amp;" jours "&amp;V1746,IF(AND(X1746&lt;30,K1746="Délais NO &amp; Qté NO",D1746=""),"Demande faite "&amp;X1746&amp;" jours "&amp;W1747,"")))</f>
        <v>Verificar</v>
      </c>
      <c r="M1746" s="22">
        <f t="shared" si="191"/>
        <v>3</v>
      </c>
      <c r="N1746" s="23">
        <v>1</v>
      </c>
      <c r="O1746" s="12" t="str">
        <f>CONCATENATE(C1746,D1746,E1746)</f>
        <v>360505113206810740</v>
      </c>
      <c r="P1746" s="42" t="str">
        <f t="shared" si="192"/>
        <v>113206810740</v>
      </c>
      <c r="Q1746" s="24" t="str">
        <f>IF(AND(D1746&lt;&gt;0,E1746=0),B1746,"")</f>
        <v>26/06/2012</v>
      </c>
      <c r="R1746" s="25" t="str">
        <f>IF(AND(D1746=0,E1746&lt;&gt;0),B1746,"")</f>
        <v/>
      </c>
      <c r="S1746" s="26">
        <f t="shared" si="189"/>
        <v>41086</v>
      </c>
      <c r="T1746" s="27">
        <f>SUMIFS(S:S,O:O,O1746,E:E,"")</f>
        <v>82160</v>
      </c>
      <c r="U1746" s="27">
        <f>SUMIFS(S:S,O:O,O1746,D:D,"")</f>
        <v>41087</v>
      </c>
      <c r="V1746" s="28" t="str">
        <f t="shared" si="193"/>
        <v>Avant</v>
      </c>
      <c r="W1746" s="28" t="str">
        <f t="shared" si="194"/>
        <v>Après</v>
      </c>
      <c r="X1746" s="29">
        <f t="shared" si="195"/>
        <v>41073</v>
      </c>
      <c r="Y1746" s="42">
        <f>IFERROR(P1746+D1746*0.03,"")</f>
        <v>113206811062.2</v>
      </c>
    </row>
    <row r="1747" spans="1:25">
      <c r="A1747" s="13" t="s">
        <v>68</v>
      </c>
      <c r="B1747" s="14" t="s">
        <v>27</v>
      </c>
      <c r="C1747" s="15">
        <v>3605051132068</v>
      </c>
      <c r="D1747" s="16"/>
      <c r="E1747" s="17">
        <v>10740</v>
      </c>
      <c r="F1747" s="18"/>
      <c r="G1747" s="19"/>
      <c r="H1747" s="20">
        <f t="shared" si="190"/>
        <v>0</v>
      </c>
      <c r="I1747" s="21">
        <f>SUMIFS(E:E,C:C,C1747)</f>
        <v>53700</v>
      </c>
      <c r="J1747" s="21">
        <f>SUMIFS(D:D,C:C,C1747)</f>
        <v>96660</v>
      </c>
      <c r="K1747" s="20" t="str">
        <f>IF(H1747=2,"Délais OK &amp; Qté OK",IF(AND(H1747=1,E1747&lt;&gt;""),"Délais OK &amp; Qté NO",IF(AND(H1747=1,E1747="",M1747&gt;=2),"Délais NO &amp; Qté OK",IF(AND(E1747&lt;&gt;"",J1747=D1747),"Livraison sans demande","Délais NO &amp; Qté NO"))))</f>
        <v>Délais NO &amp; Qté NO</v>
      </c>
      <c r="L1747" s="22" t="str">
        <f>IF(AND(K1747="Délais NO &amp; Qté OK",X1747&gt;30,D1747&lt;&gt;""),"Verificar",IF(AND(K1747="Délais NO &amp; Qté OK",X1747&lt;=30,D1747&lt;&gt;""),"Entrée faite "&amp;X1747&amp;" jours "&amp;V1747,IF(AND(X1747&lt;30,K1747="Délais NO &amp; Qté NO",D1747=""),"Demande faite "&amp;X1747&amp;" jours "&amp;W1748,"")))</f>
        <v/>
      </c>
      <c r="M1747" s="22">
        <f t="shared" si="191"/>
        <v>3</v>
      </c>
      <c r="N1747" s="23">
        <v>1</v>
      </c>
      <c r="O1747" s="12" t="str">
        <f>CONCATENATE(C1747,D1747,E1747)</f>
        <v>360505113206810740</v>
      </c>
      <c r="P1747" s="42" t="str">
        <f t="shared" si="192"/>
        <v>113206810740</v>
      </c>
      <c r="Q1747" s="24" t="str">
        <f>IF(AND(D1747&lt;&gt;0,E1747=0),B1747,"")</f>
        <v/>
      </c>
      <c r="R1747" s="25" t="str">
        <f>IF(AND(D1747=0,E1747&lt;&gt;0),B1747,"")</f>
        <v>27/06/2012</v>
      </c>
      <c r="S1747" s="26">
        <f t="shared" si="189"/>
        <v>41087</v>
      </c>
      <c r="T1747" s="27">
        <f>SUMIFS(S:S,O:O,O1747,E:E,"")</f>
        <v>82160</v>
      </c>
      <c r="U1747" s="27">
        <f>SUMIFS(S:S,O:O,O1747,D:D,"")</f>
        <v>41087</v>
      </c>
      <c r="V1747" s="28" t="str">
        <f t="shared" si="193"/>
        <v>Avant</v>
      </c>
      <c r="W1747" s="28" t="str">
        <f t="shared" si="194"/>
        <v>Après</v>
      </c>
      <c r="X1747" s="29">
        <f t="shared" si="195"/>
        <v>41073</v>
      </c>
      <c r="Y1747" s="42">
        <f>IFERROR(P1747+D1747*0.03,"")</f>
        <v>113206810740</v>
      </c>
    </row>
    <row r="1748" spans="1:25">
      <c r="A1748" s="13" t="s">
        <v>58</v>
      </c>
      <c r="B1748" s="14" t="s">
        <v>23</v>
      </c>
      <c r="C1748" s="15">
        <v>3605051372785</v>
      </c>
      <c r="D1748" s="16">
        <v>2560</v>
      </c>
      <c r="E1748" s="17"/>
      <c r="F1748" s="18"/>
      <c r="G1748" s="19">
        <v>1</v>
      </c>
      <c r="H1748" s="20">
        <f t="shared" si="190"/>
        <v>1</v>
      </c>
      <c r="I1748" s="21">
        <f>SUMIFS(E:E,C:C,C1748)</f>
        <v>0</v>
      </c>
      <c r="J1748" s="21">
        <f>SUMIFS(D:D,C:C,C1748)</f>
        <v>2560</v>
      </c>
      <c r="K1748" s="20" t="str">
        <f>IF(H1748=2,"Délais OK &amp; Qté OK",IF(AND(H1748=1,E1748&lt;&gt;""),"Délais OK &amp; Qté NO",IF(AND(H1748=1,E1748="",M1748&gt;=2),"Délais NO &amp; Qté OK",IF(AND(E1748&lt;&gt;"",J1748=D1748),"Livraison sans demande","Délais NO &amp; Qté NO"))))</f>
        <v>Délais NO &amp; Qté NO</v>
      </c>
      <c r="L1748" s="22" t="str">
        <f>IF(AND(K1748="Délais NO &amp; Qté OK",X1748&gt;30,D1748&lt;&gt;""),"Verificar",IF(AND(K1748="Délais NO &amp; Qté OK",X1748&lt;=30,D1748&lt;&gt;""),"Entrée faite "&amp;X1748&amp;" jours "&amp;V1748,IF(AND(X1748&lt;30,K1748="Délais NO &amp; Qté NO",D1748=""),"Demande faite "&amp;X1748&amp;" jours "&amp;W1749,"")))</f>
        <v/>
      </c>
      <c r="M1748" s="22">
        <f t="shared" si="191"/>
        <v>1</v>
      </c>
      <c r="N1748" s="23">
        <v>1</v>
      </c>
      <c r="O1748" s="12" t="str">
        <f>CONCATENATE(C1748,D1748,E1748)</f>
        <v>36050513727852560</v>
      </c>
      <c r="P1748" s="42" t="str">
        <f t="shared" si="192"/>
        <v>13727852560</v>
      </c>
      <c r="Q1748" s="24" t="str">
        <f>IF(AND(D1748&lt;&gt;0,E1748=0),B1748,"")</f>
        <v>07/06/2012</v>
      </c>
      <c r="R1748" s="25" t="str">
        <f>IF(AND(D1748=0,E1748&lt;&gt;0),B1748,"")</f>
        <v/>
      </c>
      <c r="S1748" s="26">
        <f t="shared" si="189"/>
        <v>41067</v>
      </c>
      <c r="T1748" s="27">
        <f>SUMIFS(S:S,O:O,O1748,E:E,"")</f>
        <v>41067</v>
      </c>
      <c r="U1748" s="27">
        <f>SUMIFS(S:S,O:O,O1748,D:D,"")</f>
        <v>0</v>
      </c>
      <c r="V1748" s="28" t="str">
        <f t="shared" si="193"/>
        <v>Avant</v>
      </c>
      <c r="W1748" s="28" t="str">
        <f t="shared" si="194"/>
        <v>Après</v>
      </c>
      <c r="X1748" s="29">
        <f t="shared" si="195"/>
        <v>41067</v>
      </c>
      <c r="Y1748" s="42">
        <f>IFERROR(P1748+D1748*0.03,"")</f>
        <v>13727852636.799999</v>
      </c>
    </row>
    <row r="1749" spans="1:25">
      <c r="A1749" s="13" t="s">
        <v>69</v>
      </c>
      <c r="B1749" s="14" t="s">
        <v>14</v>
      </c>
      <c r="C1749" s="15">
        <v>3605051944609</v>
      </c>
      <c r="D1749" s="16">
        <v>8000</v>
      </c>
      <c r="E1749" s="17"/>
      <c r="F1749" s="18"/>
      <c r="G1749" s="19">
        <v>1</v>
      </c>
      <c r="H1749" s="20">
        <f t="shared" si="190"/>
        <v>1</v>
      </c>
      <c r="I1749" s="21">
        <f>SUMIFS(E:E,C:C,C1749)</f>
        <v>0</v>
      </c>
      <c r="J1749" s="21">
        <f>SUMIFS(D:D,C:C,C1749)</f>
        <v>8000</v>
      </c>
      <c r="K1749" s="20" t="str">
        <f>IF(H1749=2,"Délais OK &amp; Qté OK",IF(AND(H1749=1,E1749&lt;&gt;""),"Délais OK &amp; Qté NO",IF(AND(H1749=1,E1749="",M1749&gt;=2),"Délais NO &amp; Qté OK",IF(AND(E1749&lt;&gt;"",J1749=D1749),"Livraison sans demande","Délais NO &amp; Qté NO"))))</f>
        <v>Délais NO &amp; Qté NO</v>
      </c>
      <c r="L1749" s="22" t="str">
        <f>IF(AND(K1749="Délais NO &amp; Qté OK",X1749&gt;30,D1749&lt;&gt;""),"Verificar",IF(AND(K1749="Délais NO &amp; Qté OK",X1749&lt;=30,D1749&lt;&gt;""),"Entrée faite "&amp;X1749&amp;" jours "&amp;V1749,IF(AND(X1749&lt;30,K1749="Délais NO &amp; Qté NO",D1749=""),"Demande faite "&amp;X1749&amp;" jours "&amp;W1750,"")))</f>
        <v/>
      </c>
      <c r="M1749" s="22">
        <f t="shared" si="191"/>
        <v>1</v>
      </c>
      <c r="N1749" s="23">
        <v>1</v>
      </c>
      <c r="O1749" s="12" t="str">
        <f>CONCATENATE(C1749,D1749,E1749)</f>
        <v>36050519446098000</v>
      </c>
      <c r="P1749" s="42" t="str">
        <f t="shared" si="192"/>
        <v>19446098000</v>
      </c>
      <c r="Q1749" s="24" t="str">
        <f>IF(AND(D1749&lt;&gt;0,E1749=0),B1749,"")</f>
        <v>04/06/2012</v>
      </c>
      <c r="R1749" s="25" t="str">
        <f>IF(AND(D1749=0,E1749&lt;&gt;0),B1749,"")</f>
        <v/>
      </c>
      <c r="S1749" s="26">
        <f t="shared" si="189"/>
        <v>41064</v>
      </c>
      <c r="T1749" s="27">
        <f>SUMIFS(S:S,O:O,O1749,E:E,"")</f>
        <v>41064</v>
      </c>
      <c r="U1749" s="27">
        <f>SUMIFS(S:S,O:O,O1749,D:D,"")</f>
        <v>0</v>
      </c>
      <c r="V1749" s="28" t="str">
        <f t="shared" si="193"/>
        <v>Avant</v>
      </c>
      <c r="W1749" s="28" t="str">
        <f t="shared" si="194"/>
        <v>Après</v>
      </c>
      <c r="X1749" s="29">
        <f t="shared" si="195"/>
        <v>41064</v>
      </c>
      <c r="Y1749" s="42">
        <f>IFERROR(P1749+D1749*0.03,"")</f>
        <v>19446098240</v>
      </c>
    </row>
    <row r="1750" spans="1:25">
      <c r="A1750" s="13" t="s">
        <v>69</v>
      </c>
      <c r="B1750" s="14" t="s">
        <v>14</v>
      </c>
      <c r="C1750" s="15">
        <v>3605052087091</v>
      </c>
      <c r="D1750" s="16">
        <v>3356</v>
      </c>
      <c r="E1750" s="17"/>
      <c r="F1750" s="18"/>
      <c r="G1750" s="19">
        <v>1</v>
      </c>
      <c r="H1750" s="20">
        <f t="shared" si="190"/>
        <v>1</v>
      </c>
      <c r="I1750" s="21">
        <f>SUMIFS(E:E,C:C,C1750)</f>
        <v>0</v>
      </c>
      <c r="J1750" s="21">
        <f>SUMIFS(D:D,C:C,C1750)</f>
        <v>3356</v>
      </c>
      <c r="K1750" s="20" t="str">
        <f>IF(H1750=2,"Délais OK &amp; Qté OK",IF(AND(H1750=1,E1750&lt;&gt;""),"Délais OK &amp; Qté NO",IF(AND(H1750=1,E1750="",M1750&gt;=2),"Délais NO &amp; Qté OK",IF(AND(E1750&lt;&gt;"",J1750=D1750),"Livraison sans demande","Délais NO &amp; Qté NO"))))</f>
        <v>Délais NO &amp; Qté NO</v>
      </c>
      <c r="L1750" s="22" t="str">
        <f>IF(AND(K1750="Délais NO &amp; Qté OK",X1750&gt;30,D1750&lt;&gt;""),"Verificar",IF(AND(K1750="Délais NO &amp; Qté OK",X1750&lt;=30,D1750&lt;&gt;""),"Entrée faite "&amp;X1750&amp;" jours "&amp;V1750,IF(AND(X1750&lt;30,K1750="Délais NO &amp; Qté NO",D1750=""),"Demande faite "&amp;X1750&amp;" jours "&amp;W1751,"")))</f>
        <v/>
      </c>
      <c r="M1750" s="22">
        <f t="shared" si="191"/>
        <v>1</v>
      </c>
      <c r="N1750" s="23">
        <v>1</v>
      </c>
      <c r="O1750" s="12" t="str">
        <f>CONCATENATE(C1750,D1750,E1750)</f>
        <v>36050520870913356</v>
      </c>
      <c r="P1750" s="42" t="str">
        <f t="shared" si="192"/>
        <v>20870913356</v>
      </c>
      <c r="Q1750" s="24" t="str">
        <f>IF(AND(D1750&lt;&gt;0,E1750=0),B1750,"")</f>
        <v>04/06/2012</v>
      </c>
      <c r="R1750" s="25" t="str">
        <f>IF(AND(D1750=0,E1750&lt;&gt;0),B1750,"")</f>
        <v/>
      </c>
      <c r="S1750" s="26">
        <f t="shared" si="189"/>
        <v>41064</v>
      </c>
      <c r="T1750" s="27">
        <f>SUMIFS(S:S,O:O,O1750,E:E,"")</f>
        <v>41064</v>
      </c>
      <c r="U1750" s="27">
        <f>SUMIFS(S:S,O:O,O1750,D:D,"")</f>
        <v>0</v>
      </c>
      <c r="V1750" s="28" t="str">
        <f t="shared" si="193"/>
        <v>Avant</v>
      </c>
      <c r="W1750" s="28" t="str">
        <f t="shared" si="194"/>
        <v>Après</v>
      </c>
      <c r="X1750" s="29">
        <f t="shared" si="195"/>
        <v>41064</v>
      </c>
      <c r="Y1750" s="42">
        <f>IFERROR(P1750+D1750*0.03,"")</f>
        <v>20870913456.68</v>
      </c>
    </row>
    <row r="1751" spans="1:25">
      <c r="A1751" s="13" t="s">
        <v>69</v>
      </c>
      <c r="B1751" s="14" t="s">
        <v>14</v>
      </c>
      <c r="C1751" s="15">
        <v>3605052239216</v>
      </c>
      <c r="D1751" s="16">
        <v>1000</v>
      </c>
      <c r="E1751" s="17"/>
      <c r="F1751" s="18"/>
      <c r="G1751" s="19">
        <v>1</v>
      </c>
      <c r="H1751" s="20">
        <f t="shared" si="190"/>
        <v>1</v>
      </c>
      <c r="I1751" s="21">
        <f>SUMIFS(E:E,C:C,C1751)</f>
        <v>0</v>
      </c>
      <c r="J1751" s="21">
        <f>SUMIFS(D:D,C:C,C1751)</f>
        <v>5000</v>
      </c>
      <c r="K1751" s="20" t="str">
        <f>IF(H1751=2,"Délais OK &amp; Qté OK",IF(AND(H1751=1,E1751&lt;&gt;""),"Délais OK &amp; Qté NO",IF(AND(H1751=1,E1751="",M1751&gt;=2),"Délais NO &amp; Qté OK",IF(AND(E1751&lt;&gt;"",J1751=D1751),"Livraison sans demande","Délais NO &amp; Qté NO"))))</f>
        <v>Délais NO &amp; Qté NO</v>
      </c>
      <c r="L1751" s="22" t="str">
        <f>IF(AND(K1751="Délais NO &amp; Qté OK",X1751&gt;30,D1751&lt;&gt;""),"Verificar",IF(AND(K1751="Délais NO &amp; Qté OK",X1751&lt;=30,D1751&lt;&gt;""),"Entrée faite "&amp;X1751&amp;" jours "&amp;V1751,IF(AND(X1751&lt;30,K1751="Délais NO &amp; Qté NO",D1751=""),"Demande faite "&amp;X1751&amp;" jours "&amp;W1752,"")))</f>
        <v/>
      </c>
      <c r="M1751" s="22">
        <f t="shared" si="191"/>
        <v>1</v>
      </c>
      <c r="N1751" s="23">
        <v>1</v>
      </c>
      <c r="O1751" s="12" t="str">
        <f>CONCATENATE(C1751,D1751,E1751)</f>
        <v>36050522392161000</v>
      </c>
      <c r="P1751" s="42" t="str">
        <f t="shared" si="192"/>
        <v>22392161000</v>
      </c>
      <c r="Q1751" s="24" t="str">
        <f>IF(AND(D1751&lt;&gt;0,E1751=0),B1751,"")</f>
        <v>04/06/2012</v>
      </c>
      <c r="R1751" s="25" t="str">
        <f>IF(AND(D1751=0,E1751&lt;&gt;0),B1751,"")</f>
        <v/>
      </c>
      <c r="S1751" s="26">
        <f t="shared" si="189"/>
        <v>41064</v>
      </c>
      <c r="T1751" s="27">
        <f>SUMIFS(S:S,O:O,O1751,E:E,"")</f>
        <v>41064</v>
      </c>
      <c r="U1751" s="27">
        <f>SUMIFS(S:S,O:O,O1751,D:D,"")</f>
        <v>0</v>
      </c>
      <c r="V1751" s="28" t="str">
        <f t="shared" si="193"/>
        <v>Avant</v>
      </c>
      <c r="W1751" s="28" t="str">
        <f t="shared" si="194"/>
        <v>Après</v>
      </c>
      <c r="X1751" s="29">
        <f t="shared" si="195"/>
        <v>41064</v>
      </c>
      <c r="Y1751" s="42">
        <f>IFERROR(P1751+D1751*0.03,"")</f>
        <v>22392161030</v>
      </c>
    </row>
    <row r="1752" spans="1:25">
      <c r="A1752" s="13" t="s">
        <v>69</v>
      </c>
      <c r="B1752" s="14" t="s">
        <v>14</v>
      </c>
      <c r="C1752" s="15">
        <v>3605052246733</v>
      </c>
      <c r="D1752" s="16">
        <v>6808</v>
      </c>
      <c r="E1752" s="17"/>
      <c r="F1752" s="18"/>
      <c r="G1752" s="19">
        <v>1</v>
      </c>
      <c r="H1752" s="20">
        <f t="shared" si="190"/>
        <v>1</v>
      </c>
      <c r="I1752" s="21">
        <f>SUMIFS(E:E,C:C,C1752)</f>
        <v>0</v>
      </c>
      <c r="J1752" s="21">
        <f>SUMIFS(D:D,C:C,C1752)</f>
        <v>6808</v>
      </c>
      <c r="K1752" s="20" t="str">
        <f>IF(H1752=2,"Délais OK &amp; Qté OK",IF(AND(H1752=1,E1752&lt;&gt;""),"Délais OK &amp; Qté NO",IF(AND(H1752=1,E1752="",M1752&gt;=2),"Délais NO &amp; Qté OK",IF(AND(E1752&lt;&gt;"",J1752=D1752),"Livraison sans demande","Délais NO &amp; Qté NO"))))</f>
        <v>Délais NO &amp; Qté NO</v>
      </c>
      <c r="L1752" s="22" t="str">
        <f>IF(AND(K1752="Délais NO &amp; Qté OK",X1752&gt;30,D1752&lt;&gt;""),"Verificar",IF(AND(K1752="Délais NO &amp; Qté OK",X1752&lt;=30,D1752&lt;&gt;""),"Entrée faite "&amp;X1752&amp;" jours "&amp;V1752,IF(AND(X1752&lt;30,K1752="Délais NO &amp; Qté NO",D1752=""),"Demande faite "&amp;X1752&amp;" jours "&amp;W1753,"")))</f>
        <v/>
      </c>
      <c r="M1752" s="22">
        <f t="shared" si="191"/>
        <v>1</v>
      </c>
      <c r="N1752" s="23">
        <v>1</v>
      </c>
      <c r="O1752" s="12" t="str">
        <f>CONCATENATE(C1752,D1752,E1752)</f>
        <v>36050522467336808</v>
      </c>
      <c r="P1752" s="42" t="str">
        <f t="shared" si="192"/>
        <v>22467336808</v>
      </c>
      <c r="Q1752" s="24" t="str">
        <f>IF(AND(D1752&lt;&gt;0,E1752=0),B1752,"")</f>
        <v>04/06/2012</v>
      </c>
      <c r="R1752" s="25" t="str">
        <f>IF(AND(D1752=0,E1752&lt;&gt;0),B1752,"")</f>
        <v/>
      </c>
      <c r="S1752" s="26">
        <f t="shared" si="189"/>
        <v>41064</v>
      </c>
      <c r="T1752" s="27">
        <f>SUMIFS(S:S,O:O,O1752,E:E,"")</f>
        <v>41064</v>
      </c>
      <c r="U1752" s="27">
        <f>SUMIFS(S:S,O:O,O1752,D:D,"")</f>
        <v>0</v>
      </c>
      <c r="V1752" s="28" t="str">
        <f t="shared" si="193"/>
        <v>Avant</v>
      </c>
      <c r="W1752" s="28" t="str">
        <f t="shared" si="194"/>
        <v>Après</v>
      </c>
      <c r="X1752" s="29">
        <f t="shared" si="195"/>
        <v>41064</v>
      </c>
      <c r="Y1752" s="42">
        <f>IFERROR(P1752+D1752*0.03,"")</f>
        <v>22467337012.240002</v>
      </c>
    </row>
    <row r="1753" spans="1:25">
      <c r="A1753" s="13" t="s">
        <v>69</v>
      </c>
      <c r="B1753" s="14" t="s">
        <v>14</v>
      </c>
      <c r="C1753" s="15">
        <v>3605052396452</v>
      </c>
      <c r="D1753" s="16">
        <v>6000</v>
      </c>
      <c r="E1753" s="17"/>
      <c r="F1753" s="18"/>
      <c r="G1753" s="19">
        <v>1</v>
      </c>
      <c r="H1753" s="20">
        <f t="shared" si="190"/>
        <v>1</v>
      </c>
      <c r="I1753" s="21">
        <f>SUMIFS(E:E,C:C,C1753)</f>
        <v>4000</v>
      </c>
      <c r="J1753" s="21">
        <f>SUMIFS(D:D,C:C,C1753)</f>
        <v>10000</v>
      </c>
      <c r="K1753" s="20" t="str">
        <f>IF(H1753=2,"Délais OK &amp; Qté OK",IF(AND(H1753=1,E1753&lt;&gt;""),"Délais OK &amp; Qté NO",IF(AND(H1753=1,E1753="",M1753&gt;=2),"Délais NO &amp; Qté OK",IF(AND(E1753&lt;&gt;"",J1753=D1753),"Livraison sans demande","Délais NO &amp; Qté NO"))))</f>
        <v>Délais NO &amp; Qté NO</v>
      </c>
      <c r="L1753" s="22" t="str">
        <f>IF(AND(K1753="Délais NO &amp; Qté OK",X1753&gt;30,D1753&lt;&gt;""),"Verificar",IF(AND(K1753="Délais NO &amp; Qté OK",X1753&lt;=30,D1753&lt;&gt;""),"Entrée faite "&amp;X1753&amp;" jours "&amp;V1753,IF(AND(X1753&lt;30,K1753="Délais NO &amp; Qté NO",D1753=""),"Demande faite "&amp;X1753&amp;" jours "&amp;W1754,"")))</f>
        <v/>
      </c>
      <c r="M1753" s="22">
        <f t="shared" si="191"/>
        <v>1</v>
      </c>
      <c r="N1753" s="23">
        <v>1</v>
      </c>
      <c r="O1753" s="12" t="str">
        <f>CONCATENATE(C1753,D1753,E1753)</f>
        <v>36050523964526000</v>
      </c>
      <c r="P1753" s="42" t="str">
        <f t="shared" si="192"/>
        <v>23964526000</v>
      </c>
      <c r="Q1753" s="24" t="str">
        <f>IF(AND(D1753&lt;&gt;0,E1753=0),B1753,"")</f>
        <v>04/06/2012</v>
      </c>
      <c r="R1753" s="25" t="str">
        <f>IF(AND(D1753=0,E1753&lt;&gt;0),B1753,"")</f>
        <v/>
      </c>
      <c r="S1753" s="26">
        <f t="shared" si="189"/>
        <v>41064</v>
      </c>
      <c r="T1753" s="27">
        <f>SUMIFS(S:S,O:O,O1753,E:E,"")</f>
        <v>41064</v>
      </c>
      <c r="U1753" s="27">
        <f>SUMIFS(S:S,O:O,O1753,D:D,"")</f>
        <v>0</v>
      </c>
      <c r="V1753" s="28" t="str">
        <f t="shared" si="193"/>
        <v>Avant</v>
      </c>
      <c r="W1753" s="28" t="str">
        <f t="shared" si="194"/>
        <v>Après</v>
      </c>
      <c r="X1753" s="29">
        <f t="shared" si="195"/>
        <v>41064</v>
      </c>
      <c r="Y1753" s="42">
        <f>IFERROR(P1753+D1753*0.03,"")</f>
        <v>23964526180</v>
      </c>
    </row>
    <row r="1754" spans="1:25">
      <c r="A1754" s="13" t="s">
        <v>69</v>
      </c>
      <c r="B1754" s="14" t="s">
        <v>16</v>
      </c>
      <c r="C1754" s="15">
        <v>3605051783086</v>
      </c>
      <c r="D1754" s="16"/>
      <c r="E1754" s="17">
        <v>6000</v>
      </c>
      <c r="F1754" s="18"/>
      <c r="G1754" s="19"/>
      <c r="H1754" s="20">
        <f t="shared" si="190"/>
        <v>0</v>
      </c>
      <c r="I1754" s="21">
        <f>SUMIFS(E:E,C:C,C1754)</f>
        <v>6000</v>
      </c>
      <c r="J1754" s="21">
        <f>SUMIFS(D:D,C:C,C1754)</f>
        <v>6000</v>
      </c>
      <c r="K1754" s="20" t="str">
        <f>IF(H1754=2,"Délais OK &amp; Qté OK",IF(AND(H1754=1,E1754&lt;&gt;""),"Délais OK &amp; Qté NO",IF(AND(H1754=1,E1754="",M1754&gt;=2),"Délais NO &amp; Qté OK",IF(AND(E1754&lt;&gt;"",J1754=D1754),"Livraison sans demande","Délais NO &amp; Qté NO"))))</f>
        <v>Délais NO &amp; Qté NO</v>
      </c>
      <c r="L1754" s="22" t="str">
        <f>IF(AND(K1754="Délais NO &amp; Qté OK",X1754&gt;30,D1754&lt;&gt;""),"Verificar",IF(AND(K1754="Délais NO &amp; Qté OK",X1754&lt;=30,D1754&lt;&gt;""),"Entrée faite "&amp;X1754&amp;" jours "&amp;V1754,IF(AND(X1754&lt;30,K1754="Délais NO &amp; Qté NO",D1754=""),"Demande faite "&amp;X1754&amp;" jours "&amp;W1755,"")))</f>
        <v>Demande faite 1 jours Après</v>
      </c>
      <c r="M1754" s="22">
        <f t="shared" si="191"/>
        <v>2</v>
      </c>
      <c r="N1754" s="23">
        <v>1</v>
      </c>
      <c r="O1754" s="12" t="str">
        <f>CONCATENATE(C1754,D1754,E1754)</f>
        <v>36050517830866000</v>
      </c>
      <c r="P1754" s="42" t="str">
        <f t="shared" si="192"/>
        <v>17830866000</v>
      </c>
      <c r="Q1754" s="24" t="str">
        <f>IF(AND(D1754&lt;&gt;0,E1754=0),B1754,"")</f>
        <v/>
      </c>
      <c r="R1754" s="25" t="str">
        <f>IF(AND(D1754=0,E1754&lt;&gt;0),B1754,"")</f>
        <v>06/06/2012</v>
      </c>
      <c r="S1754" s="26">
        <f t="shared" si="189"/>
        <v>41066</v>
      </c>
      <c r="T1754" s="27">
        <f>SUMIFS(S:S,O:O,O1754,E:E,"")</f>
        <v>41067</v>
      </c>
      <c r="U1754" s="27">
        <f>SUMIFS(S:S,O:O,O1754,D:D,"")</f>
        <v>41066</v>
      </c>
      <c r="V1754" s="28" t="str">
        <f t="shared" si="193"/>
        <v>Avant</v>
      </c>
      <c r="W1754" s="28" t="str">
        <f t="shared" si="194"/>
        <v>Après</v>
      </c>
      <c r="X1754" s="29">
        <f t="shared" si="195"/>
        <v>1</v>
      </c>
      <c r="Y1754" s="42">
        <f>IFERROR(P1754+D1754*0.03,"")</f>
        <v>17830866000</v>
      </c>
    </row>
    <row r="1755" spans="1:25">
      <c r="A1755" s="13" t="s">
        <v>69</v>
      </c>
      <c r="B1755" s="14" t="s">
        <v>16</v>
      </c>
      <c r="C1755" s="15">
        <v>3605051783291</v>
      </c>
      <c r="D1755" s="16"/>
      <c r="E1755" s="17">
        <v>6000</v>
      </c>
      <c r="F1755" s="18"/>
      <c r="G1755" s="19"/>
      <c r="H1755" s="20">
        <f t="shared" si="190"/>
        <v>0</v>
      </c>
      <c r="I1755" s="21">
        <f>SUMIFS(E:E,C:C,C1755)</f>
        <v>6000</v>
      </c>
      <c r="J1755" s="21">
        <f>SUMIFS(D:D,C:C,C1755)</f>
        <v>6000</v>
      </c>
      <c r="K1755" s="20" t="str">
        <f>IF(H1755=2,"Délais OK &amp; Qté OK",IF(AND(H1755=1,E1755&lt;&gt;""),"Délais OK &amp; Qté NO",IF(AND(H1755=1,E1755="",M1755&gt;=2),"Délais NO &amp; Qté OK",IF(AND(E1755&lt;&gt;"",J1755=D1755),"Livraison sans demande","Délais NO &amp; Qté NO"))))</f>
        <v>Délais NO &amp; Qté NO</v>
      </c>
      <c r="L1755" s="22" t="str">
        <f>IF(AND(K1755="Délais NO &amp; Qté OK",X1755&gt;30,D1755&lt;&gt;""),"Verificar",IF(AND(K1755="Délais NO &amp; Qté OK",X1755&lt;=30,D1755&lt;&gt;""),"Entrée faite "&amp;X1755&amp;" jours "&amp;V1755,IF(AND(X1755&lt;30,K1755="Délais NO &amp; Qté NO",D1755=""),"Demande faite "&amp;X1755&amp;" jours "&amp;W1756,"")))</f>
        <v>Demande faite 1 jours Après</v>
      </c>
      <c r="M1755" s="22">
        <f t="shared" si="191"/>
        <v>2</v>
      </c>
      <c r="N1755" s="23">
        <v>1</v>
      </c>
      <c r="O1755" s="12" t="str">
        <f>CONCATENATE(C1755,D1755,E1755)</f>
        <v>36050517832916000</v>
      </c>
      <c r="P1755" s="42" t="str">
        <f t="shared" si="192"/>
        <v>17832916000</v>
      </c>
      <c r="Q1755" s="24" t="str">
        <f>IF(AND(D1755&lt;&gt;0,E1755=0),B1755,"")</f>
        <v/>
      </c>
      <c r="R1755" s="25" t="str">
        <f>IF(AND(D1755=0,E1755&lt;&gt;0),B1755,"")</f>
        <v>06/06/2012</v>
      </c>
      <c r="S1755" s="26">
        <f t="shared" si="189"/>
        <v>41066</v>
      </c>
      <c r="T1755" s="27">
        <f>SUMIFS(S:S,O:O,O1755,E:E,"")</f>
        <v>41067</v>
      </c>
      <c r="U1755" s="27">
        <f>SUMIFS(S:S,O:O,O1755,D:D,"")</f>
        <v>41066</v>
      </c>
      <c r="V1755" s="28" t="str">
        <f t="shared" si="193"/>
        <v>Avant</v>
      </c>
      <c r="W1755" s="28" t="str">
        <f t="shared" si="194"/>
        <v>Après</v>
      </c>
      <c r="X1755" s="29">
        <f t="shared" si="195"/>
        <v>1</v>
      </c>
      <c r="Y1755" s="42">
        <f>IFERROR(P1755+D1755*0.03,"")</f>
        <v>17832916000</v>
      </c>
    </row>
    <row r="1756" spans="1:25">
      <c r="A1756" s="13" t="s">
        <v>69</v>
      </c>
      <c r="B1756" s="14" t="s">
        <v>16</v>
      </c>
      <c r="C1756" s="15">
        <v>3605051783482</v>
      </c>
      <c r="D1756" s="16"/>
      <c r="E1756" s="17">
        <v>6000</v>
      </c>
      <c r="F1756" s="18"/>
      <c r="G1756" s="19"/>
      <c r="H1756" s="20">
        <f t="shared" si="190"/>
        <v>0</v>
      </c>
      <c r="I1756" s="21">
        <f>SUMIFS(E:E,C:C,C1756)</f>
        <v>18000</v>
      </c>
      <c r="J1756" s="21">
        <f>SUMIFS(D:D,C:C,C1756)</f>
        <v>6000</v>
      </c>
      <c r="K1756" s="20" t="str">
        <f>IF(H1756=2,"Délais OK &amp; Qté OK",IF(AND(H1756=1,E1756&lt;&gt;""),"Délais OK &amp; Qté NO",IF(AND(H1756=1,E1756="",M1756&gt;=2),"Délais NO &amp; Qté OK",IF(AND(E1756&lt;&gt;"",J1756=D1756),"Livraison sans demande","Délais NO &amp; Qté NO"))))</f>
        <v>Délais NO &amp; Qté NO</v>
      </c>
      <c r="L1756" s="22" t="str">
        <f>IF(AND(K1756="Délais NO &amp; Qté OK",X1756&gt;30,D1756&lt;&gt;""),"Verificar",IF(AND(K1756="Délais NO &amp; Qté OK",X1756&lt;=30,D1756&lt;&gt;""),"Entrée faite "&amp;X1756&amp;" jours "&amp;V1756,IF(AND(X1756&lt;30,K1756="Délais NO &amp; Qté NO",D1756=""),"Demande faite "&amp;X1756&amp;" jours "&amp;W1757,"")))</f>
        <v>Demande faite 1 jours Avant</v>
      </c>
      <c r="M1756" s="22">
        <f t="shared" si="191"/>
        <v>2</v>
      </c>
      <c r="N1756" s="23">
        <v>1</v>
      </c>
      <c r="O1756" s="12" t="str">
        <f>CONCATENATE(C1756,D1756,E1756)</f>
        <v>36050517834826000</v>
      </c>
      <c r="P1756" s="42" t="str">
        <f t="shared" si="192"/>
        <v>17834826000</v>
      </c>
      <c r="Q1756" s="24" t="str">
        <f>IF(AND(D1756&lt;&gt;0,E1756=0),B1756,"")</f>
        <v/>
      </c>
      <c r="R1756" s="25" t="str">
        <f>IF(AND(D1756=0,E1756&lt;&gt;0),B1756,"")</f>
        <v>06/06/2012</v>
      </c>
      <c r="S1756" s="26">
        <f t="shared" si="189"/>
        <v>41066</v>
      </c>
      <c r="T1756" s="27">
        <f>SUMIFS(S:S,O:O,O1756,E:E,"")</f>
        <v>41067</v>
      </c>
      <c r="U1756" s="27">
        <f>SUMIFS(S:S,O:O,O1756,D:D,"")</f>
        <v>41066</v>
      </c>
      <c r="V1756" s="28" t="str">
        <f t="shared" si="193"/>
        <v>Avant</v>
      </c>
      <c r="W1756" s="28" t="str">
        <f t="shared" si="194"/>
        <v>Après</v>
      </c>
      <c r="X1756" s="29">
        <f t="shared" si="195"/>
        <v>1</v>
      </c>
      <c r="Y1756" s="42">
        <f>IFERROR(P1756+D1756*0.03,"")</f>
        <v>17834826000</v>
      </c>
    </row>
    <row r="1757" spans="1:25">
      <c r="A1757" s="13" t="s">
        <v>69</v>
      </c>
      <c r="B1757" s="14" t="s">
        <v>16</v>
      </c>
      <c r="C1757" s="15">
        <v>3605051969268</v>
      </c>
      <c r="D1757" s="16"/>
      <c r="E1757" s="17">
        <v>12000</v>
      </c>
      <c r="F1757" s="18"/>
      <c r="G1757" s="19"/>
      <c r="H1757" s="20">
        <f t="shared" si="190"/>
        <v>0</v>
      </c>
      <c r="I1757" s="21">
        <f>SUMIFS(E:E,C:C,C1757)</f>
        <v>12000</v>
      </c>
      <c r="J1757" s="21">
        <f>SUMIFS(D:D,C:C,C1757)</f>
        <v>0</v>
      </c>
      <c r="K1757" s="20" t="str">
        <f>IF(H1757=2,"Délais OK &amp; Qté OK",IF(AND(H1757=1,E1757&lt;&gt;""),"Délais OK &amp; Qté NO",IF(AND(H1757=1,E1757="",M1757&gt;=2),"Délais NO &amp; Qté OK",IF(AND(E1757&lt;&gt;"",J1757=D1757),"Livraison sans demande","Délais NO &amp; Qté NO"))))</f>
        <v>Livraison sans demande</v>
      </c>
      <c r="L1757" s="22" t="str">
        <f>IF(AND(K1757="Délais NO &amp; Qté OK",X1757&gt;30,D1757&lt;&gt;""),"Verificar",IF(AND(K1757="Délais NO &amp; Qté OK",X1757&lt;=30,D1757&lt;&gt;""),"Entrée faite "&amp;X1757&amp;" jours "&amp;V1757,IF(AND(X1757&lt;30,K1757="Délais NO &amp; Qté NO",D1757=""),"Demande faite "&amp;X1757&amp;" jours "&amp;W1758,"")))</f>
        <v/>
      </c>
      <c r="M1757" s="22">
        <f t="shared" si="191"/>
        <v>1</v>
      </c>
      <c r="N1757" s="23">
        <v>1</v>
      </c>
      <c r="O1757" s="12" t="str">
        <f>CONCATENATE(C1757,D1757,E1757)</f>
        <v>360505196926812000</v>
      </c>
      <c r="P1757" s="42" t="str">
        <f t="shared" si="192"/>
        <v>196926812000</v>
      </c>
      <c r="Q1757" s="24" t="str">
        <f>IF(AND(D1757&lt;&gt;0,E1757=0),B1757,"")</f>
        <v/>
      </c>
      <c r="R1757" s="25" t="str">
        <f>IF(AND(D1757=0,E1757&lt;&gt;0),B1757,"")</f>
        <v>06/06/2012</v>
      </c>
      <c r="S1757" s="26">
        <f t="shared" si="189"/>
        <v>41066</v>
      </c>
      <c r="T1757" s="27">
        <f>SUMIFS(S:S,O:O,O1757,E:E,"")</f>
        <v>0</v>
      </c>
      <c r="U1757" s="27">
        <f>SUMIFS(S:S,O:O,O1757,D:D,"")</f>
        <v>41066</v>
      </c>
      <c r="V1757" s="28" t="str">
        <f t="shared" si="193"/>
        <v>Après</v>
      </c>
      <c r="W1757" s="28" t="str">
        <f t="shared" si="194"/>
        <v>Avant</v>
      </c>
      <c r="X1757" s="29">
        <f t="shared" si="195"/>
        <v>41066</v>
      </c>
      <c r="Y1757" s="42">
        <f>IFERROR(P1757+D1757*0.03,"")</f>
        <v>196926812000</v>
      </c>
    </row>
    <row r="1758" spans="1:25">
      <c r="A1758" s="13" t="s">
        <v>69</v>
      </c>
      <c r="B1758" s="14" t="s">
        <v>16</v>
      </c>
      <c r="C1758" s="15">
        <v>3605052085714</v>
      </c>
      <c r="D1758" s="16"/>
      <c r="E1758" s="17">
        <v>10500</v>
      </c>
      <c r="F1758" s="18"/>
      <c r="G1758" s="19"/>
      <c r="H1758" s="20">
        <f t="shared" si="190"/>
        <v>0</v>
      </c>
      <c r="I1758" s="21">
        <f>SUMIFS(E:E,C:C,C1758)</f>
        <v>10500</v>
      </c>
      <c r="J1758" s="21">
        <f>SUMIFS(D:D,C:C,C1758)</f>
        <v>10500</v>
      </c>
      <c r="K1758" s="20" t="str">
        <f>IF(H1758=2,"Délais OK &amp; Qté OK",IF(AND(H1758=1,E1758&lt;&gt;""),"Délais OK &amp; Qté NO",IF(AND(H1758=1,E1758="",M1758&gt;=2),"Délais NO &amp; Qté OK",IF(AND(E1758&lt;&gt;"",J1758=D1758),"Livraison sans demande","Délais NO &amp; Qté NO"))))</f>
        <v>Délais NO &amp; Qté NO</v>
      </c>
      <c r="L1758" s="22" t="str">
        <f>IF(AND(K1758="Délais NO &amp; Qté OK",X1758&gt;30,D1758&lt;&gt;""),"Verificar",IF(AND(K1758="Délais NO &amp; Qté OK",X1758&lt;=30,D1758&lt;&gt;""),"Entrée faite "&amp;X1758&amp;" jours "&amp;V1758,IF(AND(X1758&lt;30,K1758="Délais NO &amp; Qté NO",D1758=""),"Demande faite "&amp;X1758&amp;" jours "&amp;W1759,"")))</f>
        <v>Demande faite 1 jours Après</v>
      </c>
      <c r="M1758" s="22">
        <f t="shared" si="191"/>
        <v>2</v>
      </c>
      <c r="N1758" s="23">
        <v>1</v>
      </c>
      <c r="O1758" s="12" t="str">
        <f>CONCATENATE(C1758,D1758,E1758)</f>
        <v>360505208571410500</v>
      </c>
      <c r="P1758" s="42" t="str">
        <f t="shared" si="192"/>
        <v>208571410500</v>
      </c>
      <c r="Q1758" s="24" t="str">
        <f>IF(AND(D1758&lt;&gt;0,E1758=0),B1758,"")</f>
        <v/>
      </c>
      <c r="R1758" s="25" t="str">
        <f>IF(AND(D1758=0,E1758&lt;&gt;0),B1758,"")</f>
        <v>06/06/2012</v>
      </c>
      <c r="S1758" s="26">
        <f t="shared" si="189"/>
        <v>41066</v>
      </c>
      <c r="T1758" s="27">
        <f>SUMIFS(S:S,O:O,O1758,E:E,"")</f>
        <v>41067</v>
      </c>
      <c r="U1758" s="27">
        <f>SUMIFS(S:S,O:O,O1758,D:D,"")</f>
        <v>41066</v>
      </c>
      <c r="V1758" s="28" t="str">
        <f t="shared" si="193"/>
        <v>Avant</v>
      </c>
      <c r="W1758" s="28" t="str">
        <f t="shared" si="194"/>
        <v>Après</v>
      </c>
      <c r="X1758" s="29">
        <f t="shared" si="195"/>
        <v>1</v>
      </c>
      <c r="Y1758" s="42">
        <f>IFERROR(P1758+D1758*0.03,"")</f>
        <v>208571410500</v>
      </c>
    </row>
    <row r="1759" spans="1:25">
      <c r="A1759" s="13" t="s">
        <v>69</v>
      </c>
      <c r="B1759" s="14" t="s">
        <v>16</v>
      </c>
      <c r="C1759" s="15">
        <v>3605052086919</v>
      </c>
      <c r="D1759" s="16"/>
      <c r="E1759" s="17">
        <v>8000</v>
      </c>
      <c r="F1759" s="18"/>
      <c r="G1759" s="19"/>
      <c r="H1759" s="20">
        <f t="shared" si="190"/>
        <v>0</v>
      </c>
      <c r="I1759" s="21">
        <f>SUMIFS(E:E,C:C,C1759)</f>
        <v>8000</v>
      </c>
      <c r="J1759" s="21">
        <f>SUMIFS(D:D,C:C,C1759)</f>
        <v>8000</v>
      </c>
      <c r="K1759" s="20" t="str">
        <f>IF(H1759=2,"Délais OK &amp; Qté OK",IF(AND(H1759=1,E1759&lt;&gt;""),"Délais OK &amp; Qté NO",IF(AND(H1759=1,E1759="",M1759&gt;=2),"Délais NO &amp; Qté OK",IF(AND(E1759&lt;&gt;"",J1759=D1759),"Livraison sans demande","Délais NO &amp; Qté NO"))))</f>
        <v>Délais NO &amp; Qté NO</v>
      </c>
      <c r="L1759" s="22" t="str">
        <f>IF(AND(K1759="Délais NO &amp; Qté OK",X1759&gt;30,D1759&lt;&gt;""),"Verificar",IF(AND(K1759="Délais NO &amp; Qté OK",X1759&lt;=30,D1759&lt;&gt;""),"Entrée faite "&amp;X1759&amp;" jours "&amp;V1759,IF(AND(X1759&lt;30,K1759="Délais NO &amp; Qté NO",D1759=""),"Demande faite "&amp;X1759&amp;" jours "&amp;W1760,"")))</f>
        <v>Demande faite 1 jours Après</v>
      </c>
      <c r="M1759" s="22">
        <f t="shared" si="191"/>
        <v>2</v>
      </c>
      <c r="N1759" s="23">
        <v>1</v>
      </c>
      <c r="O1759" s="12" t="str">
        <f>CONCATENATE(C1759,D1759,E1759)</f>
        <v>36050520869198000</v>
      </c>
      <c r="P1759" s="42" t="str">
        <f t="shared" si="192"/>
        <v>20869198000</v>
      </c>
      <c r="Q1759" s="24" t="str">
        <f>IF(AND(D1759&lt;&gt;0,E1759=0),B1759,"")</f>
        <v/>
      </c>
      <c r="R1759" s="25" t="str">
        <f>IF(AND(D1759=0,E1759&lt;&gt;0),B1759,"")</f>
        <v>06/06/2012</v>
      </c>
      <c r="S1759" s="26">
        <f t="shared" si="189"/>
        <v>41066</v>
      </c>
      <c r="T1759" s="27">
        <f>SUMIFS(S:S,O:O,O1759,E:E,"")</f>
        <v>41067</v>
      </c>
      <c r="U1759" s="27">
        <f>SUMIFS(S:S,O:O,O1759,D:D,"")</f>
        <v>41066</v>
      </c>
      <c r="V1759" s="28" t="str">
        <f t="shared" si="193"/>
        <v>Avant</v>
      </c>
      <c r="W1759" s="28" t="str">
        <f t="shared" si="194"/>
        <v>Après</v>
      </c>
      <c r="X1759" s="29">
        <f t="shared" si="195"/>
        <v>1</v>
      </c>
      <c r="Y1759" s="42">
        <f>IFERROR(P1759+D1759*0.03,"")</f>
        <v>20869198000</v>
      </c>
    </row>
    <row r="1760" spans="1:25">
      <c r="A1760" s="13" t="s">
        <v>69</v>
      </c>
      <c r="B1760" s="14" t="s">
        <v>16</v>
      </c>
      <c r="C1760" s="15">
        <v>3605052239223</v>
      </c>
      <c r="D1760" s="16"/>
      <c r="E1760" s="17">
        <v>4000</v>
      </c>
      <c r="F1760" s="18"/>
      <c r="G1760" s="19"/>
      <c r="H1760" s="20">
        <f t="shared" si="190"/>
        <v>0</v>
      </c>
      <c r="I1760" s="21">
        <f>SUMIFS(E:E,C:C,C1760)</f>
        <v>4000</v>
      </c>
      <c r="J1760" s="21">
        <f>SUMIFS(D:D,C:C,C1760)</f>
        <v>4000</v>
      </c>
      <c r="K1760" s="20" t="str">
        <f>IF(H1760=2,"Délais OK &amp; Qté OK",IF(AND(H1760=1,E1760&lt;&gt;""),"Délais OK &amp; Qté NO",IF(AND(H1760=1,E1760="",M1760&gt;=2),"Délais NO &amp; Qté OK",IF(AND(E1760&lt;&gt;"",J1760=D1760),"Livraison sans demande","Délais NO &amp; Qté NO"))))</f>
        <v>Délais NO &amp; Qté NO</v>
      </c>
      <c r="L1760" s="22" t="str">
        <f>IF(AND(K1760="Délais NO &amp; Qté OK",X1760&gt;30,D1760&lt;&gt;""),"Verificar",IF(AND(K1760="Délais NO &amp; Qté OK",X1760&lt;=30,D1760&lt;&gt;""),"Entrée faite "&amp;X1760&amp;" jours "&amp;V1760,IF(AND(X1760&lt;30,K1760="Délais NO &amp; Qté NO",D1760=""),"Demande faite "&amp;X1760&amp;" jours "&amp;W1761,"")))</f>
        <v>Demande faite 1 jours Après</v>
      </c>
      <c r="M1760" s="22">
        <f t="shared" si="191"/>
        <v>2</v>
      </c>
      <c r="N1760" s="23">
        <v>1</v>
      </c>
      <c r="O1760" s="12" t="str">
        <f>CONCATENATE(C1760,D1760,E1760)</f>
        <v>36050522392234000</v>
      </c>
      <c r="P1760" s="42" t="str">
        <f t="shared" si="192"/>
        <v>22392234000</v>
      </c>
      <c r="Q1760" s="24" t="str">
        <f>IF(AND(D1760&lt;&gt;0,E1760=0),B1760,"")</f>
        <v/>
      </c>
      <c r="R1760" s="25" t="str">
        <f>IF(AND(D1760=0,E1760&lt;&gt;0),B1760,"")</f>
        <v>06/06/2012</v>
      </c>
      <c r="S1760" s="26">
        <f t="shared" si="189"/>
        <v>41066</v>
      </c>
      <c r="T1760" s="27">
        <f>SUMIFS(S:S,O:O,O1760,E:E,"")</f>
        <v>41067</v>
      </c>
      <c r="U1760" s="27">
        <f>SUMIFS(S:S,O:O,O1760,D:D,"")</f>
        <v>41066</v>
      </c>
      <c r="V1760" s="28" t="str">
        <f t="shared" si="193"/>
        <v>Avant</v>
      </c>
      <c r="W1760" s="28" t="str">
        <f t="shared" si="194"/>
        <v>Après</v>
      </c>
      <c r="X1760" s="29">
        <f t="shared" si="195"/>
        <v>1</v>
      </c>
      <c r="Y1760" s="42">
        <f>IFERROR(P1760+D1760*0.03,"")</f>
        <v>22392234000</v>
      </c>
    </row>
    <row r="1761" spans="1:25">
      <c r="A1761" s="13" t="s">
        <v>69</v>
      </c>
      <c r="B1761" s="14" t="s">
        <v>16</v>
      </c>
      <c r="C1761" s="15">
        <v>3605052239230</v>
      </c>
      <c r="D1761" s="16"/>
      <c r="E1761" s="17">
        <v>4000</v>
      </c>
      <c r="F1761" s="18"/>
      <c r="G1761" s="19"/>
      <c r="H1761" s="20">
        <f t="shared" si="190"/>
        <v>0</v>
      </c>
      <c r="I1761" s="21">
        <f>SUMIFS(E:E,C:C,C1761)</f>
        <v>4000</v>
      </c>
      <c r="J1761" s="21">
        <f>SUMIFS(D:D,C:C,C1761)</f>
        <v>4000</v>
      </c>
      <c r="K1761" s="20" t="str">
        <f>IF(H1761=2,"Délais OK &amp; Qté OK",IF(AND(H1761=1,E1761&lt;&gt;""),"Délais OK &amp; Qté NO",IF(AND(H1761=1,E1761="",M1761&gt;=2),"Délais NO &amp; Qté OK",IF(AND(E1761&lt;&gt;"",J1761=D1761),"Livraison sans demande","Délais NO &amp; Qté NO"))))</f>
        <v>Délais NO &amp; Qté NO</v>
      </c>
      <c r="L1761" s="22" t="str">
        <f>IF(AND(K1761="Délais NO &amp; Qté OK",X1761&gt;30,D1761&lt;&gt;""),"Verificar",IF(AND(K1761="Délais NO &amp; Qté OK",X1761&lt;=30,D1761&lt;&gt;""),"Entrée faite "&amp;X1761&amp;" jours "&amp;V1761,IF(AND(X1761&lt;30,K1761="Délais NO &amp; Qté NO",D1761=""),"Demande faite "&amp;X1761&amp;" jours "&amp;W1762,"")))</f>
        <v>Demande faite 1 jours Après</v>
      </c>
      <c r="M1761" s="22">
        <f t="shared" si="191"/>
        <v>2</v>
      </c>
      <c r="N1761" s="23">
        <v>1</v>
      </c>
      <c r="O1761" s="12" t="str">
        <f>CONCATENATE(C1761,D1761,E1761)</f>
        <v>36050522392304000</v>
      </c>
      <c r="P1761" s="42" t="str">
        <f t="shared" si="192"/>
        <v>22392304000</v>
      </c>
      <c r="Q1761" s="24" t="str">
        <f>IF(AND(D1761&lt;&gt;0,E1761=0),B1761,"")</f>
        <v/>
      </c>
      <c r="R1761" s="25" t="str">
        <f>IF(AND(D1761=0,E1761&lt;&gt;0),B1761,"")</f>
        <v>06/06/2012</v>
      </c>
      <c r="S1761" s="26">
        <f t="shared" si="189"/>
        <v>41066</v>
      </c>
      <c r="T1761" s="27">
        <f>SUMIFS(S:S,O:O,O1761,E:E,"")</f>
        <v>41067</v>
      </c>
      <c r="U1761" s="27">
        <f>SUMIFS(S:S,O:O,O1761,D:D,"")</f>
        <v>41066</v>
      </c>
      <c r="V1761" s="28" t="str">
        <f t="shared" si="193"/>
        <v>Avant</v>
      </c>
      <c r="W1761" s="28" t="str">
        <f t="shared" si="194"/>
        <v>Après</v>
      </c>
      <c r="X1761" s="29">
        <f t="shared" si="195"/>
        <v>1</v>
      </c>
      <c r="Y1761" s="42">
        <f>IFERROR(P1761+D1761*0.03,"")</f>
        <v>22392304000</v>
      </c>
    </row>
    <row r="1762" spans="1:25">
      <c r="A1762" s="13" t="s">
        <v>69</v>
      </c>
      <c r="B1762" s="14" t="s">
        <v>16</v>
      </c>
      <c r="C1762" s="15">
        <v>3605052310328</v>
      </c>
      <c r="D1762" s="16"/>
      <c r="E1762" s="17">
        <v>2000</v>
      </c>
      <c r="F1762" s="18"/>
      <c r="G1762" s="19"/>
      <c r="H1762" s="20">
        <f t="shared" si="190"/>
        <v>0</v>
      </c>
      <c r="I1762" s="21">
        <f>SUMIFS(E:E,C:C,C1762)</f>
        <v>2000</v>
      </c>
      <c r="J1762" s="21">
        <f>SUMIFS(D:D,C:C,C1762)</f>
        <v>7716</v>
      </c>
      <c r="K1762" s="20" t="str">
        <f>IF(H1762=2,"Délais OK &amp; Qté OK",IF(AND(H1762=1,E1762&lt;&gt;""),"Délais OK &amp; Qté NO",IF(AND(H1762=1,E1762="",M1762&gt;=2),"Délais NO &amp; Qté OK",IF(AND(E1762&lt;&gt;"",J1762=D1762),"Livraison sans demande","Délais NO &amp; Qté NO"))))</f>
        <v>Délais NO &amp; Qté NO</v>
      </c>
      <c r="L1762" s="22" t="str">
        <f>IF(AND(K1762="Délais NO &amp; Qté OK",X1762&gt;30,D1762&lt;&gt;""),"Verificar",IF(AND(K1762="Délais NO &amp; Qté OK",X1762&lt;=30,D1762&lt;&gt;""),"Entrée faite "&amp;X1762&amp;" jours "&amp;V1762,IF(AND(X1762&lt;30,K1762="Délais NO &amp; Qté NO",D1762=""),"Demande faite "&amp;X1762&amp;" jours "&amp;W1763,"")))</f>
        <v>Demande faite 1 jours Après</v>
      </c>
      <c r="M1762" s="22">
        <f t="shared" si="191"/>
        <v>2</v>
      </c>
      <c r="N1762" s="23">
        <v>1</v>
      </c>
      <c r="O1762" s="12" t="str">
        <f>CONCATENATE(C1762,D1762,E1762)</f>
        <v>36050523103282000</v>
      </c>
      <c r="P1762" s="42" t="str">
        <f t="shared" si="192"/>
        <v>23103282000</v>
      </c>
      <c r="Q1762" s="24" t="str">
        <f>IF(AND(D1762&lt;&gt;0,E1762=0),B1762,"")</f>
        <v/>
      </c>
      <c r="R1762" s="25" t="str">
        <f>IF(AND(D1762=0,E1762&lt;&gt;0),B1762,"")</f>
        <v>06/06/2012</v>
      </c>
      <c r="S1762" s="26">
        <f t="shared" si="189"/>
        <v>41066</v>
      </c>
      <c r="T1762" s="27">
        <f>SUMIFS(S:S,O:O,O1762,E:E,"")</f>
        <v>41067</v>
      </c>
      <c r="U1762" s="27">
        <f>SUMIFS(S:S,O:O,O1762,D:D,"")</f>
        <v>41066</v>
      </c>
      <c r="V1762" s="28" t="str">
        <f t="shared" si="193"/>
        <v>Avant</v>
      </c>
      <c r="W1762" s="28" t="str">
        <f t="shared" si="194"/>
        <v>Après</v>
      </c>
      <c r="X1762" s="29">
        <f t="shared" si="195"/>
        <v>1</v>
      </c>
      <c r="Y1762" s="42">
        <f>IFERROR(P1762+D1762*0.03,"")</f>
        <v>23103282000</v>
      </c>
    </row>
    <row r="1763" spans="1:25">
      <c r="A1763" s="13" t="s">
        <v>69</v>
      </c>
      <c r="B1763" s="14" t="s">
        <v>16</v>
      </c>
      <c r="C1763" s="15">
        <v>3605052396452</v>
      </c>
      <c r="D1763" s="16"/>
      <c r="E1763" s="17">
        <v>4000</v>
      </c>
      <c r="F1763" s="18"/>
      <c r="G1763" s="19"/>
      <c r="H1763" s="20">
        <f t="shared" si="190"/>
        <v>0</v>
      </c>
      <c r="I1763" s="21">
        <f>SUMIFS(E:E,C:C,C1763)</f>
        <v>4000</v>
      </c>
      <c r="J1763" s="21">
        <f>SUMIFS(D:D,C:C,C1763)</f>
        <v>10000</v>
      </c>
      <c r="K1763" s="20" t="str">
        <f>IF(H1763=2,"Délais OK &amp; Qté OK",IF(AND(H1763=1,E1763&lt;&gt;""),"Délais OK &amp; Qté NO",IF(AND(H1763=1,E1763="",M1763&gt;=2),"Délais NO &amp; Qté OK",IF(AND(E1763&lt;&gt;"",J1763=D1763),"Livraison sans demande","Délais NO &amp; Qté NO"))))</f>
        <v>Délais NO &amp; Qté NO</v>
      </c>
      <c r="L1763" s="22" t="str">
        <f>IF(AND(K1763="Délais NO &amp; Qté OK",X1763&gt;30,D1763&lt;&gt;""),"Verificar",IF(AND(K1763="Délais NO &amp; Qté OK",X1763&lt;=30,D1763&lt;&gt;""),"Entrée faite "&amp;X1763&amp;" jours "&amp;V1763,IF(AND(X1763&lt;30,K1763="Délais NO &amp; Qté NO",D1763=""),"Demande faite "&amp;X1763&amp;" jours "&amp;W1764,"")))</f>
        <v>Demande faite 1 jours Après</v>
      </c>
      <c r="M1763" s="22">
        <f t="shared" si="191"/>
        <v>2</v>
      </c>
      <c r="N1763" s="23">
        <v>1</v>
      </c>
      <c r="O1763" s="12" t="str">
        <f>CONCATENATE(C1763,D1763,E1763)</f>
        <v>36050523964524000</v>
      </c>
      <c r="P1763" s="42" t="str">
        <f t="shared" si="192"/>
        <v>23964524000</v>
      </c>
      <c r="Q1763" s="24" t="str">
        <f>IF(AND(D1763&lt;&gt;0,E1763=0),B1763,"")</f>
        <v/>
      </c>
      <c r="R1763" s="25" t="str">
        <f>IF(AND(D1763=0,E1763&lt;&gt;0),B1763,"")</f>
        <v>06/06/2012</v>
      </c>
      <c r="S1763" s="26">
        <f t="shared" si="189"/>
        <v>41066</v>
      </c>
      <c r="T1763" s="27">
        <f>SUMIFS(S:S,O:O,O1763,E:E,"")</f>
        <v>41067</v>
      </c>
      <c r="U1763" s="27">
        <f>SUMIFS(S:S,O:O,O1763,D:D,"")</f>
        <v>41066</v>
      </c>
      <c r="V1763" s="28" t="str">
        <f t="shared" si="193"/>
        <v>Avant</v>
      </c>
      <c r="W1763" s="28" t="str">
        <f t="shared" si="194"/>
        <v>Après</v>
      </c>
      <c r="X1763" s="29">
        <f t="shared" si="195"/>
        <v>1</v>
      </c>
      <c r="Y1763" s="42">
        <f>IFERROR(P1763+D1763*0.03,"")</f>
        <v>23964524000</v>
      </c>
    </row>
    <row r="1764" spans="1:25">
      <c r="A1764" s="13" t="s">
        <v>69</v>
      </c>
      <c r="B1764" s="14" t="s">
        <v>16</v>
      </c>
      <c r="C1764" s="15">
        <v>3605052549889</v>
      </c>
      <c r="D1764" s="16">
        <v>6000</v>
      </c>
      <c r="E1764" s="17"/>
      <c r="F1764" s="18"/>
      <c r="G1764" s="19">
        <v>1</v>
      </c>
      <c r="H1764" s="20">
        <f t="shared" si="190"/>
        <v>1</v>
      </c>
      <c r="I1764" s="21">
        <f>SUMIFS(E:E,C:C,C1764)</f>
        <v>0</v>
      </c>
      <c r="J1764" s="21">
        <f>SUMIFS(D:D,C:C,C1764)</f>
        <v>6000</v>
      </c>
      <c r="K1764" s="20" t="str">
        <f>IF(H1764=2,"Délais OK &amp; Qté OK",IF(AND(H1764=1,E1764&lt;&gt;""),"Délais OK &amp; Qté NO",IF(AND(H1764=1,E1764="",M1764&gt;=2),"Délais NO &amp; Qté OK",IF(AND(E1764&lt;&gt;"",J1764=D1764),"Livraison sans demande","Délais NO &amp; Qté NO"))))</f>
        <v>Délais NO &amp; Qté NO</v>
      </c>
      <c r="L1764" s="22" t="str">
        <f>IF(AND(K1764="Délais NO &amp; Qté OK",X1764&gt;30,D1764&lt;&gt;""),"Verificar",IF(AND(K1764="Délais NO &amp; Qté OK",X1764&lt;=30,D1764&lt;&gt;""),"Entrée faite "&amp;X1764&amp;" jours "&amp;V1764,IF(AND(X1764&lt;30,K1764="Délais NO &amp; Qté NO",D1764=""),"Demande faite "&amp;X1764&amp;" jours "&amp;W1765,"")))</f>
        <v/>
      </c>
      <c r="M1764" s="22">
        <f t="shared" si="191"/>
        <v>1</v>
      </c>
      <c r="N1764" s="23">
        <v>1</v>
      </c>
      <c r="O1764" s="12" t="str">
        <f>CONCATENATE(C1764,D1764,E1764)</f>
        <v>36050525498896000</v>
      </c>
      <c r="P1764" s="42" t="str">
        <f t="shared" si="192"/>
        <v>25498896000</v>
      </c>
      <c r="Q1764" s="24" t="str">
        <f>IF(AND(D1764&lt;&gt;0,E1764=0),B1764,"")</f>
        <v>06/06/2012</v>
      </c>
      <c r="R1764" s="25" t="str">
        <f>IF(AND(D1764=0,E1764&lt;&gt;0),B1764,"")</f>
        <v/>
      </c>
      <c r="S1764" s="26">
        <f t="shared" si="189"/>
        <v>41066</v>
      </c>
      <c r="T1764" s="27">
        <f>SUMIFS(S:S,O:O,O1764,E:E,"")</f>
        <v>41066</v>
      </c>
      <c r="U1764" s="27">
        <f>SUMIFS(S:S,O:O,O1764,D:D,"")</f>
        <v>0</v>
      </c>
      <c r="V1764" s="28" t="str">
        <f t="shared" si="193"/>
        <v>Avant</v>
      </c>
      <c r="W1764" s="28" t="str">
        <f t="shared" si="194"/>
        <v>Après</v>
      </c>
      <c r="X1764" s="29">
        <f t="shared" si="195"/>
        <v>41066</v>
      </c>
      <c r="Y1764" s="42">
        <f>IFERROR(P1764+D1764*0.03,"")</f>
        <v>25498896180</v>
      </c>
    </row>
    <row r="1765" spans="1:25">
      <c r="A1765" s="13" t="s">
        <v>69</v>
      </c>
      <c r="B1765" s="14" t="s">
        <v>16</v>
      </c>
      <c r="C1765" s="15">
        <v>3605052578292</v>
      </c>
      <c r="D1765" s="16"/>
      <c r="E1765" s="17">
        <v>12500</v>
      </c>
      <c r="F1765" s="18"/>
      <c r="G1765" s="19"/>
      <c r="H1765" s="20">
        <f t="shared" si="190"/>
        <v>0</v>
      </c>
      <c r="I1765" s="21">
        <f>SUMIFS(E:E,C:C,C1765)</f>
        <v>12500</v>
      </c>
      <c r="J1765" s="21">
        <f>SUMIFS(D:D,C:C,C1765)</f>
        <v>10185</v>
      </c>
      <c r="K1765" s="20" t="str">
        <f>IF(H1765=2,"Délais OK &amp; Qté OK",IF(AND(H1765=1,E1765&lt;&gt;""),"Délais OK &amp; Qté NO",IF(AND(H1765=1,E1765="",M1765&gt;=2),"Délais NO &amp; Qté OK",IF(AND(E1765&lt;&gt;"",J1765=D1765),"Livraison sans demande","Délais NO &amp; Qté NO"))))</f>
        <v>Délais NO &amp; Qté NO</v>
      </c>
      <c r="L1765" s="22" t="str">
        <f>IF(AND(K1765="Délais NO &amp; Qté OK",X1765&gt;30,D1765&lt;&gt;""),"Verificar",IF(AND(K1765="Délais NO &amp; Qté OK",X1765&lt;=30,D1765&lt;&gt;""),"Entrée faite "&amp;X1765&amp;" jours "&amp;V1765,IF(AND(X1765&lt;30,K1765="Délais NO &amp; Qté NO",D1765=""),"Demande faite "&amp;X1765&amp;" jours "&amp;W1766,"")))</f>
        <v/>
      </c>
      <c r="M1765" s="22">
        <f t="shared" si="191"/>
        <v>1</v>
      </c>
      <c r="N1765" s="23">
        <v>1</v>
      </c>
      <c r="O1765" s="12" t="str">
        <f>CONCATENATE(C1765,D1765,E1765)</f>
        <v>360505257829212500</v>
      </c>
      <c r="P1765" s="42" t="str">
        <f t="shared" si="192"/>
        <v>257829212500</v>
      </c>
      <c r="Q1765" s="24" t="str">
        <f>IF(AND(D1765&lt;&gt;0,E1765=0),B1765,"")</f>
        <v/>
      </c>
      <c r="R1765" s="25" t="str">
        <f>IF(AND(D1765=0,E1765&lt;&gt;0),B1765,"")</f>
        <v>06/06/2012</v>
      </c>
      <c r="S1765" s="26">
        <f t="shared" si="189"/>
        <v>41066</v>
      </c>
      <c r="T1765" s="27">
        <f>SUMIFS(S:S,O:O,O1765,E:E,"")</f>
        <v>0</v>
      </c>
      <c r="U1765" s="27">
        <f>SUMIFS(S:S,O:O,O1765,D:D,"")</f>
        <v>41066</v>
      </c>
      <c r="V1765" s="28" t="str">
        <f t="shared" si="193"/>
        <v>Après</v>
      </c>
      <c r="W1765" s="28" t="str">
        <f t="shared" si="194"/>
        <v>Avant</v>
      </c>
      <c r="X1765" s="29">
        <f t="shared" si="195"/>
        <v>41066</v>
      </c>
      <c r="Y1765" s="42">
        <f>IFERROR(P1765+D1765*0.03,"")</f>
        <v>257829212500</v>
      </c>
    </row>
    <row r="1766" spans="1:25">
      <c r="A1766" s="13" t="s">
        <v>69</v>
      </c>
      <c r="B1766" s="14" t="s">
        <v>16</v>
      </c>
      <c r="C1766" s="15">
        <v>3605052613788</v>
      </c>
      <c r="D1766" s="16"/>
      <c r="E1766" s="17">
        <v>12000</v>
      </c>
      <c r="F1766" s="18"/>
      <c r="G1766" s="19"/>
      <c r="H1766" s="20">
        <f t="shared" si="190"/>
        <v>0</v>
      </c>
      <c r="I1766" s="21">
        <f>SUMIFS(E:E,C:C,C1766)</f>
        <v>12000</v>
      </c>
      <c r="J1766" s="21">
        <f>SUMIFS(D:D,C:C,C1766)</f>
        <v>24000</v>
      </c>
      <c r="K1766" s="20" t="str">
        <f>IF(H1766=2,"Délais OK &amp; Qté OK",IF(AND(H1766=1,E1766&lt;&gt;""),"Délais OK &amp; Qté NO",IF(AND(H1766=1,E1766="",M1766&gt;=2),"Délais NO &amp; Qté OK",IF(AND(E1766&lt;&gt;"",J1766=D1766),"Livraison sans demande","Délais NO &amp; Qté NO"))))</f>
        <v>Délais NO &amp; Qté NO</v>
      </c>
      <c r="L1766" s="22" t="str">
        <f>IF(AND(K1766="Délais NO &amp; Qté OK",X1766&gt;30,D1766&lt;&gt;""),"Verificar",IF(AND(K1766="Délais NO &amp; Qté OK",X1766&lt;=30,D1766&lt;&gt;""),"Entrée faite "&amp;X1766&amp;" jours "&amp;V1766,IF(AND(X1766&lt;30,K1766="Délais NO &amp; Qté NO",D1766=""),"Demande faite "&amp;X1766&amp;" jours "&amp;W1767,"")))</f>
        <v/>
      </c>
      <c r="M1766" s="22">
        <f t="shared" si="191"/>
        <v>3</v>
      </c>
      <c r="N1766" s="23">
        <v>1</v>
      </c>
      <c r="O1766" s="12" t="str">
        <f>CONCATENATE(C1766,D1766,E1766)</f>
        <v>360505261378812000</v>
      </c>
      <c r="P1766" s="42" t="str">
        <f t="shared" si="192"/>
        <v>261378812000</v>
      </c>
      <c r="Q1766" s="24" t="str">
        <f>IF(AND(D1766&lt;&gt;0,E1766=0),B1766,"")</f>
        <v/>
      </c>
      <c r="R1766" s="25" t="str">
        <f>IF(AND(D1766=0,E1766&lt;&gt;0),B1766,"")</f>
        <v>06/06/2012</v>
      </c>
      <c r="S1766" s="26">
        <f t="shared" si="189"/>
        <v>41066</v>
      </c>
      <c r="T1766" s="27">
        <f>SUMIFS(S:S,O:O,O1766,E:E,"")</f>
        <v>82155</v>
      </c>
      <c r="U1766" s="27">
        <f>SUMIFS(S:S,O:O,O1766,D:D,"")</f>
        <v>41066</v>
      </c>
      <c r="V1766" s="28" t="str">
        <f t="shared" si="193"/>
        <v>Avant</v>
      </c>
      <c r="W1766" s="28" t="str">
        <f t="shared" si="194"/>
        <v>Après</v>
      </c>
      <c r="X1766" s="29">
        <f t="shared" si="195"/>
        <v>41089</v>
      </c>
      <c r="Y1766" s="42">
        <f>IFERROR(P1766+D1766*0.03,"")</f>
        <v>261378812000</v>
      </c>
    </row>
    <row r="1767" spans="1:25">
      <c r="A1767" s="13" t="s">
        <v>69</v>
      </c>
      <c r="B1767" s="14" t="s">
        <v>16</v>
      </c>
      <c r="C1767" s="15">
        <v>3605052660843</v>
      </c>
      <c r="D1767" s="16"/>
      <c r="E1767" s="17">
        <v>4500</v>
      </c>
      <c r="F1767" s="18"/>
      <c r="G1767" s="19"/>
      <c r="H1767" s="20">
        <f t="shared" si="190"/>
        <v>0</v>
      </c>
      <c r="I1767" s="21">
        <f>SUMIFS(E:E,C:C,C1767)</f>
        <v>4500</v>
      </c>
      <c r="J1767" s="21">
        <f>SUMIFS(D:D,C:C,C1767)</f>
        <v>4000</v>
      </c>
      <c r="K1767" s="20" t="str">
        <f>IF(H1767=2,"Délais OK &amp; Qté OK",IF(AND(H1767=1,E1767&lt;&gt;""),"Délais OK &amp; Qté NO",IF(AND(H1767=1,E1767="",M1767&gt;=2),"Délais NO &amp; Qté OK",IF(AND(E1767&lt;&gt;"",J1767=D1767),"Livraison sans demande","Délais NO &amp; Qté NO"))))</f>
        <v>Délais NO &amp; Qté NO</v>
      </c>
      <c r="L1767" s="22" t="str">
        <f>IF(AND(K1767="Délais NO &amp; Qté OK",X1767&gt;30,D1767&lt;&gt;""),"Verificar",IF(AND(K1767="Délais NO &amp; Qté OK",X1767&lt;=30,D1767&lt;&gt;""),"Entrée faite "&amp;X1767&amp;" jours "&amp;V1767,IF(AND(X1767&lt;30,K1767="Délais NO &amp; Qté NO",D1767=""),"Demande faite "&amp;X1767&amp;" jours "&amp;W1768,"")))</f>
        <v/>
      </c>
      <c r="M1767" s="22">
        <f t="shared" si="191"/>
        <v>1</v>
      </c>
      <c r="N1767" s="23">
        <v>1</v>
      </c>
      <c r="O1767" s="12" t="str">
        <f>CONCATENATE(C1767,D1767,E1767)</f>
        <v>36050526608434500</v>
      </c>
      <c r="P1767" s="42" t="str">
        <f t="shared" si="192"/>
        <v>26608434500</v>
      </c>
      <c r="Q1767" s="24" t="str">
        <f>IF(AND(D1767&lt;&gt;0,E1767=0),B1767,"")</f>
        <v/>
      </c>
      <c r="R1767" s="25" t="str">
        <f>IF(AND(D1767=0,E1767&lt;&gt;0),B1767,"")</f>
        <v>06/06/2012</v>
      </c>
      <c r="S1767" s="26">
        <f t="shared" si="189"/>
        <v>41066</v>
      </c>
      <c r="T1767" s="27">
        <f>SUMIFS(S:S,O:O,O1767,E:E,"")</f>
        <v>0</v>
      </c>
      <c r="U1767" s="27">
        <f>SUMIFS(S:S,O:O,O1767,D:D,"")</f>
        <v>41066</v>
      </c>
      <c r="V1767" s="28" t="str">
        <f t="shared" si="193"/>
        <v>Après</v>
      </c>
      <c r="W1767" s="28" t="str">
        <f t="shared" si="194"/>
        <v>Avant</v>
      </c>
      <c r="X1767" s="29">
        <f t="shared" si="195"/>
        <v>41066</v>
      </c>
      <c r="Y1767" s="42">
        <f>IFERROR(P1767+D1767*0.03,"")</f>
        <v>26608434500</v>
      </c>
    </row>
    <row r="1768" spans="1:25">
      <c r="A1768" s="13" t="s">
        <v>69</v>
      </c>
      <c r="B1768" s="14" t="s">
        <v>23</v>
      </c>
      <c r="C1768" s="15">
        <v>3605051783086</v>
      </c>
      <c r="D1768" s="16">
        <v>6000</v>
      </c>
      <c r="E1768" s="17"/>
      <c r="F1768" s="18"/>
      <c r="G1768" s="19">
        <v>1</v>
      </c>
      <c r="H1768" s="20">
        <f t="shared" si="190"/>
        <v>1</v>
      </c>
      <c r="I1768" s="21">
        <f>SUMIFS(E:E,C:C,C1768)</f>
        <v>6000</v>
      </c>
      <c r="J1768" s="21">
        <f>SUMIFS(D:D,C:C,C1768)</f>
        <v>6000</v>
      </c>
      <c r="K1768" s="20" t="str">
        <f>IF(H1768=2,"Délais OK &amp; Qté OK",IF(AND(H1768=1,E1768&lt;&gt;""),"Délais OK &amp; Qté NO",IF(AND(H1768=1,E1768="",M1768&gt;=2),"Délais NO &amp; Qté OK",IF(AND(E1768&lt;&gt;"",J1768=D1768),"Livraison sans demande","Délais NO &amp; Qté NO"))))</f>
        <v>Délais NO &amp; Qté OK</v>
      </c>
      <c r="L1768" s="22" t="str">
        <f>IF(AND(K1768="Délais NO &amp; Qté OK",X1768&gt;30,D1768&lt;&gt;""),"Verificar",IF(AND(K1768="Délais NO &amp; Qté OK",X1768&lt;=30,D1768&lt;&gt;""),"Entrée faite "&amp;X1768&amp;" jours "&amp;V1768,IF(AND(X1768&lt;30,K1768="Délais NO &amp; Qté NO",D1768=""),"Demande faite "&amp;X1768&amp;" jours "&amp;W1769,"")))</f>
        <v>Entrée faite 1 jours Avant</v>
      </c>
      <c r="M1768" s="22">
        <f t="shared" si="191"/>
        <v>2</v>
      </c>
      <c r="N1768" s="23">
        <v>1</v>
      </c>
      <c r="O1768" s="12" t="str">
        <f>CONCATENATE(C1768,D1768,E1768)</f>
        <v>36050517830866000</v>
      </c>
      <c r="P1768" s="42" t="str">
        <f t="shared" si="192"/>
        <v>17830866000</v>
      </c>
      <c r="Q1768" s="24" t="str">
        <f>IF(AND(D1768&lt;&gt;0,E1768=0),B1768,"")</f>
        <v>07/06/2012</v>
      </c>
      <c r="R1768" s="25" t="str">
        <f>IF(AND(D1768=0,E1768&lt;&gt;0),B1768,"")</f>
        <v/>
      </c>
      <c r="S1768" s="26">
        <f t="shared" si="189"/>
        <v>41067</v>
      </c>
      <c r="T1768" s="27">
        <f>SUMIFS(S:S,O:O,O1768,E:E,"")</f>
        <v>41067</v>
      </c>
      <c r="U1768" s="27">
        <f>SUMIFS(S:S,O:O,O1768,D:D,"")</f>
        <v>41066</v>
      </c>
      <c r="V1768" s="28" t="str">
        <f t="shared" si="193"/>
        <v>Avant</v>
      </c>
      <c r="W1768" s="28" t="str">
        <f t="shared" si="194"/>
        <v>Après</v>
      </c>
      <c r="X1768" s="29">
        <f t="shared" si="195"/>
        <v>1</v>
      </c>
      <c r="Y1768" s="42">
        <f>IFERROR(P1768+D1768*0.03,"")</f>
        <v>17830866180</v>
      </c>
    </row>
    <row r="1769" spans="1:25">
      <c r="A1769" s="13" t="s">
        <v>69</v>
      </c>
      <c r="B1769" s="14" t="s">
        <v>23</v>
      </c>
      <c r="C1769" s="15">
        <v>3605051783291</v>
      </c>
      <c r="D1769" s="16">
        <v>6000</v>
      </c>
      <c r="E1769" s="17"/>
      <c r="F1769" s="18"/>
      <c r="G1769" s="19">
        <v>1</v>
      </c>
      <c r="H1769" s="20">
        <f t="shared" si="190"/>
        <v>1</v>
      </c>
      <c r="I1769" s="21">
        <f>SUMIFS(E:E,C:C,C1769)</f>
        <v>6000</v>
      </c>
      <c r="J1769" s="21">
        <f>SUMIFS(D:D,C:C,C1769)</f>
        <v>6000</v>
      </c>
      <c r="K1769" s="20" t="str">
        <f>IF(H1769=2,"Délais OK &amp; Qté OK",IF(AND(H1769=1,E1769&lt;&gt;""),"Délais OK &amp; Qté NO",IF(AND(H1769=1,E1769="",M1769&gt;=2),"Délais NO &amp; Qté OK",IF(AND(E1769&lt;&gt;"",J1769=D1769),"Livraison sans demande","Délais NO &amp; Qté NO"))))</f>
        <v>Délais NO &amp; Qté OK</v>
      </c>
      <c r="L1769" s="22" t="str">
        <f>IF(AND(K1769="Délais NO &amp; Qté OK",X1769&gt;30,D1769&lt;&gt;""),"Verificar",IF(AND(K1769="Délais NO &amp; Qté OK",X1769&lt;=30,D1769&lt;&gt;""),"Entrée faite "&amp;X1769&amp;" jours "&amp;V1769,IF(AND(X1769&lt;30,K1769="Délais NO &amp; Qté NO",D1769=""),"Demande faite "&amp;X1769&amp;" jours "&amp;W1770,"")))</f>
        <v>Entrée faite 1 jours Avant</v>
      </c>
      <c r="M1769" s="22">
        <f t="shared" si="191"/>
        <v>2</v>
      </c>
      <c r="N1769" s="23">
        <v>1</v>
      </c>
      <c r="O1769" s="12" t="str">
        <f>CONCATENATE(C1769,D1769,E1769)</f>
        <v>36050517832916000</v>
      </c>
      <c r="P1769" s="42" t="str">
        <f t="shared" si="192"/>
        <v>17832916000</v>
      </c>
      <c r="Q1769" s="24" t="str">
        <f>IF(AND(D1769&lt;&gt;0,E1769=0),B1769,"")</f>
        <v>07/06/2012</v>
      </c>
      <c r="R1769" s="25" t="str">
        <f>IF(AND(D1769=0,E1769&lt;&gt;0),B1769,"")</f>
        <v/>
      </c>
      <c r="S1769" s="26">
        <f t="shared" si="189"/>
        <v>41067</v>
      </c>
      <c r="T1769" s="27">
        <f>SUMIFS(S:S,O:O,O1769,E:E,"")</f>
        <v>41067</v>
      </c>
      <c r="U1769" s="27">
        <f>SUMIFS(S:S,O:O,O1769,D:D,"")</f>
        <v>41066</v>
      </c>
      <c r="V1769" s="28" t="str">
        <f t="shared" si="193"/>
        <v>Avant</v>
      </c>
      <c r="W1769" s="28" t="str">
        <f t="shared" si="194"/>
        <v>Après</v>
      </c>
      <c r="X1769" s="29">
        <f t="shared" si="195"/>
        <v>1</v>
      </c>
      <c r="Y1769" s="42">
        <f>IFERROR(P1769+D1769*0.03,"")</f>
        <v>17832916180</v>
      </c>
    </row>
    <row r="1770" spans="1:25">
      <c r="A1770" s="13" t="s">
        <v>69</v>
      </c>
      <c r="B1770" s="14" t="s">
        <v>23</v>
      </c>
      <c r="C1770" s="15">
        <v>3605051783482</v>
      </c>
      <c r="D1770" s="16">
        <v>6000</v>
      </c>
      <c r="E1770" s="17"/>
      <c r="F1770" s="18"/>
      <c r="G1770" s="19">
        <v>1</v>
      </c>
      <c r="H1770" s="20">
        <f t="shared" si="190"/>
        <v>1</v>
      </c>
      <c r="I1770" s="21">
        <f>SUMIFS(E:E,C:C,C1770)</f>
        <v>18000</v>
      </c>
      <c r="J1770" s="21">
        <f>SUMIFS(D:D,C:C,C1770)</f>
        <v>6000</v>
      </c>
      <c r="K1770" s="20" t="str">
        <f>IF(H1770=2,"Délais OK &amp; Qté OK",IF(AND(H1770=1,E1770&lt;&gt;""),"Délais OK &amp; Qté NO",IF(AND(H1770=1,E1770="",M1770&gt;=2),"Délais NO &amp; Qté OK",IF(AND(E1770&lt;&gt;"",J1770=D1770),"Livraison sans demande","Délais NO &amp; Qté NO"))))</f>
        <v>Délais NO &amp; Qté OK</v>
      </c>
      <c r="L1770" s="22" t="str">
        <f>IF(AND(K1770="Délais NO &amp; Qté OK",X1770&gt;30,D1770&lt;&gt;""),"Verificar",IF(AND(K1770="Délais NO &amp; Qté OK",X1770&lt;=30,D1770&lt;&gt;""),"Entrée faite "&amp;X1770&amp;" jours "&amp;V1770,IF(AND(X1770&lt;30,K1770="Délais NO &amp; Qté NO",D1770=""),"Demande faite "&amp;X1770&amp;" jours "&amp;W1771,"")))</f>
        <v>Entrée faite 1 jours Avant</v>
      </c>
      <c r="M1770" s="22">
        <f t="shared" si="191"/>
        <v>2</v>
      </c>
      <c r="N1770" s="23">
        <v>1</v>
      </c>
      <c r="O1770" s="12" t="str">
        <f>CONCATENATE(C1770,D1770,E1770)</f>
        <v>36050517834826000</v>
      </c>
      <c r="P1770" s="42" t="str">
        <f t="shared" si="192"/>
        <v>17834826000</v>
      </c>
      <c r="Q1770" s="24" t="str">
        <f>IF(AND(D1770&lt;&gt;0,E1770=0),B1770,"")</f>
        <v>07/06/2012</v>
      </c>
      <c r="R1770" s="25" t="str">
        <f>IF(AND(D1770=0,E1770&lt;&gt;0),B1770,"")</f>
        <v/>
      </c>
      <c r="S1770" s="26">
        <f t="shared" si="189"/>
        <v>41067</v>
      </c>
      <c r="T1770" s="27">
        <f>SUMIFS(S:S,O:O,O1770,E:E,"")</f>
        <v>41067</v>
      </c>
      <c r="U1770" s="27">
        <f>SUMIFS(S:S,O:O,O1770,D:D,"")</f>
        <v>41066</v>
      </c>
      <c r="V1770" s="28" t="str">
        <f t="shared" si="193"/>
        <v>Avant</v>
      </c>
      <c r="W1770" s="28" t="str">
        <f t="shared" si="194"/>
        <v>Après</v>
      </c>
      <c r="X1770" s="29">
        <f t="shared" si="195"/>
        <v>1</v>
      </c>
      <c r="Y1770" s="42">
        <f>IFERROR(P1770+D1770*0.03,"")</f>
        <v>17834826180</v>
      </c>
    </row>
    <row r="1771" spans="1:25">
      <c r="A1771" s="13" t="s">
        <v>69</v>
      </c>
      <c r="B1771" s="14" t="s">
        <v>23</v>
      </c>
      <c r="C1771" s="15">
        <v>3605052085714</v>
      </c>
      <c r="D1771" s="16">
        <v>10500</v>
      </c>
      <c r="E1771" s="17"/>
      <c r="F1771" s="18"/>
      <c r="G1771" s="19">
        <v>1</v>
      </c>
      <c r="H1771" s="20">
        <f t="shared" si="190"/>
        <v>1</v>
      </c>
      <c r="I1771" s="21">
        <f>SUMIFS(E:E,C:C,C1771)</f>
        <v>10500</v>
      </c>
      <c r="J1771" s="21">
        <f>SUMIFS(D:D,C:C,C1771)</f>
        <v>10500</v>
      </c>
      <c r="K1771" s="20" t="str">
        <f>IF(H1771=2,"Délais OK &amp; Qté OK",IF(AND(H1771=1,E1771&lt;&gt;""),"Délais OK &amp; Qté NO",IF(AND(H1771=1,E1771="",M1771&gt;=2),"Délais NO &amp; Qté OK",IF(AND(E1771&lt;&gt;"",J1771=D1771),"Livraison sans demande","Délais NO &amp; Qté NO"))))</f>
        <v>Délais NO &amp; Qté OK</v>
      </c>
      <c r="L1771" s="22" t="str">
        <f>IF(AND(K1771="Délais NO &amp; Qté OK",X1771&gt;30,D1771&lt;&gt;""),"Verificar",IF(AND(K1771="Délais NO &amp; Qté OK",X1771&lt;=30,D1771&lt;&gt;""),"Entrée faite "&amp;X1771&amp;" jours "&amp;V1771,IF(AND(X1771&lt;30,K1771="Délais NO &amp; Qté NO",D1771=""),"Demande faite "&amp;X1771&amp;" jours "&amp;W1772,"")))</f>
        <v>Entrée faite 1 jours Avant</v>
      </c>
      <c r="M1771" s="22">
        <f t="shared" si="191"/>
        <v>2</v>
      </c>
      <c r="N1771" s="23">
        <v>1</v>
      </c>
      <c r="O1771" s="12" t="str">
        <f>CONCATENATE(C1771,D1771,E1771)</f>
        <v>360505208571410500</v>
      </c>
      <c r="P1771" s="42" t="str">
        <f t="shared" si="192"/>
        <v>208571410500</v>
      </c>
      <c r="Q1771" s="24" t="str">
        <f>IF(AND(D1771&lt;&gt;0,E1771=0),B1771,"")</f>
        <v>07/06/2012</v>
      </c>
      <c r="R1771" s="25" t="str">
        <f>IF(AND(D1771=0,E1771&lt;&gt;0),B1771,"")</f>
        <v/>
      </c>
      <c r="S1771" s="26">
        <f t="shared" si="189"/>
        <v>41067</v>
      </c>
      <c r="T1771" s="27">
        <f>SUMIFS(S:S,O:O,O1771,E:E,"")</f>
        <v>41067</v>
      </c>
      <c r="U1771" s="27">
        <f>SUMIFS(S:S,O:O,O1771,D:D,"")</f>
        <v>41066</v>
      </c>
      <c r="V1771" s="28" t="str">
        <f t="shared" si="193"/>
        <v>Avant</v>
      </c>
      <c r="W1771" s="28" t="str">
        <f t="shared" si="194"/>
        <v>Après</v>
      </c>
      <c r="X1771" s="29">
        <f t="shared" si="195"/>
        <v>1</v>
      </c>
      <c r="Y1771" s="42">
        <f>IFERROR(P1771+D1771*0.03,"")</f>
        <v>208571410815</v>
      </c>
    </row>
    <row r="1772" spans="1:25">
      <c r="A1772" s="13" t="s">
        <v>69</v>
      </c>
      <c r="B1772" s="14" t="s">
        <v>23</v>
      </c>
      <c r="C1772" s="15">
        <v>3605052086919</v>
      </c>
      <c r="D1772" s="16">
        <v>8000</v>
      </c>
      <c r="E1772" s="17"/>
      <c r="F1772" s="18"/>
      <c r="G1772" s="19">
        <v>1</v>
      </c>
      <c r="H1772" s="20">
        <f t="shared" si="190"/>
        <v>1</v>
      </c>
      <c r="I1772" s="21">
        <f>SUMIFS(E:E,C:C,C1772)</f>
        <v>8000</v>
      </c>
      <c r="J1772" s="21">
        <f>SUMIFS(D:D,C:C,C1772)</f>
        <v>8000</v>
      </c>
      <c r="K1772" s="20" t="str">
        <f>IF(H1772=2,"Délais OK &amp; Qté OK",IF(AND(H1772=1,E1772&lt;&gt;""),"Délais OK &amp; Qté NO",IF(AND(H1772=1,E1772="",M1772&gt;=2),"Délais NO &amp; Qté OK",IF(AND(E1772&lt;&gt;"",J1772=D1772),"Livraison sans demande","Délais NO &amp; Qté NO"))))</f>
        <v>Délais NO &amp; Qté OK</v>
      </c>
      <c r="L1772" s="22" t="str">
        <f>IF(AND(K1772="Délais NO &amp; Qté OK",X1772&gt;30,D1772&lt;&gt;""),"Verificar",IF(AND(K1772="Délais NO &amp; Qté OK",X1772&lt;=30,D1772&lt;&gt;""),"Entrée faite "&amp;X1772&amp;" jours "&amp;V1772,IF(AND(X1772&lt;30,K1772="Délais NO &amp; Qté NO",D1772=""),"Demande faite "&amp;X1772&amp;" jours "&amp;W1773,"")))</f>
        <v>Entrée faite 1 jours Avant</v>
      </c>
      <c r="M1772" s="22">
        <f t="shared" si="191"/>
        <v>2</v>
      </c>
      <c r="N1772" s="23">
        <v>1</v>
      </c>
      <c r="O1772" s="12" t="str">
        <f>CONCATENATE(C1772,D1772,E1772)</f>
        <v>36050520869198000</v>
      </c>
      <c r="P1772" s="42" t="str">
        <f t="shared" si="192"/>
        <v>20869198000</v>
      </c>
      <c r="Q1772" s="24" t="str">
        <f>IF(AND(D1772&lt;&gt;0,E1772=0),B1772,"")</f>
        <v>07/06/2012</v>
      </c>
      <c r="R1772" s="25" t="str">
        <f>IF(AND(D1772=0,E1772&lt;&gt;0),B1772,"")</f>
        <v/>
      </c>
      <c r="S1772" s="26">
        <f t="shared" si="189"/>
        <v>41067</v>
      </c>
      <c r="T1772" s="27">
        <f>SUMIFS(S:S,O:O,O1772,E:E,"")</f>
        <v>41067</v>
      </c>
      <c r="U1772" s="27">
        <f>SUMIFS(S:S,O:O,O1772,D:D,"")</f>
        <v>41066</v>
      </c>
      <c r="V1772" s="28" t="str">
        <f t="shared" si="193"/>
        <v>Avant</v>
      </c>
      <c r="W1772" s="28" t="str">
        <f t="shared" si="194"/>
        <v>Après</v>
      </c>
      <c r="X1772" s="29">
        <f t="shared" si="195"/>
        <v>1</v>
      </c>
      <c r="Y1772" s="42">
        <f>IFERROR(P1772+D1772*0.03,"")</f>
        <v>20869198240</v>
      </c>
    </row>
    <row r="1773" spans="1:25">
      <c r="A1773" s="13" t="s">
        <v>69</v>
      </c>
      <c r="B1773" s="14" t="s">
        <v>23</v>
      </c>
      <c r="C1773" s="15">
        <v>3605052239223</v>
      </c>
      <c r="D1773" s="16">
        <v>4000</v>
      </c>
      <c r="E1773" s="17"/>
      <c r="F1773" s="18"/>
      <c r="G1773" s="19">
        <v>1</v>
      </c>
      <c r="H1773" s="20">
        <f t="shared" si="190"/>
        <v>1</v>
      </c>
      <c r="I1773" s="21">
        <f>SUMIFS(E:E,C:C,C1773)</f>
        <v>4000</v>
      </c>
      <c r="J1773" s="21">
        <f>SUMIFS(D:D,C:C,C1773)</f>
        <v>4000</v>
      </c>
      <c r="K1773" s="20" t="str">
        <f>IF(H1773=2,"Délais OK &amp; Qté OK",IF(AND(H1773=1,E1773&lt;&gt;""),"Délais OK &amp; Qté NO",IF(AND(H1773=1,E1773="",M1773&gt;=2),"Délais NO &amp; Qté OK",IF(AND(E1773&lt;&gt;"",J1773=D1773),"Livraison sans demande","Délais NO &amp; Qté NO"))))</f>
        <v>Délais NO &amp; Qté OK</v>
      </c>
      <c r="L1773" s="22" t="str">
        <f>IF(AND(K1773="Délais NO &amp; Qté OK",X1773&gt;30,D1773&lt;&gt;""),"Verificar",IF(AND(K1773="Délais NO &amp; Qté OK",X1773&lt;=30,D1773&lt;&gt;""),"Entrée faite "&amp;X1773&amp;" jours "&amp;V1773,IF(AND(X1773&lt;30,K1773="Délais NO &amp; Qté NO",D1773=""),"Demande faite "&amp;X1773&amp;" jours "&amp;W1774,"")))</f>
        <v>Entrée faite 1 jours Avant</v>
      </c>
      <c r="M1773" s="22">
        <f t="shared" si="191"/>
        <v>2</v>
      </c>
      <c r="N1773" s="23">
        <v>1</v>
      </c>
      <c r="O1773" s="12" t="str">
        <f>CONCATENATE(C1773,D1773,E1773)</f>
        <v>36050522392234000</v>
      </c>
      <c r="P1773" s="42" t="str">
        <f t="shared" si="192"/>
        <v>22392234000</v>
      </c>
      <c r="Q1773" s="24" t="str">
        <f>IF(AND(D1773&lt;&gt;0,E1773=0),B1773,"")</f>
        <v>07/06/2012</v>
      </c>
      <c r="R1773" s="25" t="str">
        <f>IF(AND(D1773=0,E1773&lt;&gt;0),B1773,"")</f>
        <v/>
      </c>
      <c r="S1773" s="26">
        <f t="shared" si="189"/>
        <v>41067</v>
      </c>
      <c r="T1773" s="27">
        <f>SUMIFS(S:S,O:O,O1773,E:E,"")</f>
        <v>41067</v>
      </c>
      <c r="U1773" s="27">
        <f>SUMIFS(S:S,O:O,O1773,D:D,"")</f>
        <v>41066</v>
      </c>
      <c r="V1773" s="28" t="str">
        <f t="shared" si="193"/>
        <v>Avant</v>
      </c>
      <c r="W1773" s="28" t="str">
        <f t="shared" si="194"/>
        <v>Après</v>
      </c>
      <c r="X1773" s="29">
        <f t="shared" si="195"/>
        <v>1</v>
      </c>
      <c r="Y1773" s="42">
        <f>IFERROR(P1773+D1773*0.03,"")</f>
        <v>22392234120</v>
      </c>
    </row>
    <row r="1774" spans="1:25">
      <c r="A1774" s="13" t="s">
        <v>69</v>
      </c>
      <c r="B1774" s="14" t="s">
        <v>23</v>
      </c>
      <c r="C1774" s="15">
        <v>3605052239230</v>
      </c>
      <c r="D1774" s="16">
        <v>4000</v>
      </c>
      <c r="E1774" s="17"/>
      <c r="F1774" s="18"/>
      <c r="G1774" s="19">
        <v>1</v>
      </c>
      <c r="H1774" s="20">
        <f t="shared" si="190"/>
        <v>1</v>
      </c>
      <c r="I1774" s="21">
        <f>SUMIFS(E:E,C:C,C1774)</f>
        <v>4000</v>
      </c>
      <c r="J1774" s="21">
        <f>SUMIFS(D:D,C:C,C1774)</f>
        <v>4000</v>
      </c>
      <c r="K1774" s="20" t="str">
        <f>IF(H1774=2,"Délais OK &amp; Qté OK",IF(AND(H1774=1,E1774&lt;&gt;""),"Délais OK &amp; Qté NO",IF(AND(H1774=1,E1774="",M1774&gt;=2),"Délais NO &amp; Qté OK",IF(AND(E1774&lt;&gt;"",J1774=D1774),"Livraison sans demande","Délais NO &amp; Qté NO"))))</f>
        <v>Délais NO &amp; Qté OK</v>
      </c>
      <c r="L1774" s="22" t="str">
        <f>IF(AND(K1774="Délais NO &amp; Qté OK",X1774&gt;30,D1774&lt;&gt;""),"Verificar",IF(AND(K1774="Délais NO &amp; Qté OK",X1774&lt;=30,D1774&lt;&gt;""),"Entrée faite "&amp;X1774&amp;" jours "&amp;V1774,IF(AND(X1774&lt;30,K1774="Délais NO &amp; Qté NO",D1774=""),"Demande faite "&amp;X1774&amp;" jours "&amp;W1775,"")))</f>
        <v>Entrée faite 1 jours Avant</v>
      </c>
      <c r="M1774" s="22">
        <f t="shared" si="191"/>
        <v>2</v>
      </c>
      <c r="N1774" s="23">
        <v>1</v>
      </c>
      <c r="O1774" s="12" t="str">
        <f>CONCATENATE(C1774,D1774,E1774)</f>
        <v>36050522392304000</v>
      </c>
      <c r="P1774" s="42" t="str">
        <f t="shared" si="192"/>
        <v>22392304000</v>
      </c>
      <c r="Q1774" s="24" t="str">
        <f>IF(AND(D1774&lt;&gt;0,E1774=0),B1774,"")</f>
        <v>07/06/2012</v>
      </c>
      <c r="R1774" s="25" t="str">
        <f>IF(AND(D1774=0,E1774&lt;&gt;0),B1774,"")</f>
        <v/>
      </c>
      <c r="S1774" s="26">
        <f t="shared" si="189"/>
        <v>41067</v>
      </c>
      <c r="T1774" s="27">
        <f>SUMIFS(S:S,O:O,O1774,E:E,"")</f>
        <v>41067</v>
      </c>
      <c r="U1774" s="27">
        <f>SUMIFS(S:S,O:O,O1774,D:D,"")</f>
        <v>41066</v>
      </c>
      <c r="V1774" s="28" t="str">
        <f t="shared" si="193"/>
        <v>Avant</v>
      </c>
      <c r="W1774" s="28" t="str">
        <f t="shared" si="194"/>
        <v>Après</v>
      </c>
      <c r="X1774" s="29">
        <f t="shared" si="195"/>
        <v>1</v>
      </c>
      <c r="Y1774" s="42">
        <f>IFERROR(P1774+D1774*0.03,"")</f>
        <v>22392304120</v>
      </c>
    </row>
    <row r="1775" spans="1:25">
      <c r="A1775" s="13" t="s">
        <v>69</v>
      </c>
      <c r="B1775" s="14" t="s">
        <v>23</v>
      </c>
      <c r="C1775" s="15">
        <v>3605052310328</v>
      </c>
      <c r="D1775" s="16">
        <v>2000</v>
      </c>
      <c r="E1775" s="17"/>
      <c r="F1775" s="18"/>
      <c r="G1775" s="19">
        <v>1</v>
      </c>
      <c r="H1775" s="20">
        <f t="shared" si="190"/>
        <v>1</v>
      </c>
      <c r="I1775" s="21">
        <f>SUMIFS(E:E,C:C,C1775)</f>
        <v>2000</v>
      </c>
      <c r="J1775" s="21">
        <f>SUMIFS(D:D,C:C,C1775)</f>
        <v>7716</v>
      </c>
      <c r="K1775" s="20" t="str">
        <f>IF(H1775=2,"Délais OK &amp; Qté OK",IF(AND(H1775=1,E1775&lt;&gt;""),"Délais OK &amp; Qté NO",IF(AND(H1775=1,E1775="",M1775&gt;=2),"Délais NO &amp; Qté OK",IF(AND(E1775&lt;&gt;"",J1775=D1775),"Livraison sans demande","Délais NO &amp; Qté NO"))))</f>
        <v>Délais NO &amp; Qté OK</v>
      </c>
      <c r="L1775" s="22" t="str">
        <f>IF(AND(K1775="Délais NO &amp; Qté OK",X1775&gt;30,D1775&lt;&gt;""),"Verificar",IF(AND(K1775="Délais NO &amp; Qté OK",X1775&lt;=30,D1775&lt;&gt;""),"Entrée faite "&amp;X1775&amp;" jours "&amp;V1775,IF(AND(X1775&lt;30,K1775="Délais NO &amp; Qté NO",D1775=""),"Demande faite "&amp;X1775&amp;" jours "&amp;W1776,"")))</f>
        <v>Entrée faite 1 jours Avant</v>
      </c>
      <c r="M1775" s="22">
        <f t="shared" si="191"/>
        <v>2</v>
      </c>
      <c r="N1775" s="23">
        <v>1</v>
      </c>
      <c r="O1775" s="12" t="str">
        <f>CONCATENATE(C1775,D1775,E1775)</f>
        <v>36050523103282000</v>
      </c>
      <c r="P1775" s="42" t="str">
        <f t="shared" si="192"/>
        <v>23103282000</v>
      </c>
      <c r="Q1775" s="24" t="str">
        <f>IF(AND(D1775&lt;&gt;0,E1775=0),B1775,"")</f>
        <v>07/06/2012</v>
      </c>
      <c r="R1775" s="25" t="str">
        <f>IF(AND(D1775=0,E1775&lt;&gt;0),B1775,"")</f>
        <v/>
      </c>
      <c r="S1775" s="26">
        <f t="shared" si="189"/>
        <v>41067</v>
      </c>
      <c r="T1775" s="27">
        <f>SUMIFS(S:S,O:O,O1775,E:E,"")</f>
        <v>41067</v>
      </c>
      <c r="U1775" s="27">
        <f>SUMIFS(S:S,O:O,O1775,D:D,"")</f>
        <v>41066</v>
      </c>
      <c r="V1775" s="28" t="str">
        <f t="shared" si="193"/>
        <v>Avant</v>
      </c>
      <c r="W1775" s="28" t="str">
        <f t="shared" si="194"/>
        <v>Après</v>
      </c>
      <c r="X1775" s="29">
        <f t="shared" si="195"/>
        <v>1</v>
      </c>
      <c r="Y1775" s="42">
        <f>IFERROR(P1775+D1775*0.03,"")</f>
        <v>23103282060</v>
      </c>
    </row>
    <row r="1776" spans="1:25">
      <c r="A1776" s="13" t="s">
        <v>69</v>
      </c>
      <c r="B1776" s="14" t="s">
        <v>23</v>
      </c>
      <c r="C1776" s="15">
        <v>3605052396452</v>
      </c>
      <c r="D1776" s="16">
        <v>4000</v>
      </c>
      <c r="E1776" s="17"/>
      <c r="F1776" s="18"/>
      <c r="G1776" s="19">
        <v>1</v>
      </c>
      <c r="H1776" s="20">
        <f t="shared" si="190"/>
        <v>1</v>
      </c>
      <c r="I1776" s="21">
        <f>SUMIFS(E:E,C:C,C1776)</f>
        <v>4000</v>
      </c>
      <c r="J1776" s="21">
        <f>SUMIFS(D:D,C:C,C1776)</f>
        <v>10000</v>
      </c>
      <c r="K1776" s="20" t="str">
        <f>IF(H1776=2,"Délais OK &amp; Qté OK",IF(AND(H1776=1,E1776&lt;&gt;""),"Délais OK &amp; Qté NO",IF(AND(H1776=1,E1776="",M1776&gt;=2),"Délais NO &amp; Qté OK",IF(AND(E1776&lt;&gt;"",J1776=D1776),"Livraison sans demande","Délais NO &amp; Qté NO"))))</f>
        <v>Délais NO &amp; Qté OK</v>
      </c>
      <c r="L1776" s="22" t="str">
        <f>IF(AND(K1776="Délais NO &amp; Qté OK",X1776&gt;30,D1776&lt;&gt;""),"Verificar",IF(AND(K1776="Délais NO &amp; Qté OK",X1776&lt;=30,D1776&lt;&gt;""),"Entrée faite "&amp;X1776&amp;" jours "&amp;V1776,IF(AND(X1776&lt;30,K1776="Délais NO &amp; Qté NO",D1776=""),"Demande faite "&amp;X1776&amp;" jours "&amp;W1777,"")))</f>
        <v>Entrée faite 1 jours Avant</v>
      </c>
      <c r="M1776" s="22">
        <f t="shared" si="191"/>
        <v>2</v>
      </c>
      <c r="N1776" s="23">
        <v>1</v>
      </c>
      <c r="O1776" s="12" t="str">
        <f>CONCATENATE(C1776,D1776,E1776)</f>
        <v>36050523964524000</v>
      </c>
      <c r="P1776" s="42" t="str">
        <f t="shared" si="192"/>
        <v>23964524000</v>
      </c>
      <c r="Q1776" s="24" t="str">
        <f>IF(AND(D1776&lt;&gt;0,E1776=0),B1776,"")</f>
        <v>07/06/2012</v>
      </c>
      <c r="R1776" s="25" t="str">
        <f>IF(AND(D1776=0,E1776&lt;&gt;0),B1776,"")</f>
        <v/>
      </c>
      <c r="S1776" s="26">
        <f t="shared" si="189"/>
        <v>41067</v>
      </c>
      <c r="T1776" s="27">
        <f>SUMIFS(S:S,O:O,O1776,E:E,"")</f>
        <v>41067</v>
      </c>
      <c r="U1776" s="27">
        <f>SUMIFS(S:S,O:O,O1776,D:D,"")</f>
        <v>41066</v>
      </c>
      <c r="V1776" s="28" t="str">
        <f t="shared" si="193"/>
        <v>Avant</v>
      </c>
      <c r="W1776" s="28" t="str">
        <f t="shared" si="194"/>
        <v>Après</v>
      </c>
      <c r="X1776" s="29">
        <f t="shared" si="195"/>
        <v>1</v>
      </c>
      <c r="Y1776" s="42">
        <f>IFERROR(P1776+D1776*0.03,"")</f>
        <v>23964524120</v>
      </c>
    </row>
    <row r="1777" spans="1:25">
      <c r="A1777" s="13" t="s">
        <v>69</v>
      </c>
      <c r="B1777" s="14" t="s">
        <v>23</v>
      </c>
      <c r="C1777" s="15">
        <v>3605052578292</v>
      </c>
      <c r="D1777" s="16">
        <v>10185</v>
      </c>
      <c r="E1777" s="17"/>
      <c r="F1777" s="18"/>
      <c r="G1777" s="19">
        <v>1</v>
      </c>
      <c r="H1777" s="20">
        <f t="shared" si="190"/>
        <v>1</v>
      </c>
      <c r="I1777" s="21">
        <f>SUMIFS(E:E,C:C,C1777)</f>
        <v>12500</v>
      </c>
      <c r="J1777" s="21">
        <f>SUMIFS(D:D,C:C,C1777)</f>
        <v>10185</v>
      </c>
      <c r="K1777" s="20" t="str">
        <f>IF(H1777=2,"Délais OK &amp; Qté OK",IF(AND(H1777=1,E1777&lt;&gt;""),"Délais OK &amp; Qté NO",IF(AND(H1777=1,E1777="",M1777&gt;=2),"Délais NO &amp; Qté OK",IF(AND(E1777&lt;&gt;"",J1777=D1777),"Livraison sans demande","Délais NO &amp; Qté NO"))))</f>
        <v>Délais NO &amp; Qté NO</v>
      </c>
      <c r="L1777" s="22" t="str">
        <f>IF(AND(K1777="Délais NO &amp; Qté OK",X1777&gt;30,D1777&lt;&gt;""),"Verificar",IF(AND(K1777="Délais NO &amp; Qté OK",X1777&lt;=30,D1777&lt;&gt;""),"Entrée faite "&amp;X1777&amp;" jours "&amp;V1777,IF(AND(X1777&lt;30,K1777="Délais NO &amp; Qté NO",D1777=""),"Demande faite "&amp;X1777&amp;" jours "&amp;W1778,"")))</f>
        <v/>
      </c>
      <c r="M1777" s="22">
        <f t="shared" si="191"/>
        <v>1</v>
      </c>
      <c r="N1777" s="23">
        <v>1</v>
      </c>
      <c r="O1777" s="12" t="str">
        <f>CONCATENATE(C1777,D1777,E1777)</f>
        <v>360505257829210185</v>
      </c>
      <c r="P1777" s="42" t="str">
        <f t="shared" si="192"/>
        <v>257829210185</v>
      </c>
      <c r="Q1777" s="24" t="str">
        <f>IF(AND(D1777&lt;&gt;0,E1777=0),B1777,"")</f>
        <v>07/06/2012</v>
      </c>
      <c r="R1777" s="25" t="str">
        <f>IF(AND(D1777=0,E1777&lt;&gt;0),B1777,"")</f>
        <v/>
      </c>
      <c r="S1777" s="26">
        <f t="shared" si="189"/>
        <v>41067</v>
      </c>
      <c r="T1777" s="27">
        <f>SUMIFS(S:S,O:O,O1777,E:E,"")</f>
        <v>41067</v>
      </c>
      <c r="U1777" s="27">
        <f>SUMIFS(S:S,O:O,O1777,D:D,"")</f>
        <v>0</v>
      </c>
      <c r="V1777" s="28" t="str">
        <f t="shared" si="193"/>
        <v>Avant</v>
      </c>
      <c r="W1777" s="28" t="str">
        <f t="shared" si="194"/>
        <v>Après</v>
      </c>
      <c r="X1777" s="29">
        <f t="shared" si="195"/>
        <v>41067</v>
      </c>
      <c r="Y1777" s="42">
        <f>IFERROR(P1777+D1777*0.03,"")</f>
        <v>257829210490.54999</v>
      </c>
    </row>
    <row r="1778" spans="1:25">
      <c r="A1778" s="13" t="s">
        <v>69</v>
      </c>
      <c r="B1778" s="14" t="s">
        <v>23</v>
      </c>
      <c r="C1778" s="15">
        <v>3605052613788</v>
      </c>
      <c r="D1778" s="16">
        <v>12000</v>
      </c>
      <c r="E1778" s="17"/>
      <c r="F1778" s="18"/>
      <c r="G1778" s="19">
        <v>1</v>
      </c>
      <c r="H1778" s="20">
        <f t="shared" si="190"/>
        <v>1</v>
      </c>
      <c r="I1778" s="21">
        <f>SUMIFS(E:E,C:C,C1778)</f>
        <v>12000</v>
      </c>
      <c r="J1778" s="21">
        <f>SUMIFS(D:D,C:C,C1778)</f>
        <v>24000</v>
      </c>
      <c r="K1778" s="20" t="str">
        <f>IF(H1778=2,"Délais OK &amp; Qté OK",IF(AND(H1778=1,E1778&lt;&gt;""),"Délais OK &amp; Qté NO",IF(AND(H1778=1,E1778="",M1778&gt;=2),"Délais NO &amp; Qté OK",IF(AND(E1778&lt;&gt;"",J1778=D1778),"Livraison sans demande","Délais NO &amp; Qté NO"))))</f>
        <v>Délais NO &amp; Qté OK</v>
      </c>
      <c r="L1778" s="22" t="str">
        <f>IF(AND(K1778="Délais NO &amp; Qté OK",X1778&gt;30,D1778&lt;&gt;""),"Verificar",IF(AND(K1778="Délais NO &amp; Qté OK",X1778&lt;=30,D1778&lt;&gt;""),"Entrée faite "&amp;X1778&amp;" jours "&amp;V1778,IF(AND(X1778&lt;30,K1778="Délais NO &amp; Qté NO",D1778=""),"Demande faite "&amp;X1778&amp;" jours "&amp;W1779,"")))</f>
        <v>Verificar</v>
      </c>
      <c r="M1778" s="22">
        <f t="shared" si="191"/>
        <v>3</v>
      </c>
      <c r="N1778" s="23">
        <v>1</v>
      </c>
      <c r="O1778" s="12" t="str">
        <f>CONCATENATE(C1778,D1778,E1778)</f>
        <v>360505261378812000</v>
      </c>
      <c r="P1778" s="42" t="str">
        <f t="shared" si="192"/>
        <v>261378812000</v>
      </c>
      <c r="Q1778" s="24" t="str">
        <f>IF(AND(D1778&lt;&gt;0,E1778=0),B1778,"")</f>
        <v>07/06/2012</v>
      </c>
      <c r="R1778" s="25" t="str">
        <f>IF(AND(D1778=0,E1778&lt;&gt;0),B1778,"")</f>
        <v/>
      </c>
      <c r="S1778" s="26">
        <f t="shared" si="189"/>
        <v>41067</v>
      </c>
      <c r="T1778" s="27">
        <f>SUMIFS(S:S,O:O,O1778,E:E,"")</f>
        <v>82155</v>
      </c>
      <c r="U1778" s="27">
        <f>SUMIFS(S:S,O:O,O1778,D:D,"")</f>
        <v>41066</v>
      </c>
      <c r="V1778" s="28" t="str">
        <f t="shared" si="193"/>
        <v>Avant</v>
      </c>
      <c r="W1778" s="28" t="str">
        <f t="shared" si="194"/>
        <v>Après</v>
      </c>
      <c r="X1778" s="29">
        <f t="shared" si="195"/>
        <v>41089</v>
      </c>
      <c r="Y1778" s="42">
        <f>IFERROR(P1778+D1778*0.03,"")</f>
        <v>261378812360</v>
      </c>
    </row>
    <row r="1779" spans="1:25">
      <c r="A1779" s="13" t="s">
        <v>69</v>
      </c>
      <c r="B1779" s="14" t="s">
        <v>23</v>
      </c>
      <c r="C1779" s="15">
        <v>3605052660843</v>
      </c>
      <c r="D1779" s="16">
        <v>4000</v>
      </c>
      <c r="E1779" s="17"/>
      <c r="F1779" s="18"/>
      <c r="G1779" s="19">
        <v>1</v>
      </c>
      <c r="H1779" s="20">
        <f t="shared" si="190"/>
        <v>1</v>
      </c>
      <c r="I1779" s="21">
        <f>SUMIFS(E:E,C:C,C1779)</f>
        <v>4500</v>
      </c>
      <c r="J1779" s="21">
        <f>SUMIFS(D:D,C:C,C1779)</f>
        <v>4000</v>
      </c>
      <c r="K1779" s="20" t="str">
        <f>IF(H1779=2,"Délais OK &amp; Qté OK",IF(AND(H1779=1,E1779&lt;&gt;""),"Délais OK &amp; Qté NO",IF(AND(H1779=1,E1779="",M1779&gt;=2),"Délais NO &amp; Qté OK",IF(AND(E1779&lt;&gt;"",J1779=D1779),"Livraison sans demande","Délais NO &amp; Qté NO"))))</f>
        <v>Délais NO &amp; Qté NO</v>
      </c>
      <c r="L1779" s="22" t="str">
        <f>IF(AND(K1779="Délais NO &amp; Qté OK",X1779&gt;30,D1779&lt;&gt;""),"Verificar",IF(AND(K1779="Délais NO &amp; Qté OK",X1779&lt;=30,D1779&lt;&gt;""),"Entrée faite "&amp;X1779&amp;" jours "&amp;V1779,IF(AND(X1779&lt;30,K1779="Délais NO &amp; Qté NO",D1779=""),"Demande faite "&amp;X1779&amp;" jours "&amp;W1780,"")))</f>
        <v/>
      </c>
      <c r="M1779" s="22">
        <f t="shared" si="191"/>
        <v>1</v>
      </c>
      <c r="N1779" s="23">
        <v>1</v>
      </c>
      <c r="O1779" s="12" t="str">
        <f>CONCATENATE(C1779,D1779,E1779)</f>
        <v>36050526608434000</v>
      </c>
      <c r="P1779" s="42" t="str">
        <f t="shared" si="192"/>
        <v>26608434000</v>
      </c>
      <c r="Q1779" s="24" t="str">
        <f>IF(AND(D1779&lt;&gt;0,E1779=0),B1779,"")</f>
        <v>07/06/2012</v>
      </c>
      <c r="R1779" s="25" t="str">
        <f>IF(AND(D1779=0,E1779&lt;&gt;0),B1779,"")</f>
        <v/>
      </c>
      <c r="S1779" s="26">
        <f t="shared" si="189"/>
        <v>41067</v>
      </c>
      <c r="T1779" s="27">
        <f>SUMIFS(S:S,O:O,O1779,E:E,"")</f>
        <v>41067</v>
      </c>
      <c r="U1779" s="27">
        <f>SUMIFS(S:S,O:O,O1779,D:D,"")</f>
        <v>0</v>
      </c>
      <c r="V1779" s="28" t="str">
        <f t="shared" si="193"/>
        <v>Avant</v>
      </c>
      <c r="W1779" s="28" t="str">
        <f t="shared" si="194"/>
        <v>Après</v>
      </c>
      <c r="X1779" s="29">
        <f t="shared" si="195"/>
        <v>41067</v>
      </c>
      <c r="Y1779" s="42">
        <f>IFERROR(P1779+D1779*0.03,"")</f>
        <v>26608434120</v>
      </c>
    </row>
    <row r="1780" spans="1:25">
      <c r="A1780" s="13" t="s">
        <v>69</v>
      </c>
      <c r="B1780" s="14" t="s">
        <v>28</v>
      </c>
      <c r="C1780" s="15">
        <v>3605051727974</v>
      </c>
      <c r="D1780" s="16">
        <v>32000</v>
      </c>
      <c r="E1780" s="17">
        <v>32000</v>
      </c>
      <c r="F1780" s="18">
        <v>1</v>
      </c>
      <c r="G1780" s="19">
        <v>1</v>
      </c>
      <c r="H1780" s="20">
        <f t="shared" si="190"/>
        <v>2</v>
      </c>
      <c r="I1780" s="21">
        <f>SUMIFS(E:E,C:C,C1780)</f>
        <v>32000</v>
      </c>
      <c r="J1780" s="21">
        <f>SUMIFS(D:D,C:C,C1780)</f>
        <v>32000</v>
      </c>
      <c r="K1780" s="20" t="str">
        <f>IF(H1780=2,"Délais OK &amp; Qté OK",IF(AND(H1780=1,E1780&lt;&gt;""),"Délais OK &amp; Qté NO",IF(AND(H1780=1,E1780="",M1780&gt;=2),"Délais NO &amp; Qté OK",IF(AND(E1780&lt;&gt;"",J1780=D1780),"Livraison sans demande","Délais NO &amp; Qté NO"))))</f>
        <v>Délais OK &amp; Qté OK</v>
      </c>
      <c r="L1780" s="22" t="str">
        <f>IF(AND(K1780="Délais NO &amp; Qté OK",X1780&gt;30,D1780&lt;&gt;""),"Verificar",IF(AND(K1780="Délais NO &amp; Qté OK",X1780&lt;=30,D1780&lt;&gt;""),"Entrée faite "&amp;X1780&amp;" jours "&amp;V1780,IF(AND(X1780&lt;30,K1780="Délais NO &amp; Qté NO",D1780=""),"Demande faite "&amp;X1780&amp;" jours "&amp;W1781,"")))</f>
        <v/>
      </c>
      <c r="M1780" s="22">
        <f t="shared" si="191"/>
        <v>1</v>
      </c>
      <c r="N1780" s="23">
        <v>1</v>
      </c>
      <c r="O1780" s="12" t="str">
        <f>CONCATENATE(C1780,D1780,E1780)</f>
        <v>36050517279743200032000</v>
      </c>
      <c r="P1780" s="42" t="str">
        <f t="shared" si="192"/>
        <v>17279743200032000</v>
      </c>
      <c r="Q1780" s="24" t="str">
        <f>IF(AND(D1780&lt;&gt;0,E1780=0),B1780,"")</f>
        <v/>
      </c>
      <c r="R1780" s="25" t="str">
        <f>IF(AND(D1780=0,E1780&lt;&gt;0),B1780,"")</f>
        <v/>
      </c>
      <c r="S1780" s="26">
        <f t="shared" si="189"/>
        <v>41073</v>
      </c>
      <c r="T1780" s="27">
        <f>SUMIFS(S:S,O:O,O1780,E:E,"")</f>
        <v>0</v>
      </c>
      <c r="U1780" s="27">
        <f>SUMIFS(S:S,O:O,O1780,D:D,"")</f>
        <v>0</v>
      </c>
      <c r="V1780" s="28" t="str">
        <f t="shared" si="193"/>
        <v>Avant</v>
      </c>
      <c r="W1780" s="28" t="str">
        <f t="shared" si="194"/>
        <v>Après</v>
      </c>
      <c r="X1780" s="29">
        <f t="shared" si="195"/>
        <v>0</v>
      </c>
      <c r="Y1780" s="42">
        <f>IFERROR(P1780+D1780*0.03,"")</f>
        <v>1.727974320003296E+16</v>
      </c>
    </row>
    <row r="1781" spans="1:25">
      <c r="A1781" s="13" t="s">
        <v>69</v>
      </c>
      <c r="B1781" s="14" t="s">
        <v>28</v>
      </c>
      <c r="C1781" s="15">
        <v>3605051730387</v>
      </c>
      <c r="D1781" s="16">
        <v>65000</v>
      </c>
      <c r="E1781" s="17">
        <v>65000</v>
      </c>
      <c r="F1781" s="18">
        <v>1</v>
      </c>
      <c r="G1781" s="19">
        <v>1</v>
      </c>
      <c r="H1781" s="20">
        <f t="shared" si="190"/>
        <v>2</v>
      </c>
      <c r="I1781" s="21">
        <f>SUMIFS(E:E,C:C,C1781)</f>
        <v>65000</v>
      </c>
      <c r="J1781" s="21">
        <f>SUMIFS(D:D,C:C,C1781)</f>
        <v>65000</v>
      </c>
      <c r="K1781" s="20" t="str">
        <f>IF(H1781=2,"Délais OK &amp; Qté OK",IF(AND(H1781=1,E1781&lt;&gt;""),"Délais OK &amp; Qté NO",IF(AND(H1781=1,E1781="",M1781&gt;=2),"Délais NO &amp; Qté OK",IF(AND(E1781&lt;&gt;"",J1781=D1781),"Livraison sans demande","Délais NO &amp; Qté NO"))))</f>
        <v>Délais OK &amp; Qté OK</v>
      </c>
      <c r="L1781" s="22" t="str">
        <f>IF(AND(K1781="Délais NO &amp; Qté OK",X1781&gt;30,D1781&lt;&gt;""),"Verificar",IF(AND(K1781="Délais NO &amp; Qté OK",X1781&lt;=30,D1781&lt;&gt;""),"Entrée faite "&amp;X1781&amp;" jours "&amp;V1781,IF(AND(X1781&lt;30,K1781="Délais NO &amp; Qté NO",D1781=""),"Demande faite "&amp;X1781&amp;" jours "&amp;W1782,"")))</f>
        <v/>
      </c>
      <c r="M1781" s="22">
        <f t="shared" si="191"/>
        <v>1</v>
      </c>
      <c r="N1781" s="23">
        <v>1</v>
      </c>
      <c r="O1781" s="12" t="str">
        <f>CONCATENATE(C1781,D1781,E1781)</f>
        <v>36050517303876500065000</v>
      </c>
      <c r="P1781" s="42" t="str">
        <f t="shared" si="192"/>
        <v>17303876500065000</v>
      </c>
      <c r="Q1781" s="24" t="str">
        <f>IF(AND(D1781&lt;&gt;0,E1781=0),B1781,"")</f>
        <v/>
      </c>
      <c r="R1781" s="25" t="str">
        <f>IF(AND(D1781=0,E1781&lt;&gt;0),B1781,"")</f>
        <v/>
      </c>
      <c r="S1781" s="26">
        <f t="shared" si="189"/>
        <v>41073</v>
      </c>
      <c r="T1781" s="27">
        <f>SUMIFS(S:S,O:O,O1781,E:E,"")</f>
        <v>0</v>
      </c>
      <c r="U1781" s="27">
        <f>SUMIFS(S:S,O:O,O1781,D:D,"")</f>
        <v>0</v>
      </c>
      <c r="V1781" s="28" t="str">
        <f t="shared" si="193"/>
        <v>Avant</v>
      </c>
      <c r="W1781" s="28" t="str">
        <f t="shared" si="194"/>
        <v>Après</v>
      </c>
      <c r="X1781" s="29">
        <f t="shared" si="195"/>
        <v>0</v>
      </c>
      <c r="Y1781" s="42">
        <f>IFERROR(P1781+D1781*0.03,"")</f>
        <v>1.730387650006695E+16</v>
      </c>
    </row>
    <row r="1782" spans="1:25">
      <c r="A1782" s="13" t="s">
        <v>69</v>
      </c>
      <c r="B1782" s="14" t="s">
        <v>28</v>
      </c>
      <c r="C1782" s="15">
        <v>3605051783345</v>
      </c>
      <c r="D1782" s="16"/>
      <c r="E1782" s="17">
        <v>28600</v>
      </c>
      <c r="F1782" s="18"/>
      <c r="G1782" s="19"/>
      <c r="H1782" s="20">
        <f t="shared" si="190"/>
        <v>0</v>
      </c>
      <c r="I1782" s="21">
        <f>SUMIFS(E:E,C:C,C1782)</f>
        <v>28600</v>
      </c>
      <c r="J1782" s="21">
        <f>SUMIFS(D:D,C:C,C1782)</f>
        <v>0</v>
      </c>
      <c r="K1782" s="20" t="str">
        <f>IF(H1782=2,"Délais OK &amp; Qté OK",IF(AND(H1782=1,E1782&lt;&gt;""),"Délais OK &amp; Qté NO",IF(AND(H1782=1,E1782="",M1782&gt;=2),"Délais NO &amp; Qté OK",IF(AND(E1782&lt;&gt;"",J1782=D1782),"Livraison sans demande","Délais NO &amp; Qté NO"))))</f>
        <v>Livraison sans demande</v>
      </c>
      <c r="L1782" s="22" t="str">
        <f>IF(AND(K1782="Délais NO &amp; Qté OK",X1782&gt;30,D1782&lt;&gt;""),"Verificar",IF(AND(K1782="Délais NO &amp; Qté OK",X1782&lt;=30,D1782&lt;&gt;""),"Entrée faite "&amp;X1782&amp;" jours "&amp;V1782,IF(AND(X1782&lt;30,K1782="Délais NO &amp; Qté NO",D1782=""),"Demande faite "&amp;X1782&amp;" jours "&amp;W1783,"")))</f>
        <v/>
      </c>
      <c r="M1782" s="22">
        <f t="shared" si="191"/>
        <v>1</v>
      </c>
      <c r="N1782" s="23">
        <v>1</v>
      </c>
      <c r="O1782" s="12" t="str">
        <f>CONCATENATE(C1782,D1782,E1782)</f>
        <v>360505178334528600</v>
      </c>
      <c r="P1782" s="42" t="str">
        <f t="shared" si="192"/>
        <v>178334528600</v>
      </c>
      <c r="Q1782" s="24" t="str">
        <f>IF(AND(D1782&lt;&gt;0,E1782=0),B1782,"")</f>
        <v/>
      </c>
      <c r="R1782" s="25" t="str">
        <f>IF(AND(D1782=0,E1782&lt;&gt;0),B1782,"")</f>
        <v>13/06/2012</v>
      </c>
      <c r="S1782" s="26">
        <f t="shared" si="189"/>
        <v>41073</v>
      </c>
      <c r="T1782" s="27">
        <f>SUMIFS(S:S,O:O,O1782,E:E,"")</f>
        <v>0</v>
      </c>
      <c r="U1782" s="27">
        <f>SUMIFS(S:S,O:O,O1782,D:D,"")</f>
        <v>41073</v>
      </c>
      <c r="V1782" s="28" t="str">
        <f t="shared" si="193"/>
        <v>Après</v>
      </c>
      <c r="W1782" s="28" t="str">
        <f t="shared" si="194"/>
        <v>Avant</v>
      </c>
      <c r="X1782" s="29">
        <f t="shared" si="195"/>
        <v>41073</v>
      </c>
      <c r="Y1782" s="42">
        <f>IFERROR(P1782+D1782*0.03,"")</f>
        <v>178334528600</v>
      </c>
    </row>
    <row r="1783" spans="1:25">
      <c r="A1783" s="13" t="s">
        <v>69</v>
      </c>
      <c r="B1783" s="14" t="s">
        <v>28</v>
      </c>
      <c r="C1783" s="15">
        <v>3605051783482</v>
      </c>
      <c r="D1783" s="16"/>
      <c r="E1783" s="17">
        <v>12000</v>
      </c>
      <c r="F1783" s="18"/>
      <c r="G1783" s="19"/>
      <c r="H1783" s="20">
        <f t="shared" si="190"/>
        <v>0</v>
      </c>
      <c r="I1783" s="21">
        <f>SUMIFS(E:E,C:C,C1783)</f>
        <v>18000</v>
      </c>
      <c r="J1783" s="21">
        <f>SUMIFS(D:D,C:C,C1783)</f>
        <v>6000</v>
      </c>
      <c r="K1783" s="20" t="str">
        <f>IF(H1783=2,"Délais OK &amp; Qté OK",IF(AND(H1783=1,E1783&lt;&gt;""),"Délais OK &amp; Qté NO",IF(AND(H1783=1,E1783="",M1783&gt;=2),"Délais NO &amp; Qté OK",IF(AND(E1783&lt;&gt;"",J1783=D1783),"Livraison sans demande","Délais NO &amp; Qté NO"))))</f>
        <v>Délais NO &amp; Qté NO</v>
      </c>
      <c r="L1783" s="22" t="str">
        <f>IF(AND(K1783="Délais NO &amp; Qté OK",X1783&gt;30,D1783&lt;&gt;""),"Verificar",IF(AND(K1783="Délais NO &amp; Qté OK",X1783&lt;=30,D1783&lt;&gt;""),"Entrée faite "&amp;X1783&amp;" jours "&amp;V1783,IF(AND(X1783&lt;30,K1783="Délais NO &amp; Qté NO",D1783=""),"Demande faite "&amp;X1783&amp;" jours "&amp;W1784,"")))</f>
        <v/>
      </c>
      <c r="M1783" s="22">
        <f t="shared" si="191"/>
        <v>1</v>
      </c>
      <c r="N1783" s="23">
        <v>1</v>
      </c>
      <c r="O1783" s="12" t="str">
        <f>CONCATENATE(C1783,D1783,E1783)</f>
        <v>360505178348212000</v>
      </c>
      <c r="P1783" s="42" t="str">
        <f t="shared" si="192"/>
        <v>178348212000</v>
      </c>
      <c r="Q1783" s="24" t="str">
        <f>IF(AND(D1783&lt;&gt;0,E1783=0),B1783,"")</f>
        <v/>
      </c>
      <c r="R1783" s="25" t="str">
        <f>IF(AND(D1783=0,E1783&lt;&gt;0),B1783,"")</f>
        <v>13/06/2012</v>
      </c>
      <c r="S1783" s="26">
        <f t="shared" si="189"/>
        <v>41073</v>
      </c>
      <c r="T1783" s="27">
        <f>SUMIFS(S:S,O:O,O1783,E:E,"")</f>
        <v>0</v>
      </c>
      <c r="U1783" s="27">
        <f>SUMIFS(S:S,O:O,O1783,D:D,"")</f>
        <v>41073</v>
      </c>
      <c r="V1783" s="28" t="str">
        <f t="shared" si="193"/>
        <v>Après</v>
      </c>
      <c r="W1783" s="28" t="str">
        <f t="shared" si="194"/>
        <v>Avant</v>
      </c>
      <c r="X1783" s="29">
        <f t="shared" si="195"/>
        <v>41073</v>
      </c>
      <c r="Y1783" s="42">
        <f>IFERROR(P1783+D1783*0.03,"")</f>
        <v>178348212000</v>
      </c>
    </row>
    <row r="1784" spans="1:25">
      <c r="A1784" s="13" t="s">
        <v>69</v>
      </c>
      <c r="B1784" s="14" t="s">
        <v>28</v>
      </c>
      <c r="C1784" s="15">
        <v>3605051783567</v>
      </c>
      <c r="D1784" s="16"/>
      <c r="E1784" s="17">
        <v>2000</v>
      </c>
      <c r="F1784" s="18"/>
      <c r="G1784" s="19"/>
      <c r="H1784" s="20">
        <f t="shared" si="190"/>
        <v>0</v>
      </c>
      <c r="I1784" s="21">
        <f>SUMIFS(E:E,C:C,C1784)</f>
        <v>2000</v>
      </c>
      <c r="J1784" s="21">
        <f>SUMIFS(D:D,C:C,C1784)</f>
        <v>0</v>
      </c>
      <c r="K1784" s="20" t="str">
        <f>IF(H1784=2,"Délais OK &amp; Qté OK",IF(AND(H1784=1,E1784&lt;&gt;""),"Délais OK &amp; Qté NO",IF(AND(H1784=1,E1784="",M1784&gt;=2),"Délais NO &amp; Qté OK",IF(AND(E1784&lt;&gt;"",J1784=D1784),"Livraison sans demande","Délais NO &amp; Qté NO"))))</f>
        <v>Livraison sans demande</v>
      </c>
      <c r="L1784" s="22" t="str">
        <f>IF(AND(K1784="Délais NO &amp; Qté OK",X1784&gt;30,D1784&lt;&gt;""),"Verificar",IF(AND(K1784="Délais NO &amp; Qté OK",X1784&lt;=30,D1784&lt;&gt;""),"Entrée faite "&amp;X1784&amp;" jours "&amp;V1784,IF(AND(X1784&lt;30,K1784="Délais NO &amp; Qté NO",D1784=""),"Demande faite "&amp;X1784&amp;" jours "&amp;W1785,"")))</f>
        <v/>
      </c>
      <c r="M1784" s="22">
        <f t="shared" si="191"/>
        <v>1</v>
      </c>
      <c r="N1784" s="23">
        <v>1</v>
      </c>
      <c r="O1784" s="12" t="str">
        <f>CONCATENATE(C1784,D1784,E1784)</f>
        <v>36050517835672000</v>
      </c>
      <c r="P1784" s="42" t="str">
        <f t="shared" si="192"/>
        <v>17835672000</v>
      </c>
      <c r="Q1784" s="24" t="str">
        <f>IF(AND(D1784&lt;&gt;0,E1784=0),B1784,"")</f>
        <v/>
      </c>
      <c r="R1784" s="25" t="str">
        <f>IF(AND(D1784=0,E1784&lt;&gt;0),B1784,"")</f>
        <v>13/06/2012</v>
      </c>
      <c r="S1784" s="26">
        <f t="shared" si="189"/>
        <v>41073</v>
      </c>
      <c r="T1784" s="27">
        <f>SUMIFS(S:S,O:O,O1784,E:E,"")</f>
        <v>0</v>
      </c>
      <c r="U1784" s="27">
        <f>SUMIFS(S:S,O:O,O1784,D:D,"")</f>
        <v>41073</v>
      </c>
      <c r="V1784" s="28" t="str">
        <f t="shared" si="193"/>
        <v>Après</v>
      </c>
      <c r="W1784" s="28" t="str">
        <f t="shared" si="194"/>
        <v>Avant</v>
      </c>
      <c r="X1784" s="29">
        <f t="shared" si="195"/>
        <v>41073</v>
      </c>
      <c r="Y1784" s="42">
        <f>IFERROR(P1784+D1784*0.03,"")</f>
        <v>17835672000</v>
      </c>
    </row>
    <row r="1785" spans="1:25">
      <c r="A1785" s="13" t="s">
        <v>69</v>
      </c>
      <c r="B1785" s="14" t="s">
        <v>28</v>
      </c>
      <c r="C1785" s="15">
        <v>3605051788494</v>
      </c>
      <c r="D1785" s="16">
        <v>9000</v>
      </c>
      <c r="E1785" s="17">
        <v>9000</v>
      </c>
      <c r="F1785" s="18">
        <v>1</v>
      </c>
      <c r="G1785" s="19">
        <v>1</v>
      </c>
      <c r="H1785" s="20">
        <f t="shared" si="190"/>
        <v>2</v>
      </c>
      <c r="I1785" s="21">
        <f>SUMIFS(E:E,C:C,C1785)</f>
        <v>9000</v>
      </c>
      <c r="J1785" s="21">
        <f>SUMIFS(D:D,C:C,C1785)</f>
        <v>9000</v>
      </c>
      <c r="K1785" s="20" t="str">
        <f>IF(H1785=2,"Délais OK &amp; Qté OK",IF(AND(H1785=1,E1785&lt;&gt;""),"Délais OK &amp; Qté NO",IF(AND(H1785=1,E1785="",M1785&gt;=2),"Délais NO &amp; Qté OK",IF(AND(E1785&lt;&gt;"",J1785=D1785),"Livraison sans demande","Délais NO &amp; Qté NO"))))</f>
        <v>Délais OK &amp; Qté OK</v>
      </c>
      <c r="L1785" s="22" t="str">
        <f>IF(AND(K1785="Délais NO &amp; Qté OK",X1785&gt;30,D1785&lt;&gt;""),"Verificar",IF(AND(K1785="Délais NO &amp; Qté OK",X1785&lt;=30,D1785&lt;&gt;""),"Entrée faite "&amp;X1785&amp;" jours "&amp;V1785,IF(AND(X1785&lt;30,K1785="Délais NO &amp; Qté NO",D1785=""),"Demande faite "&amp;X1785&amp;" jours "&amp;W1786,"")))</f>
        <v/>
      </c>
      <c r="M1785" s="22">
        <f t="shared" si="191"/>
        <v>1</v>
      </c>
      <c r="N1785" s="23">
        <v>1</v>
      </c>
      <c r="O1785" s="12" t="str">
        <f>CONCATENATE(C1785,D1785,E1785)</f>
        <v>360505178849490009000</v>
      </c>
      <c r="P1785" s="42" t="str">
        <f t="shared" si="192"/>
        <v>178849490009000</v>
      </c>
      <c r="Q1785" s="24" t="str">
        <f>IF(AND(D1785&lt;&gt;0,E1785=0),B1785,"")</f>
        <v/>
      </c>
      <c r="R1785" s="25" t="str">
        <f>IF(AND(D1785=0,E1785&lt;&gt;0),B1785,"")</f>
        <v/>
      </c>
      <c r="S1785" s="26">
        <f t="shared" si="189"/>
        <v>41073</v>
      </c>
      <c r="T1785" s="27">
        <f>SUMIFS(S:S,O:O,O1785,E:E,"")</f>
        <v>0</v>
      </c>
      <c r="U1785" s="27">
        <f>SUMIFS(S:S,O:O,O1785,D:D,"")</f>
        <v>0</v>
      </c>
      <c r="V1785" s="28" t="str">
        <f t="shared" si="193"/>
        <v>Avant</v>
      </c>
      <c r="W1785" s="28" t="str">
        <f t="shared" si="194"/>
        <v>Après</v>
      </c>
      <c r="X1785" s="29">
        <f t="shared" si="195"/>
        <v>0</v>
      </c>
      <c r="Y1785" s="42">
        <f>IFERROR(P1785+D1785*0.03,"")</f>
        <v>178849490009270</v>
      </c>
    </row>
    <row r="1786" spans="1:25">
      <c r="A1786" s="13" t="s">
        <v>69</v>
      </c>
      <c r="B1786" s="14" t="s">
        <v>28</v>
      </c>
      <c r="C1786" s="15">
        <v>3605051959337</v>
      </c>
      <c r="D1786" s="16">
        <v>47500</v>
      </c>
      <c r="E1786" s="17">
        <v>47500</v>
      </c>
      <c r="F1786" s="18">
        <v>1</v>
      </c>
      <c r="G1786" s="19">
        <v>1</v>
      </c>
      <c r="H1786" s="20">
        <f t="shared" si="190"/>
        <v>2</v>
      </c>
      <c r="I1786" s="21">
        <f>SUMIFS(E:E,C:C,C1786)</f>
        <v>47500</v>
      </c>
      <c r="J1786" s="21">
        <f>SUMIFS(D:D,C:C,C1786)</f>
        <v>47500</v>
      </c>
      <c r="K1786" s="20" t="str">
        <f>IF(H1786=2,"Délais OK &amp; Qté OK",IF(AND(H1786=1,E1786&lt;&gt;""),"Délais OK &amp; Qté NO",IF(AND(H1786=1,E1786="",M1786&gt;=2),"Délais NO &amp; Qté OK",IF(AND(E1786&lt;&gt;"",J1786=D1786),"Livraison sans demande","Délais NO &amp; Qté NO"))))</f>
        <v>Délais OK &amp; Qté OK</v>
      </c>
      <c r="L1786" s="22" t="str">
        <f>IF(AND(K1786="Délais NO &amp; Qté OK",X1786&gt;30,D1786&lt;&gt;""),"Verificar",IF(AND(K1786="Délais NO &amp; Qté OK",X1786&lt;=30,D1786&lt;&gt;""),"Entrée faite "&amp;X1786&amp;" jours "&amp;V1786,IF(AND(X1786&lt;30,K1786="Délais NO &amp; Qté NO",D1786=""),"Demande faite "&amp;X1786&amp;" jours "&amp;W1787,"")))</f>
        <v/>
      </c>
      <c r="M1786" s="22">
        <f t="shared" si="191"/>
        <v>1</v>
      </c>
      <c r="N1786" s="23">
        <v>1</v>
      </c>
      <c r="O1786" s="12" t="str">
        <f>CONCATENATE(C1786,D1786,E1786)</f>
        <v>36050519593374750047500</v>
      </c>
      <c r="P1786" s="42" t="str">
        <f t="shared" si="192"/>
        <v>19593374750047500</v>
      </c>
      <c r="Q1786" s="24" t="str">
        <f>IF(AND(D1786&lt;&gt;0,E1786=0),B1786,"")</f>
        <v/>
      </c>
      <c r="R1786" s="25" t="str">
        <f>IF(AND(D1786=0,E1786&lt;&gt;0),B1786,"")</f>
        <v/>
      </c>
      <c r="S1786" s="26">
        <f t="shared" si="189"/>
        <v>41073</v>
      </c>
      <c r="T1786" s="27">
        <f>SUMIFS(S:S,O:O,O1786,E:E,"")</f>
        <v>0</v>
      </c>
      <c r="U1786" s="27">
        <f>SUMIFS(S:S,O:O,O1786,D:D,"")</f>
        <v>0</v>
      </c>
      <c r="V1786" s="28" t="str">
        <f t="shared" si="193"/>
        <v>Avant</v>
      </c>
      <c r="W1786" s="28" t="str">
        <f t="shared" si="194"/>
        <v>Après</v>
      </c>
      <c r="X1786" s="29">
        <f t="shared" si="195"/>
        <v>0</v>
      </c>
      <c r="Y1786" s="42">
        <f>IFERROR(P1786+D1786*0.03,"")</f>
        <v>1.9593374750048924E+16</v>
      </c>
    </row>
    <row r="1787" spans="1:25">
      <c r="A1787" s="13" t="s">
        <v>69</v>
      </c>
      <c r="B1787" s="14" t="s">
        <v>28</v>
      </c>
      <c r="C1787" s="15">
        <v>3605051959344</v>
      </c>
      <c r="D1787" s="16">
        <v>12500</v>
      </c>
      <c r="E1787" s="17">
        <v>12500</v>
      </c>
      <c r="F1787" s="18">
        <v>1</v>
      </c>
      <c r="G1787" s="19">
        <v>1</v>
      </c>
      <c r="H1787" s="20">
        <f t="shared" si="190"/>
        <v>2</v>
      </c>
      <c r="I1787" s="21">
        <f>SUMIFS(E:E,C:C,C1787)</f>
        <v>12500</v>
      </c>
      <c r="J1787" s="21">
        <f>SUMIFS(D:D,C:C,C1787)</f>
        <v>12500</v>
      </c>
      <c r="K1787" s="20" t="str">
        <f>IF(H1787=2,"Délais OK &amp; Qté OK",IF(AND(H1787=1,E1787&lt;&gt;""),"Délais OK &amp; Qté NO",IF(AND(H1787=1,E1787="",M1787&gt;=2),"Délais NO &amp; Qté OK",IF(AND(E1787&lt;&gt;"",J1787=D1787),"Livraison sans demande","Délais NO &amp; Qté NO"))))</f>
        <v>Délais OK &amp; Qté OK</v>
      </c>
      <c r="L1787" s="22" t="str">
        <f>IF(AND(K1787="Délais NO &amp; Qté OK",X1787&gt;30,D1787&lt;&gt;""),"Verificar",IF(AND(K1787="Délais NO &amp; Qté OK",X1787&lt;=30,D1787&lt;&gt;""),"Entrée faite "&amp;X1787&amp;" jours "&amp;V1787,IF(AND(X1787&lt;30,K1787="Délais NO &amp; Qté NO",D1787=""),"Demande faite "&amp;X1787&amp;" jours "&amp;W1788,"")))</f>
        <v/>
      </c>
      <c r="M1787" s="22">
        <f t="shared" si="191"/>
        <v>1</v>
      </c>
      <c r="N1787" s="23">
        <v>1</v>
      </c>
      <c r="O1787" s="12" t="str">
        <f>CONCATENATE(C1787,D1787,E1787)</f>
        <v>36050519593441250012500</v>
      </c>
      <c r="P1787" s="42" t="str">
        <f t="shared" si="192"/>
        <v>19593441250012500</v>
      </c>
      <c r="Q1787" s="24" t="str">
        <f>IF(AND(D1787&lt;&gt;0,E1787=0),B1787,"")</f>
        <v/>
      </c>
      <c r="R1787" s="25" t="str">
        <f>IF(AND(D1787=0,E1787&lt;&gt;0),B1787,"")</f>
        <v/>
      </c>
      <c r="S1787" s="26">
        <f t="shared" si="189"/>
        <v>41073</v>
      </c>
      <c r="T1787" s="27">
        <f>SUMIFS(S:S,O:O,O1787,E:E,"")</f>
        <v>0</v>
      </c>
      <c r="U1787" s="27">
        <f>SUMIFS(S:S,O:O,O1787,D:D,"")</f>
        <v>0</v>
      </c>
      <c r="V1787" s="28" t="str">
        <f t="shared" si="193"/>
        <v>Avant</v>
      </c>
      <c r="W1787" s="28" t="str">
        <f t="shared" si="194"/>
        <v>Après</v>
      </c>
      <c r="X1787" s="29">
        <f t="shared" si="195"/>
        <v>0</v>
      </c>
      <c r="Y1787" s="42">
        <f>IFERROR(P1787+D1787*0.03,"")</f>
        <v>1.9593441250012876E+16</v>
      </c>
    </row>
    <row r="1788" spans="1:25">
      <c r="A1788" s="13" t="s">
        <v>69</v>
      </c>
      <c r="B1788" s="14" t="s">
        <v>28</v>
      </c>
      <c r="C1788" s="15">
        <v>3605052078235</v>
      </c>
      <c r="D1788" s="16">
        <v>10000</v>
      </c>
      <c r="E1788" s="17">
        <v>10000</v>
      </c>
      <c r="F1788" s="18">
        <v>1</v>
      </c>
      <c r="G1788" s="19">
        <v>1</v>
      </c>
      <c r="H1788" s="20">
        <f t="shared" si="190"/>
        <v>2</v>
      </c>
      <c r="I1788" s="21">
        <f>SUMIFS(E:E,C:C,C1788)</f>
        <v>10000</v>
      </c>
      <c r="J1788" s="21">
        <f>SUMIFS(D:D,C:C,C1788)</f>
        <v>10000</v>
      </c>
      <c r="K1788" s="20" t="str">
        <f>IF(H1788=2,"Délais OK &amp; Qté OK",IF(AND(H1788=1,E1788&lt;&gt;""),"Délais OK &amp; Qté NO",IF(AND(H1788=1,E1788="",M1788&gt;=2),"Délais NO &amp; Qté OK",IF(AND(E1788&lt;&gt;"",J1788=D1788),"Livraison sans demande","Délais NO &amp; Qté NO"))))</f>
        <v>Délais OK &amp; Qté OK</v>
      </c>
      <c r="L1788" s="22" t="str">
        <f>IF(AND(K1788="Délais NO &amp; Qté OK",X1788&gt;30,D1788&lt;&gt;""),"Verificar",IF(AND(K1788="Délais NO &amp; Qté OK",X1788&lt;=30,D1788&lt;&gt;""),"Entrée faite "&amp;X1788&amp;" jours "&amp;V1788,IF(AND(X1788&lt;30,K1788="Délais NO &amp; Qté NO",D1788=""),"Demande faite "&amp;X1788&amp;" jours "&amp;W1789,"")))</f>
        <v/>
      </c>
      <c r="M1788" s="22">
        <f t="shared" si="191"/>
        <v>1</v>
      </c>
      <c r="N1788" s="23">
        <v>1</v>
      </c>
      <c r="O1788" s="12" t="str">
        <f>CONCATENATE(C1788,D1788,E1788)</f>
        <v>36050520782351000010000</v>
      </c>
      <c r="P1788" s="42" t="str">
        <f t="shared" si="192"/>
        <v>20782351000010000</v>
      </c>
      <c r="Q1788" s="24" t="str">
        <f>IF(AND(D1788&lt;&gt;0,E1788=0),B1788,"")</f>
        <v/>
      </c>
      <c r="R1788" s="25" t="str">
        <f>IF(AND(D1788=0,E1788&lt;&gt;0),B1788,"")</f>
        <v/>
      </c>
      <c r="S1788" s="26">
        <f t="shared" si="189"/>
        <v>41073</v>
      </c>
      <c r="T1788" s="27">
        <f>SUMIFS(S:S,O:O,O1788,E:E,"")</f>
        <v>0</v>
      </c>
      <c r="U1788" s="27">
        <f>SUMIFS(S:S,O:O,O1788,D:D,"")</f>
        <v>0</v>
      </c>
      <c r="V1788" s="28" t="str">
        <f t="shared" si="193"/>
        <v>Avant</v>
      </c>
      <c r="W1788" s="28" t="str">
        <f t="shared" si="194"/>
        <v>Après</v>
      </c>
      <c r="X1788" s="29">
        <f t="shared" si="195"/>
        <v>0</v>
      </c>
      <c r="Y1788" s="42">
        <f>IFERROR(P1788+D1788*0.03,"")</f>
        <v>2.07823510000103E+16</v>
      </c>
    </row>
    <row r="1789" spans="1:25">
      <c r="A1789" s="13" t="s">
        <v>69</v>
      </c>
      <c r="B1789" s="14" t="s">
        <v>28</v>
      </c>
      <c r="C1789" s="15">
        <v>3605052119624</v>
      </c>
      <c r="D1789" s="16">
        <v>2000</v>
      </c>
      <c r="E1789" s="17"/>
      <c r="F1789" s="18"/>
      <c r="G1789" s="19">
        <v>1</v>
      </c>
      <c r="H1789" s="20">
        <f t="shared" si="190"/>
        <v>1</v>
      </c>
      <c r="I1789" s="21">
        <f>SUMIFS(E:E,C:C,C1789)</f>
        <v>0</v>
      </c>
      <c r="J1789" s="21">
        <f>SUMIFS(D:D,C:C,C1789)</f>
        <v>2000</v>
      </c>
      <c r="K1789" s="20" t="str">
        <f>IF(H1789=2,"Délais OK &amp; Qté OK",IF(AND(H1789=1,E1789&lt;&gt;""),"Délais OK &amp; Qté NO",IF(AND(H1789=1,E1789="",M1789&gt;=2),"Délais NO &amp; Qté OK",IF(AND(E1789&lt;&gt;"",J1789=D1789),"Livraison sans demande","Délais NO &amp; Qté NO"))))</f>
        <v>Délais NO &amp; Qté NO</v>
      </c>
      <c r="L1789" s="22" t="str">
        <f>IF(AND(K1789="Délais NO &amp; Qté OK",X1789&gt;30,D1789&lt;&gt;""),"Verificar",IF(AND(K1789="Délais NO &amp; Qté OK",X1789&lt;=30,D1789&lt;&gt;""),"Entrée faite "&amp;X1789&amp;" jours "&amp;V1789,IF(AND(X1789&lt;30,K1789="Délais NO &amp; Qté NO",D1789=""),"Demande faite "&amp;X1789&amp;" jours "&amp;W1790,"")))</f>
        <v/>
      </c>
      <c r="M1789" s="22">
        <f t="shared" si="191"/>
        <v>1</v>
      </c>
      <c r="N1789" s="23">
        <v>1</v>
      </c>
      <c r="O1789" s="12" t="str">
        <f>CONCATENATE(C1789,D1789,E1789)</f>
        <v>36050521196242000</v>
      </c>
      <c r="P1789" s="42" t="str">
        <f t="shared" si="192"/>
        <v>21196242000</v>
      </c>
      <c r="Q1789" s="24" t="str">
        <f>IF(AND(D1789&lt;&gt;0,E1789=0),B1789,"")</f>
        <v>13/06/2012</v>
      </c>
      <c r="R1789" s="25" t="str">
        <f>IF(AND(D1789=0,E1789&lt;&gt;0),B1789,"")</f>
        <v/>
      </c>
      <c r="S1789" s="26">
        <f t="shared" si="189"/>
        <v>41073</v>
      </c>
      <c r="T1789" s="27">
        <f>SUMIFS(S:S,O:O,O1789,E:E,"")</f>
        <v>41073</v>
      </c>
      <c r="U1789" s="27">
        <f>SUMIFS(S:S,O:O,O1789,D:D,"")</f>
        <v>0</v>
      </c>
      <c r="V1789" s="28" t="str">
        <f t="shared" si="193"/>
        <v>Avant</v>
      </c>
      <c r="W1789" s="28" t="str">
        <f t="shared" si="194"/>
        <v>Après</v>
      </c>
      <c r="X1789" s="29">
        <f t="shared" si="195"/>
        <v>41073</v>
      </c>
      <c r="Y1789" s="42">
        <f>IFERROR(P1789+D1789*0.03,"")</f>
        <v>21196242060</v>
      </c>
    </row>
    <row r="1790" spans="1:25">
      <c r="A1790" s="13" t="s">
        <v>69</v>
      </c>
      <c r="B1790" s="14" t="s">
        <v>28</v>
      </c>
      <c r="C1790" s="15">
        <v>3605052120095</v>
      </c>
      <c r="D1790" s="16">
        <v>16000</v>
      </c>
      <c r="E1790" s="17">
        <v>16000</v>
      </c>
      <c r="F1790" s="18">
        <v>1</v>
      </c>
      <c r="G1790" s="19">
        <v>1</v>
      </c>
      <c r="H1790" s="20">
        <f t="shared" si="190"/>
        <v>2</v>
      </c>
      <c r="I1790" s="21">
        <f>SUMIFS(E:E,C:C,C1790)</f>
        <v>16000</v>
      </c>
      <c r="J1790" s="21">
        <f>SUMIFS(D:D,C:C,C1790)</f>
        <v>16000</v>
      </c>
      <c r="K1790" s="20" t="str">
        <f>IF(H1790=2,"Délais OK &amp; Qté OK",IF(AND(H1790=1,E1790&lt;&gt;""),"Délais OK &amp; Qté NO",IF(AND(H1790=1,E1790="",M1790&gt;=2),"Délais NO &amp; Qté OK",IF(AND(E1790&lt;&gt;"",J1790=D1790),"Livraison sans demande","Délais NO &amp; Qté NO"))))</f>
        <v>Délais OK &amp; Qté OK</v>
      </c>
      <c r="L1790" s="22" t="str">
        <f>IF(AND(K1790="Délais NO &amp; Qté OK",X1790&gt;30,D1790&lt;&gt;""),"Verificar",IF(AND(K1790="Délais NO &amp; Qté OK",X1790&lt;=30,D1790&lt;&gt;""),"Entrée faite "&amp;X1790&amp;" jours "&amp;V1790,IF(AND(X1790&lt;30,K1790="Délais NO &amp; Qté NO",D1790=""),"Demande faite "&amp;X1790&amp;" jours "&amp;W1791,"")))</f>
        <v/>
      </c>
      <c r="M1790" s="22">
        <f t="shared" si="191"/>
        <v>1</v>
      </c>
      <c r="N1790" s="23">
        <v>1</v>
      </c>
      <c r="O1790" s="12" t="str">
        <f>CONCATENATE(C1790,D1790,E1790)</f>
        <v>36050521200951600016000</v>
      </c>
      <c r="P1790" s="42" t="str">
        <f t="shared" si="192"/>
        <v>21200951600016000</v>
      </c>
      <c r="Q1790" s="24" t="str">
        <f>IF(AND(D1790&lt;&gt;0,E1790=0),B1790,"")</f>
        <v/>
      </c>
      <c r="R1790" s="25" t="str">
        <f>IF(AND(D1790=0,E1790&lt;&gt;0),B1790,"")</f>
        <v/>
      </c>
      <c r="S1790" s="26">
        <f t="shared" si="189"/>
        <v>41073</v>
      </c>
      <c r="T1790" s="27">
        <f>SUMIFS(S:S,O:O,O1790,E:E,"")</f>
        <v>0</v>
      </c>
      <c r="U1790" s="27">
        <f>SUMIFS(S:S,O:O,O1790,D:D,"")</f>
        <v>0</v>
      </c>
      <c r="V1790" s="28" t="str">
        <f t="shared" si="193"/>
        <v>Avant</v>
      </c>
      <c r="W1790" s="28" t="str">
        <f t="shared" si="194"/>
        <v>Après</v>
      </c>
      <c r="X1790" s="29">
        <f t="shared" si="195"/>
        <v>0</v>
      </c>
      <c r="Y1790" s="42">
        <f>IFERROR(P1790+D1790*0.03,"")</f>
        <v>2.120095160001648E+16</v>
      </c>
    </row>
    <row r="1791" spans="1:25">
      <c r="A1791" s="13" t="s">
        <v>69</v>
      </c>
      <c r="B1791" s="14" t="s">
        <v>28</v>
      </c>
      <c r="C1791" s="15">
        <v>3605052267479</v>
      </c>
      <c r="D1791" s="16">
        <v>18000</v>
      </c>
      <c r="E1791" s="17">
        <v>18000</v>
      </c>
      <c r="F1791" s="18">
        <v>1</v>
      </c>
      <c r="G1791" s="19">
        <v>1</v>
      </c>
      <c r="H1791" s="20">
        <f t="shared" si="190"/>
        <v>2</v>
      </c>
      <c r="I1791" s="21">
        <f>SUMIFS(E:E,C:C,C1791)</f>
        <v>18000</v>
      </c>
      <c r="J1791" s="21">
        <f>SUMIFS(D:D,C:C,C1791)</f>
        <v>18000</v>
      </c>
      <c r="K1791" s="20" t="str">
        <f>IF(H1791=2,"Délais OK &amp; Qté OK",IF(AND(H1791=1,E1791&lt;&gt;""),"Délais OK &amp; Qté NO",IF(AND(H1791=1,E1791="",M1791&gt;=2),"Délais NO &amp; Qté OK",IF(AND(E1791&lt;&gt;"",J1791=D1791),"Livraison sans demande","Délais NO &amp; Qté NO"))))</f>
        <v>Délais OK &amp; Qté OK</v>
      </c>
      <c r="L1791" s="22" t="str">
        <f>IF(AND(K1791="Délais NO &amp; Qté OK",X1791&gt;30,D1791&lt;&gt;""),"Verificar",IF(AND(K1791="Délais NO &amp; Qté OK",X1791&lt;=30,D1791&lt;&gt;""),"Entrée faite "&amp;X1791&amp;" jours "&amp;V1791,IF(AND(X1791&lt;30,K1791="Délais NO &amp; Qté NO",D1791=""),"Demande faite "&amp;X1791&amp;" jours "&amp;W1792,"")))</f>
        <v/>
      </c>
      <c r="M1791" s="22">
        <f t="shared" si="191"/>
        <v>1</v>
      </c>
      <c r="N1791" s="23">
        <v>1</v>
      </c>
      <c r="O1791" s="12" t="str">
        <f>CONCATENATE(C1791,D1791,E1791)</f>
        <v>36050522674791800018000</v>
      </c>
      <c r="P1791" s="42" t="str">
        <f t="shared" si="192"/>
        <v>22674791800018000</v>
      </c>
      <c r="Q1791" s="24" t="str">
        <f>IF(AND(D1791&lt;&gt;0,E1791=0),B1791,"")</f>
        <v/>
      </c>
      <c r="R1791" s="25" t="str">
        <f>IF(AND(D1791=0,E1791&lt;&gt;0),B1791,"")</f>
        <v/>
      </c>
      <c r="S1791" s="26">
        <f t="shared" si="189"/>
        <v>41073</v>
      </c>
      <c r="T1791" s="27">
        <f>SUMIFS(S:S,O:O,O1791,E:E,"")</f>
        <v>0</v>
      </c>
      <c r="U1791" s="27">
        <f>SUMIFS(S:S,O:O,O1791,D:D,"")</f>
        <v>0</v>
      </c>
      <c r="V1791" s="28" t="str">
        <f t="shared" si="193"/>
        <v>Avant</v>
      </c>
      <c r="W1791" s="28" t="str">
        <f t="shared" si="194"/>
        <v>Après</v>
      </c>
      <c r="X1791" s="29">
        <f t="shared" si="195"/>
        <v>0</v>
      </c>
      <c r="Y1791" s="42">
        <f>IFERROR(P1791+D1791*0.03,"")</f>
        <v>2.267479180001854E+16</v>
      </c>
    </row>
    <row r="1792" spans="1:25">
      <c r="A1792" s="13" t="s">
        <v>69</v>
      </c>
      <c r="B1792" s="14" t="s">
        <v>28</v>
      </c>
      <c r="C1792" s="15">
        <v>3605052272244</v>
      </c>
      <c r="D1792" s="16">
        <v>12000</v>
      </c>
      <c r="E1792" s="17">
        <v>12000</v>
      </c>
      <c r="F1792" s="18">
        <v>1</v>
      </c>
      <c r="G1792" s="19">
        <v>1</v>
      </c>
      <c r="H1792" s="20">
        <f t="shared" si="190"/>
        <v>2</v>
      </c>
      <c r="I1792" s="21">
        <f>SUMIFS(E:E,C:C,C1792)</f>
        <v>12000</v>
      </c>
      <c r="J1792" s="21">
        <f>SUMIFS(D:D,C:C,C1792)</f>
        <v>12000</v>
      </c>
      <c r="K1792" s="20" t="str">
        <f>IF(H1792=2,"Délais OK &amp; Qté OK",IF(AND(H1792=1,E1792&lt;&gt;""),"Délais OK &amp; Qté NO",IF(AND(H1792=1,E1792="",M1792&gt;=2),"Délais NO &amp; Qté OK",IF(AND(E1792&lt;&gt;"",J1792=D1792),"Livraison sans demande","Délais NO &amp; Qté NO"))))</f>
        <v>Délais OK &amp; Qté OK</v>
      </c>
      <c r="L1792" s="22" t="str">
        <f>IF(AND(K1792="Délais NO &amp; Qté OK",X1792&gt;30,D1792&lt;&gt;""),"Verificar",IF(AND(K1792="Délais NO &amp; Qté OK",X1792&lt;=30,D1792&lt;&gt;""),"Entrée faite "&amp;X1792&amp;" jours "&amp;V1792,IF(AND(X1792&lt;30,K1792="Délais NO &amp; Qté NO",D1792=""),"Demande faite "&amp;X1792&amp;" jours "&amp;W1793,"")))</f>
        <v/>
      </c>
      <c r="M1792" s="22">
        <f t="shared" si="191"/>
        <v>1</v>
      </c>
      <c r="N1792" s="23">
        <v>1</v>
      </c>
      <c r="O1792" s="12" t="str">
        <f>CONCATENATE(C1792,D1792,E1792)</f>
        <v>36050522722441200012000</v>
      </c>
      <c r="P1792" s="42" t="str">
        <f t="shared" si="192"/>
        <v>22722441200012000</v>
      </c>
      <c r="Q1792" s="24" t="str">
        <f>IF(AND(D1792&lt;&gt;0,E1792=0),B1792,"")</f>
        <v/>
      </c>
      <c r="R1792" s="25" t="str">
        <f>IF(AND(D1792=0,E1792&lt;&gt;0),B1792,"")</f>
        <v/>
      </c>
      <c r="S1792" s="26">
        <f t="shared" si="189"/>
        <v>41073</v>
      </c>
      <c r="T1792" s="27">
        <f>SUMIFS(S:S,O:O,O1792,E:E,"")</f>
        <v>0</v>
      </c>
      <c r="U1792" s="27">
        <f>SUMIFS(S:S,O:O,O1792,D:D,"")</f>
        <v>0</v>
      </c>
      <c r="V1792" s="28" t="str">
        <f t="shared" si="193"/>
        <v>Avant</v>
      </c>
      <c r="W1792" s="28" t="str">
        <f t="shared" si="194"/>
        <v>Après</v>
      </c>
      <c r="X1792" s="29">
        <f t="shared" si="195"/>
        <v>0</v>
      </c>
      <c r="Y1792" s="42">
        <f>IFERROR(P1792+D1792*0.03,"")</f>
        <v>2.272244120001236E+16</v>
      </c>
    </row>
    <row r="1793" spans="1:25">
      <c r="A1793" s="13" t="s">
        <v>69</v>
      </c>
      <c r="B1793" s="14" t="s">
        <v>28</v>
      </c>
      <c r="C1793" s="15">
        <v>3605052272282</v>
      </c>
      <c r="D1793" s="16">
        <v>17000</v>
      </c>
      <c r="E1793" s="17">
        <v>17000</v>
      </c>
      <c r="F1793" s="18">
        <v>1</v>
      </c>
      <c r="G1793" s="19">
        <v>1</v>
      </c>
      <c r="H1793" s="20">
        <f t="shared" si="190"/>
        <v>2</v>
      </c>
      <c r="I1793" s="21">
        <f>SUMIFS(E:E,C:C,C1793)</f>
        <v>17000</v>
      </c>
      <c r="J1793" s="21">
        <f>SUMIFS(D:D,C:C,C1793)</f>
        <v>17000</v>
      </c>
      <c r="K1793" s="20" t="str">
        <f>IF(H1793=2,"Délais OK &amp; Qté OK",IF(AND(H1793=1,E1793&lt;&gt;""),"Délais OK &amp; Qté NO",IF(AND(H1793=1,E1793="",M1793&gt;=2),"Délais NO &amp; Qté OK",IF(AND(E1793&lt;&gt;"",J1793=D1793),"Livraison sans demande","Délais NO &amp; Qté NO"))))</f>
        <v>Délais OK &amp; Qté OK</v>
      </c>
      <c r="L1793" s="22" t="str">
        <f>IF(AND(K1793="Délais NO &amp; Qté OK",X1793&gt;30,D1793&lt;&gt;""),"Verificar",IF(AND(K1793="Délais NO &amp; Qté OK",X1793&lt;=30,D1793&lt;&gt;""),"Entrée faite "&amp;X1793&amp;" jours "&amp;V1793,IF(AND(X1793&lt;30,K1793="Délais NO &amp; Qté NO",D1793=""),"Demande faite "&amp;X1793&amp;" jours "&amp;W1794,"")))</f>
        <v/>
      </c>
      <c r="M1793" s="22">
        <f t="shared" si="191"/>
        <v>1</v>
      </c>
      <c r="N1793" s="23">
        <v>1</v>
      </c>
      <c r="O1793" s="12" t="str">
        <f>CONCATENATE(C1793,D1793,E1793)</f>
        <v>36050522722821700017000</v>
      </c>
      <c r="P1793" s="42" t="str">
        <f t="shared" si="192"/>
        <v>22722821700017000</v>
      </c>
      <c r="Q1793" s="24" t="str">
        <f>IF(AND(D1793&lt;&gt;0,E1793=0),B1793,"")</f>
        <v/>
      </c>
      <c r="R1793" s="25" t="str">
        <f>IF(AND(D1793=0,E1793&lt;&gt;0),B1793,"")</f>
        <v/>
      </c>
      <c r="S1793" s="26">
        <f t="shared" si="189"/>
        <v>41073</v>
      </c>
      <c r="T1793" s="27">
        <f>SUMIFS(S:S,O:O,O1793,E:E,"")</f>
        <v>0</v>
      </c>
      <c r="U1793" s="27">
        <f>SUMIFS(S:S,O:O,O1793,D:D,"")</f>
        <v>0</v>
      </c>
      <c r="V1793" s="28" t="str">
        <f t="shared" si="193"/>
        <v>Avant</v>
      </c>
      <c r="W1793" s="28" t="str">
        <f t="shared" si="194"/>
        <v>Après</v>
      </c>
      <c r="X1793" s="29">
        <f t="shared" si="195"/>
        <v>0</v>
      </c>
      <c r="Y1793" s="42">
        <f>IFERROR(P1793+D1793*0.03,"")</f>
        <v>2.2722821700017512E+16</v>
      </c>
    </row>
    <row r="1794" spans="1:25">
      <c r="A1794" s="13" t="s">
        <v>69</v>
      </c>
      <c r="B1794" s="14" t="s">
        <v>28</v>
      </c>
      <c r="C1794" s="15">
        <v>3605052310328</v>
      </c>
      <c r="D1794" s="16">
        <v>5716</v>
      </c>
      <c r="E1794" s="17"/>
      <c r="F1794" s="18"/>
      <c r="G1794" s="19">
        <v>1</v>
      </c>
      <c r="H1794" s="20">
        <f t="shared" si="190"/>
        <v>1</v>
      </c>
      <c r="I1794" s="21">
        <f>SUMIFS(E:E,C:C,C1794)</f>
        <v>2000</v>
      </c>
      <c r="J1794" s="21">
        <f>SUMIFS(D:D,C:C,C1794)</f>
        <v>7716</v>
      </c>
      <c r="K1794" s="20" t="str">
        <f>IF(H1794=2,"Délais OK &amp; Qté OK",IF(AND(H1794=1,E1794&lt;&gt;""),"Délais OK &amp; Qté NO",IF(AND(H1794=1,E1794="",M1794&gt;=2),"Délais NO &amp; Qté OK",IF(AND(E1794&lt;&gt;"",J1794=D1794),"Livraison sans demande","Délais NO &amp; Qté NO"))))</f>
        <v>Délais NO &amp; Qté NO</v>
      </c>
      <c r="L1794" s="22" t="str">
        <f>IF(AND(K1794="Délais NO &amp; Qté OK",X1794&gt;30,D1794&lt;&gt;""),"Verificar",IF(AND(K1794="Délais NO &amp; Qté OK",X1794&lt;=30,D1794&lt;&gt;""),"Entrée faite "&amp;X1794&amp;" jours "&amp;V1794,IF(AND(X1794&lt;30,K1794="Délais NO &amp; Qté NO",D1794=""),"Demande faite "&amp;X1794&amp;" jours "&amp;W1795,"")))</f>
        <v/>
      </c>
      <c r="M1794" s="22">
        <f t="shared" si="191"/>
        <v>1</v>
      </c>
      <c r="N1794" s="23">
        <v>1</v>
      </c>
      <c r="O1794" s="12" t="str">
        <f>CONCATENATE(C1794,D1794,E1794)</f>
        <v>36050523103285716</v>
      </c>
      <c r="P1794" s="42" t="str">
        <f t="shared" si="192"/>
        <v>23103285716</v>
      </c>
      <c r="Q1794" s="24" t="str">
        <f>IF(AND(D1794&lt;&gt;0,E1794=0),B1794,"")</f>
        <v>13/06/2012</v>
      </c>
      <c r="R1794" s="25" t="str">
        <f>IF(AND(D1794=0,E1794&lt;&gt;0),B1794,"")</f>
        <v/>
      </c>
      <c r="S1794" s="26">
        <f t="shared" ref="S1794:S1829" si="196">B1794*1</f>
        <v>41073</v>
      </c>
      <c r="T1794" s="27">
        <f>SUMIFS(S:S,O:O,O1794,E:E,"")</f>
        <v>41073</v>
      </c>
      <c r="U1794" s="27">
        <f>SUMIFS(S:S,O:O,O1794,D:D,"")</f>
        <v>0</v>
      </c>
      <c r="V1794" s="28" t="str">
        <f t="shared" si="193"/>
        <v>Avant</v>
      </c>
      <c r="W1794" s="28" t="str">
        <f t="shared" si="194"/>
        <v>Après</v>
      </c>
      <c r="X1794" s="29">
        <f t="shared" si="195"/>
        <v>41073</v>
      </c>
      <c r="Y1794" s="42">
        <f>IFERROR(P1794+D1794*0.03,"")</f>
        <v>23103285887.48</v>
      </c>
    </row>
    <row r="1795" spans="1:25">
      <c r="A1795" s="13" t="s">
        <v>69</v>
      </c>
      <c r="B1795" s="14" t="s">
        <v>28</v>
      </c>
      <c r="C1795" s="15">
        <v>3605052310557</v>
      </c>
      <c r="D1795" s="16">
        <v>5716</v>
      </c>
      <c r="E1795" s="17"/>
      <c r="F1795" s="18"/>
      <c r="G1795" s="19">
        <v>1</v>
      </c>
      <c r="H1795" s="20">
        <f t="shared" ref="H1795:H1829" si="197">SUM(F1795:G1795)</f>
        <v>1</v>
      </c>
      <c r="I1795" s="21">
        <f>SUMIFS(E:E,C:C,C1795)</f>
        <v>0</v>
      </c>
      <c r="J1795" s="21">
        <f>SUMIFS(D:D,C:C,C1795)</f>
        <v>12000</v>
      </c>
      <c r="K1795" s="20" t="str">
        <f>IF(H1795=2,"Délais OK &amp; Qté OK",IF(AND(H1795=1,E1795&lt;&gt;""),"Délais OK &amp; Qté NO",IF(AND(H1795=1,E1795="",M1795&gt;=2),"Délais NO &amp; Qté OK",IF(AND(E1795&lt;&gt;"",J1795=D1795),"Livraison sans demande","Délais NO &amp; Qté NO"))))</f>
        <v>Délais NO &amp; Qté NO</v>
      </c>
      <c r="L1795" s="22" t="str">
        <f>IF(AND(K1795="Délais NO &amp; Qté OK",X1795&gt;30,D1795&lt;&gt;""),"Verificar",IF(AND(K1795="Délais NO &amp; Qté OK",X1795&lt;=30,D1795&lt;&gt;""),"Entrée faite "&amp;X1795&amp;" jours "&amp;V1795,IF(AND(X1795&lt;30,K1795="Délais NO &amp; Qté NO",D1795=""),"Demande faite "&amp;X1795&amp;" jours "&amp;W1796,"")))</f>
        <v/>
      </c>
      <c r="M1795" s="22">
        <f t="shared" ref="M1795:M1829" si="198">SUMIFS(N:N,O:O,O1795)</f>
        <v>1</v>
      </c>
      <c r="N1795" s="23">
        <v>1</v>
      </c>
      <c r="O1795" s="12" t="str">
        <f>CONCATENATE(C1795,D1795,E1795)</f>
        <v>36050523105575716</v>
      </c>
      <c r="P1795" s="42" t="str">
        <f t="shared" ref="P1795:P1829" si="199">RIGHT(O1795,LEN(O1795)-6)</f>
        <v>23105575716</v>
      </c>
      <c r="Q1795" s="24" t="str">
        <f>IF(AND(D1795&lt;&gt;0,E1795=0),B1795,"")</f>
        <v>13/06/2012</v>
      </c>
      <c r="R1795" s="25" t="str">
        <f>IF(AND(D1795=0,E1795&lt;&gt;0),B1795,"")</f>
        <v/>
      </c>
      <c r="S1795" s="26">
        <f t="shared" si="196"/>
        <v>41073</v>
      </c>
      <c r="T1795" s="27">
        <f>SUMIFS(S:S,O:O,O1795,E:E,"")</f>
        <v>41073</v>
      </c>
      <c r="U1795" s="27">
        <f>SUMIFS(S:S,O:O,O1795,D:D,"")</f>
        <v>0</v>
      </c>
      <c r="V1795" s="28" t="str">
        <f t="shared" ref="V1795:V1829" si="200">IF(T1795&lt;U1795,"Après","Avant")</f>
        <v>Avant</v>
      </c>
      <c r="W1795" s="28" t="str">
        <f t="shared" ref="W1795:W1829" si="201">IF(V1795="Après","Avant","Après")</f>
        <v>Après</v>
      </c>
      <c r="X1795" s="29">
        <f t="shared" ref="X1795:X1829" si="202">ABS(T1795-U1795)</f>
        <v>41073</v>
      </c>
      <c r="Y1795" s="42">
        <f>IFERROR(P1795+D1795*0.03,"")</f>
        <v>23105575887.48</v>
      </c>
    </row>
    <row r="1796" spans="1:25">
      <c r="A1796" s="13" t="s">
        <v>69</v>
      </c>
      <c r="B1796" s="14" t="s">
        <v>28</v>
      </c>
      <c r="C1796" s="15">
        <v>3605052324516</v>
      </c>
      <c r="D1796" s="16">
        <v>20000</v>
      </c>
      <c r="E1796" s="17">
        <v>20000</v>
      </c>
      <c r="F1796" s="18">
        <v>1</v>
      </c>
      <c r="G1796" s="19">
        <v>1</v>
      </c>
      <c r="H1796" s="20">
        <f t="shared" si="197"/>
        <v>2</v>
      </c>
      <c r="I1796" s="21">
        <f>SUMIFS(E:E,C:C,C1796)</f>
        <v>20000</v>
      </c>
      <c r="J1796" s="21">
        <f>SUMIFS(D:D,C:C,C1796)</f>
        <v>20000</v>
      </c>
      <c r="K1796" s="20" t="str">
        <f>IF(H1796=2,"Délais OK &amp; Qté OK",IF(AND(H1796=1,E1796&lt;&gt;""),"Délais OK &amp; Qté NO",IF(AND(H1796=1,E1796="",M1796&gt;=2),"Délais NO &amp; Qté OK",IF(AND(E1796&lt;&gt;"",J1796=D1796),"Livraison sans demande","Délais NO &amp; Qté NO"))))</f>
        <v>Délais OK &amp; Qté OK</v>
      </c>
      <c r="L1796" s="22" t="str">
        <f>IF(AND(K1796="Délais NO &amp; Qté OK",X1796&gt;30,D1796&lt;&gt;""),"Verificar",IF(AND(K1796="Délais NO &amp; Qté OK",X1796&lt;=30,D1796&lt;&gt;""),"Entrée faite "&amp;X1796&amp;" jours "&amp;V1796,IF(AND(X1796&lt;30,K1796="Délais NO &amp; Qté NO",D1796=""),"Demande faite "&amp;X1796&amp;" jours "&amp;W1797,"")))</f>
        <v/>
      </c>
      <c r="M1796" s="22">
        <f t="shared" si="198"/>
        <v>1</v>
      </c>
      <c r="N1796" s="23">
        <v>1</v>
      </c>
      <c r="O1796" s="12" t="str">
        <f>CONCATENATE(C1796,D1796,E1796)</f>
        <v>36050523245162000020000</v>
      </c>
      <c r="P1796" s="42" t="str">
        <f t="shared" si="199"/>
        <v>23245162000020000</v>
      </c>
      <c r="Q1796" s="24" t="str">
        <f>IF(AND(D1796&lt;&gt;0,E1796=0),B1796,"")</f>
        <v/>
      </c>
      <c r="R1796" s="25" t="str">
        <f>IF(AND(D1796=0,E1796&lt;&gt;0),B1796,"")</f>
        <v/>
      </c>
      <c r="S1796" s="26">
        <f t="shared" si="196"/>
        <v>41073</v>
      </c>
      <c r="T1796" s="27">
        <f>SUMIFS(S:S,O:O,O1796,E:E,"")</f>
        <v>0</v>
      </c>
      <c r="U1796" s="27">
        <f>SUMIFS(S:S,O:O,O1796,D:D,"")</f>
        <v>0</v>
      </c>
      <c r="V1796" s="28" t="str">
        <f t="shared" si="200"/>
        <v>Avant</v>
      </c>
      <c r="W1796" s="28" t="str">
        <f t="shared" si="201"/>
        <v>Après</v>
      </c>
      <c r="X1796" s="29">
        <f t="shared" si="202"/>
        <v>0</v>
      </c>
      <c r="Y1796" s="42">
        <f>IFERROR(P1796+D1796*0.03,"")</f>
        <v>2.32451620000206E+16</v>
      </c>
    </row>
    <row r="1797" spans="1:25">
      <c r="A1797" s="13" t="s">
        <v>69</v>
      </c>
      <c r="B1797" s="14" t="s">
        <v>28</v>
      </c>
      <c r="C1797" s="15">
        <v>3605052330357</v>
      </c>
      <c r="D1797" s="16">
        <v>27000</v>
      </c>
      <c r="E1797" s="17">
        <v>27000</v>
      </c>
      <c r="F1797" s="18">
        <v>1</v>
      </c>
      <c r="G1797" s="19">
        <v>1</v>
      </c>
      <c r="H1797" s="20">
        <f t="shared" si="197"/>
        <v>2</v>
      </c>
      <c r="I1797" s="21">
        <f>SUMIFS(E:E,C:C,C1797)</f>
        <v>27000</v>
      </c>
      <c r="J1797" s="21">
        <f>SUMIFS(D:D,C:C,C1797)</f>
        <v>27000</v>
      </c>
      <c r="K1797" s="20" t="str">
        <f>IF(H1797=2,"Délais OK &amp; Qté OK",IF(AND(H1797=1,E1797&lt;&gt;""),"Délais OK &amp; Qté NO",IF(AND(H1797=1,E1797="",M1797&gt;=2),"Délais NO &amp; Qté OK",IF(AND(E1797&lt;&gt;"",J1797=D1797),"Livraison sans demande","Délais NO &amp; Qté NO"))))</f>
        <v>Délais OK &amp; Qté OK</v>
      </c>
      <c r="L1797" s="22" t="str">
        <f>IF(AND(K1797="Délais NO &amp; Qté OK",X1797&gt;30,D1797&lt;&gt;""),"Verificar",IF(AND(K1797="Délais NO &amp; Qté OK",X1797&lt;=30,D1797&lt;&gt;""),"Entrée faite "&amp;X1797&amp;" jours "&amp;V1797,IF(AND(X1797&lt;30,K1797="Délais NO &amp; Qté NO",D1797=""),"Demande faite "&amp;X1797&amp;" jours "&amp;W1798,"")))</f>
        <v/>
      </c>
      <c r="M1797" s="22">
        <f t="shared" si="198"/>
        <v>1</v>
      </c>
      <c r="N1797" s="23">
        <v>1</v>
      </c>
      <c r="O1797" s="12" t="str">
        <f>CONCATENATE(C1797,D1797,E1797)</f>
        <v>36050523303572700027000</v>
      </c>
      <c r="P1797" s="42" t="str">
        <f t="shared" si="199"/>
        <v>23303572700027000</v>
      </c>
      <c r="Q1797" s="24" t="str">
        <f>IF(AND(D1797&lt;&gt;0,E1797=0),B1797,"")</f>
        <v/>
      </c>
      <c r="R1797" s="25" t="str">
        <f>IF(AND(D1797=0,E1797&lt;&gt;0),B1797,"")</f>
        <v/>
      </c>
      <c r="S1797" s="26">
        <f t="shared" si="196"/>
        <v>41073</v>
      </c>
      <c r="T1797" s="27">
        <f>SUMIFS(S:S,O:O,O1797,E:E,"")</f>
        <v>0</v>
      </c>
      <c r="U1797" s="27">
        <f>SUMIFS(S:S,O:O,O1797,D:D,"")</f>
        <v>0</v>
      </c>
      <c r="V1797" s="28" t="str">
        <f t="shared" si="200"/>
        <v>Avant</v>
      </c>
      <c r="W1797" s="28" t="str">
        <f t="shared" si="201"/>
        <v>Après</v>
      </c>
      <c r="X1797" s="29">
        <f t="shared" si="202"/>
        <v>0</v>
      </c>
      <c r="Y1797" s="42">
        <f>IFERROR(P1797+D1797*0.03,"")</f>
        <v>2.3303572700027808E+16</v>
      </c>
    </row>
    <row r="1798" spans="1:25">
      <c r="A1798" s="13" t="s">
        <v>69</v>
      </c>
      <c r="B1798" s="14" t="s">
        <v>28</v>
      </c>
      <c r="C1798" s="15">
        <v>3605052330401</v>
      </c>
      <c r="D1798" s="16">
        <v>12000</v>
      </c>
      <c r="E1798" s="17">
        <v>12000</v>
      </c>
      <c r="F1798" s="18">
        <v>1</v>
      </c>
      <c r="G1798" s="19">
        <v>1</v>
      </c>
      <c r="H1798" s="20">
        <f t="shared" si="197"/>
        <v>2</v>
      </c>
      <c r="I1798" s="21">
        <f>SUMIFS(E:E,C:C,C1798)</f>
        <v>12000</v>
      </c>
      <c r="J1798" s="21">
        <f>SUMIFS(D:D,C:C,C1798)</f>
        <v>14576</v>
      </c>
      <c r="K1798" s="20" t="str">
        <f>IF(H1798=2,"Délais OK &amp; Qté OK",IF(AND(H1798=1,E1798&lt;&gt;""),"Délais OK &amp; Qté NO",IF(AND(H1798=1,E1798="",M1798&gt;=2),"Délais NO &amp; Qté OK",IF(AND(E1798&lt;&gt;"",J1798=D1798),"Livraison sans demande","Délais NO &amp; Qté NO"))))</f>
        <v>Délais OK &amp; Qté OK</v>
      </c>
      <c r="L1798" s="22" t="str">
        <f>IF(AND(K1798="Délais NO &amp; Qté OK",X1798&gt;30,D1798&lt;&gt;""),"Verificar",IF(AND(K1798="Délais NO &amp; Qté OK",X1798&lt;=30,D1798&lt;&gt;""),"Entrée faite "&amp;X1798&amp;" jours "&amp;V1798,IF(AND(X1798&lt;30,K1798="Délais NO &amp; Qté NO",D1798=""),"Demande faite "&amp;X1798&amp;" jours "&amp;W1799,"")))</f>
        <v/>
      </c>
      <c r="M1798" s="22">
        <f t="shared" si="198"/>
        <v>1</v>
      </c>
      <c r="N1798" s="23">
        <v>1</v>
      </c>
      <c r="O1798" s="12" t="str">
        <f>CONCATENATE(C1798,D1798,E1798)</f>
        <v>36050523304011200012000</v>
      </c>
      <c r="P1798" s="42" t="str">
        <f t="shared" si="199"/>
        <v>23304011200012000</v>
      </c>
      <c r="Q1798" s="24" t="str">
        <f>IF(AND(D1798&lt;&gt;0,E1798=0),B1798,"")</f>
        <v/>
      </c>
      <c r="R1798" s="25" t="str">
        <f>IF(AND(D1798=0,E1798&lt;&gt;0),B1798,"")</f>
        <v/>
      </c>
      <c r="S1798" s="26">
        <f t="shared" si="196"/>
        <v>41073</v>
      </c>
      <c r="T1798" s="27">
        <f>SUMIFS(S:S,O:O,O1798,E:E,"")</f>
        <v>0</v>
      </c>
      <c r="U1798" s="27">
        <f>SUMIFS(S:S,O:O,O1798,D:D,"")</f>
        <v>0</v>
      </c>
      <c r="V1798" s="28" t="str">
        <f t="shared" si="200"/>
        <v>Avant</v>
      </c>
      <c r="W1798" s="28" t="str">
        <f t="shared" si="201"/>
        <v>Après</v>
      </c>
      <c r="X1798" s="29">
        <f t="shared" si="202"/>
        <v>0</v>
      </c>
      <c r="Y1798" s="42">
        <f>IFERROR(P1798+D1798*0.03,"")</f>
        <v>2.330401120001236E+16</v>
      </c>
    </row>
    <row r="1799" spans="1:25">
      <c r="A1799" s="13" t="s">
        <v>69</v>
      </c>
      <c r="B1799" s="14" t="s">
        <v>28</v>
      </c>
      <c r="C1799" s="15">
        <v>3605052348079</v>
      </c>
      <c r="D1799" s="16">
        <v>18000</v>
      </c>
      <c r="E1799" s="17">
        <v>18000</v>
      </c>
      <c r="F1799" s="18">
        <v>1</v>
      </c>
      <c r="G1799" s="19">
        <v>1</v>
      </c>
      <c r="H1799" s="20">
        <f t="shared" si="197"/>
        <v>2</v>
      </c>
      <c r="I1799" s="21">
        <f>SUMIFS(E:E,C:C,C1799)</f>
        <v>18000</v>
      </c>
      <c r="J1799" s="21">
        <f>SUMIFS(D:D,C:C,C1799)</f>
        <v>26578</v>
      </c>
      <c r="K1799" s="20" t="str">
        <f>IF(H1799=2,"Délais OK &amp; Qté OK",IF(AND(H1799=1,E1799&lt;&gt;""),"Délais OK &amp; Qté NO",IF(AND(H1799=1,E1799="",M1799&gt;=2),"Délais NO &amp; Qté OK",IF(AND(E1799&lt;&gt;"",J1799=D1799),"Livraison sans demande","Délais NO &amp; Qté NO"))))</f>
        <v>Délais OK &amp; Qté OK</v>
      </c>
      <c r="L1799" s="22" t="str">
        <f>IF(AND(K1799="Délais NO &amp; Qté OK",X1799&gt;30,D1799&lt;&gt;""),"Verificar",IF(AND(K1799="Délais NO &amp; Qté OK",X1799&lt;=30,D1799&lt;&gt;""),"Entrée faite "&amp;X1799&amp;" jours "&amp;V1799,IF(AND(X1799&lt;30,K1799="Délais NO &amp; Qté NO",D1799=""),"Demande faite "&amp;X1799&amp;" jours "&amp;W1800,"")))</f>
        <v/>
      </c>
      <c r="M1799" s="22">
        <f t="shared" si="198"/>
        <v>1</v>
      </c>
      <c r="N1799" s="23">
        <v>1</v>
      </c>
      <c r="O1799" s="12" t="str">
        <f>CONCATENATE(C1799,D1799,E1799)</f>
        <v>36050523480791800018000</v>
      </c>
      <c r="P1799" s="42" t="str">
        <f t="shared" si="199"/>
        <v>23480791800018000</v>
      </c>
      <c r="Q1799" s="24" t="str">
        <f>IF(AND(D1799&lt;&gt;0,E1799=0),B1799,"")</f>
        <v/>
      </c>
      <c r="R1799" s="25" t="str">
        <f>IF(AND(D1799=0,E1799&lt;&gt;0),B1799,"")</f>
        <v/>
      </c>
      <c r="S1799" s="26">
        <f t="shared" si="196"/>
        <v>41073</v>
      </c>
      <c r="T1799" s="27">
        <f>SUMIFS(S:S,O:O,O1799,E:E,"")</f>
        <v>0</v>
      </c>
      <c r="U1799" s="27">
        <f>SUMIFS(S:S,O:O,O1799,D:D,"")</f>
        <v>0</v>
      </c>
      <c r="V1799" s="28" t="str">
        <f t="shared" si="200"/>
        <v>Avant</v>
      </c>
      <c r="W1799" s="28" t="str">
        <f t="shared" si="201"/>
        <v>Après</v>
      </c>
      <c r="X1799" s="29">
        <f t="shared" si="202"/>
        <v>0</v>
      </c>
      <c r="Y1799" s="42">
        <f>IFERROR(P1799+D1799*0.03,"")</f>
        <v>2.348079180001854E+16</v>
      </c>
    </row>
    <row r="1800" spans="1:25">
      <c r="A1800" s="13" t="s">
        <v>69</v>
      </c>
      <c r="B1800" s="14" t="s">
        <v>28</v>
      </c>
      <c r="C1800" s="15">
        <v>3605052396414</v>
      </c>
      <c r="D1800" s="16">
        <v>6000</v>
      </c>
      <c r="E1800" s="17"/>
      <c r="F1800" s="18"/>
      <c r="G1800" s="19">
        <v>1</v>
      </c>
      <c r="H1800" s="20">
        <f t="shared" si="197"/>
        <v>1</v>
      </c>
      <c r="I1800" s="21">
        <f>SUMIFS(E:E,C:C,C1800)</f>
        <v>0</v>
      </c>
      <c r="J1800" s="21">
        <f>SUMIFS(D:D,C:C,C1800)</f>
        <v>6000</v>
      </c>
      <c r="K1800" s="20" t="str">
        <f>IF(H1800=2,"Délais OK &amp; Qté OK",IF(AND(H1800=1,E1800&lt;&gt;""),"Délais OK &amp; Qté NO",IF(AND(H1800=1,E1800="",M1800&gt;=2),"Délais NO &amp; Qté OK",IF(AND(E1800&lt;&gt;"",J1800=D1800),"Livraison sans demande","Délais NO &amp; Qté NO"))))</f>
        <v>Délais NO &amp; Qté NO</v>
      </c>
      <c r="L1800" s="22" t="str">
        <f>IF(AND(K1800="Délais NO &amp; Qté OK",X1800&gt;30,D1800&lt;&gt;""),"Verificar",IF(AND(K1800="Délais NO &amp; Qté OK",X1800&lt;=30,D1800&lt;&gt;""),"Entrée faite "&amp;X1800&amp;" jours "&amp;V1800,IF(AND(X1800&lt;30,K1800="Délais NO &amp; Qté NO",D1800=""),"Demande faite "&amp;X1800&amp;" jours "&amp;W1801,"")))</f>
        <v/>
      </c>
      <c r="M1800" s="22">
        <f t="shared" si="198"/>
        <v>1</v>
      </c>
      <c r="N1800" s="23">
        <v>1</v>
      </c>
      <c r="O1800" s="12" t="str">
        <f>CONCATENATE(C1800,D1800,E1800)</f>
        <v>36050523964146000</v>
      </c>
      <c r="P1800" s="42" t="str">
        <f t="shared" si="199"/>
        <v>23964146000</v>
      </c>
      <c r="Q1800" s="24" t="str">
        <f>IF(AND(D1800&lt;&gt;0,E1800=0),B1800,"")</f>
        <v>13/06/2012</v>
      </c>
      <c r="R1800" s="25" t="str">
        <f>IF(AND(D1800=0,E1800&lt;&gt;0),B1800,"")</f>
        <v/>
      </c>
      <c r="S1800" s="26">
        <f t="shared" si="196"/>
        <v>41073</v>
      </c>
      <c r="T1800" s="27">
        <f>SUMIFS(S:S,O:O,O1800,E:E,"")</f>
        <v>41073</v>
      </c>
      <c r="U1800" s="27">
        <f>SUMIFS(S:S,O:O,O1800,D:D,"")</f>
        <v>0</v>
      </c>
      <c r="V1800" s="28" t="str">
        <f t="shared" si="200"/>
        <v>Avant</v>
      </c>
      <c r="W1800" s="28" t="str">
        <f t="shared" si="201"/>
        <v>Après</v>
      </c>
      <c r="X1800" s="29">
        <f t="shared" si="202"/>
        <v>41073</v>
      </c>
      <c r="Y1800" s="42">
        <f>IFERROR(P1800+D1800*0.03,"")</f>
        <v>23964146180</v>
      </c>
    </row>
    <row r="1801" spans="1:25">
      <c r="A1801" s="13" t="s">
        <v>69</v>
      </c>
      <c r="B1801" s="14" t="s">
        <v>28</v>
      </c>
      <c r="C1801" s="15">
        <v>3605052460696</v>
      </c>
      <c r="D1801" s="16">
        <v>25000</v>
      </c>
      <c r="E1801" s="17">
        <v>25000</v>
      </c>
      <c r="F1801" s="18">
        <v>1</v>
      </c>
      <c r="G1801" s="19">
        <v>1</v>
      </c>
      <c r="H1801" s="20">
        <f t="shared" si="197"/>
        <v>2</v>
      </c>
      <c r="I1801" s="21">
        <f>SUMIFS(E:E,C:C,C1801)</f>
        <v>25000</v>
      </c>
      <c r="J1801" s="21">
        <f>SUMIFS(D:D,C:C,C1801)</f>
        <v>25000</v>
      </c>
      <c r="K1801" s="20" t="str">
        <f>IF(H1801=2,"Délais OK &amp; Qté OK",IF(AND(H1801=1,E1801&lt;&gt;""),"Délais OK &amp; Qté NO",IF(AND(H1801=1,E1801="",M1801&gt;=2),"Délais NO &amp; Qté OK",IF(AND(E1801&lt;&gt;"",J1801=D1801),"Livraison sans demande","Délais NO &amp; Qté NO"))))</f>
        <v>Délais OK &amp; Qté OK</v>
      </c>
      <c r="L1801" s="22" t="str">
        <f>IF(AND(K1801="Délais NO &amp; Qté OK",X1801&gt;30,D1801&lt;&gt;""),"Verificar",IF(AND(K1801="Délais NO &amp; Qté OK",X1801&lt;=30,D1801&lt;&gt;""),"Entrée faite "&amp;X1801&amp;" jours "&amp;V1801,IF(AND(X1801&lt;30,K1801="Délais NO &amp; Qté NO",D1801=""),"Demande faite "&amp;X1801&amp;" jours "&amp;W1802,"")))</f>
        <v/>
      </c>
      <c r="M1801" s="22">
        <f t="shared" si="198"/>
        <v>1</v>
      </c>
      <c r="N1801" s="23">
        <v>1</v>
      </c>
      <c r="O1801" s="12" t="str">
        <f>CONCATENATE(C1801,D1801,E1801)</f>
        <v>36050524606962500025000</v>
      </c>
      <c r="P1801" s="42" t="str">
        <f t="shared" si="199"/>
        <v>24606962500025000</v>
      </c>
      <c r="Q1801" s="24" t="str">
        <f>IF(AND(D1801&lt;&gt;0,E1801=0),B1801,"")</f>
        <v/>
      </c>
      <c r="R1801" s="25" t="str">
        <f>IF(AND(D1801=0,E1801&lt;&gt;0),B1801,"")</f>
        <v/>
      </c>
      <c r="S1801" s="26">
        <f t="shared" si="196"/>
        <v>41073</v>
      </c>
      <c r="T1801" s="27">
        <f>SUMIFS(S:S,O:O,O1801,E:E,"")</f>
        <v>0</v>
      </c>
      <c r="U1801" s="27">
        <f>SUMIFS(S:S,O:O,O1801,D:D,"")</f>
        <v>0</v>
      </c>
      <c r="V1801" s="28" t="str">
        <f t="shared" si="200"/>
        <v>Avant</v>
      </c>
      <c r="W1801" s="28" t="str">
        <f t="shared" si="201"/>
        <v>Après</v>
      </c>
      <c r="X1801" s="29">
        <f t="shared" si="202"/>
        <v>0</v>
      </c>
      <c r="Y1801" s="42">
        <f>IFERROR(P1801+D1801*0.03,"")</f>
        <v>2.4606962500025752E+16</v>
      </c>
    </row>
    <row r="1802" spans="1:25">
      <c r="A1802" s="13" t="s">
        <v>69</v>
      </c>
      <c r="B1802" s="14" t="s">
        <v>28</v>
      </c>
      <c r="C1802" s="15">
        <v>3605052460702</v>
      </c>
      <c r="D1802" s="16">
        <v>1500</v>
      </c>
      <c r="E1802" s="17"/>
      <c r="F1802" s="18"/>
      <c r="G1802" s="19">
        <v>1</v>
      </c>
      <c r="H1802" s="20">
        <f t="shared" si="197"/>
        <v>1</v>
      </c>
      <c r="I1802" s="21">
        <f>SUMIFS(E:E,C:C,C1802)</f>
        <v>0</v>
      </c>
      <c r="J1802" s="21">
        <f>SUMIFS(D:D,C:C,C1802)</f>
        <v>1500</v>
      </c>
      <c r="K1802" s="20" t="str">
        <f>IF(H1802=2,"Délais OK &amp; Qté OK",IF(AND(H1802=1,E1802&lt;&gt;""),"Délais OK &amp; Qté NO",IF(AND(H1802=1,E1802="",M1802&gt;=2),"Délais NO &amp; Qté OK",IF(AND(E1802&lt;&gt;"",J1802=D1802),"Livraison sans demande","Délais NO &amp; Qté NO"))))</f>
        <v>Délais NO &amp; Qté NO</v>
      </c>
      <c r="L1802" s="22" t="str">
        <f>IF(AND(K1802="Délais NO &amp; Qté OK",X1802&gt;30,D1802&lt;&gt;""),"Verificar",IF(AND(K1802="Délais NO &amp; Qté OK",X1802&lt;=30,D1802&lt;&gt;""),"Entrée faite "&amp;X1802&amp;" jours "&amp;V1802,IF(AND(X1802&lt;30,K1802="Délais NO &amp; Qté NO",D1802=""),"Demande faite "&amp;X1802&amp;" jours "&amp;W1803,"")))</f>
        <v/>
      </c>
      <c r="M1802" s="22">
        <f t="shared" si="198"/>
        <v>1</v>
      </c>
      <c r="N1802" s="23">
        <v>1</v>
      </c>
      <c r="O1802" s="12" t="str">
        <f>CONCATENATE(C1802,D1802,E1802)</f>
        <v>36050524607021500</v>
      </c>
      <c r="P1802" s="42" t="str">
        <f t="shared" si="199"/>
        <v>24607021500</v>
      </c>
      <c r="Q1802" s="24" t="str">
        <f>IF(AND(D1802&lt;&gt;0,E1802=0),B1802,"")</f>
        <v>13/06/2012</v>
      </c>
      <c r="R1802" s="25" t="str">
        <f>IF(AND(D1802=0,E1802&lt;&gt;0),B1802,"")</f>
        <v/>
      </c>
      <c r="S1802" s="26">
        <f t="shared" si="196"/>
        <v>41073</v>
      </c>
      <c r="T1802" s="27">
        <f>SUMIFS(S:S,O:O,O1802,E:E,"")</f>
        <v>41073</v>
      </c>
      <c r="U1802" s="27">
        <f>SUMIFS(S:S,O:O,O1802,D:D,"")</f>
        <v>0</v>
      </c>
      <c r="V1802" s="28" t="str">
        <f t="shared" si="200"/>
        <v>Avant</v>
      </c>
      <c r="W1802" s="28" t="str">
        <f t="shared" si="201"/>
        <v>Après</v>
      </c>
      <c r="X1802" s="29">
        <f t="shared" si="202"/>
        <v>41073</v>
      </c>
      <c r="Y1802" s="42">
        <f>IFERROR(P1802+D1802*0.03,"")</f>
        <v>24607021545</v>
      </c>
    </row>
    <row r="1803" spans="1:25">
      <c r="A1803" s="13" t="s">
        <v>69</v>
      </c>
      <c r="B1803" s="14" t="s">
        <v>28</v>
      </c>
      <c r="C1803" s="15">
        <v>3605052518762</v>
      </c>
      <c r="D1803" s="16">
        <v>21300</v>
      </c>
      <c r="E1803" s="17">
        <v>30000</v>
      </c>
      <c r="F1803" s="18"/>
      <c r="G1803" s="19">
        <v>1</v>
      </c>
      <c r="H1803" s="20">
        <f t="shared" si="197"/>
        <v>1</v>
      </c>
      <c r="I1803" s="21">
        <f>SUMIFS(E:E,C:C,C1803)</f>
        <v>21000</v>
      </c>
      <c r="J1803" s="21">
        <f>SUMIFS(D:D,C:C,C1803)</f>
        <v>21300</v>
      </c>
      <c r="K1803" s="20" t="str">
        <f>IF(H1803=2,"Délais OK &amp; Qté OK",IF(AND(H1803=1,E1803&lt;&gt;""),"Délais OK &amp; Qté NO",IF(AND(H1803=1,E1803="",M1803&gt;=2),"Délais NO &amp; Qté OK",IF(AND(E1803&lt;&gt;"",J1803=D1803),"Livraison sans demande","Délais NO &amp; Qté NO"))))</f>
        <v>Délais OK &amp; Qté NO</v>
      </c>
      <c r="L1803" s="22" t="str">
        <f>IF(AND(K1803="Délais NO &amp; Qté OK",X1803&gt;30,D1803&lt;&gt;""),"Verificar",IF(AND(K1803="Délais NO &amp; Qté OK",X1803&lt;=30,D1803&lt;&gt;""),"Entrée faite "&amp;X1803&amp;" jours "&amp;V1803,IF(AND(X1803&lt;30,K1803="Délais NO &amp; Qté NO",D1803=""),"Demande faite "&amp;X1803&amp;" jours "&amp;W1804,"")))</f>
        <v/>
      </c>
      <c r="M1803" s="22">
        <f t="shared" si="198"/>
        <v>1</v>
      </c>
      <c r="N1803" s="23">
        <v>1</v>
      </c>
      <c r="O1803" s="12" t="str">
        <f>CONCATENATE(C1803,D1803,E1803)</f>
        <v>36050525187622130030000</v>
      </c>
      <c r="P1803" s="42" t="str">
        <f t="shared" si="199"/>
        <v>25187622130030000</v>
      </c>
      <c r="Q1803" s="24" t="str">
        <f>IF(AND(D1803&lt;&gt;0,E1803=0),B1803,"")</f>
        <v/>
      </c>
      <c r="R1803" s="25" t="str">
        <f>IF(AND(D1803=0,E1803&lt;&gt;0),B1803,"")</f>
        <v/>
      </c>
      <c r="S1803" s="26">
        <f t="shared" si="196"/>
        <v>41073</v>
      </c>
      <c r="T1803" s="27">
        <f>SUMIFS(S:S,O:O,O1803,E:E,"")</f>
        <v>0</v>
      </c>
      <c r="U1803" s="27">
        <f>SUMIFS(S:S,O:O,O1803,D:D,"")</f>
        <v>0</v>
      </c>
      <c r="V1803" s="28" t="str">
        <f t="shared" si="200"/>
        <v>Avant</v>
      </c>
      <c r="W1803" s="28" t="str">
        <f t="shared" si="201"/>
        <v>Après</v>
      </c>
      <c r="X1803" s="29">
        <f t="shared" si="202"/>
        <v>0</v>
      </c>
      <c r="Y1803" s="42">
        <f>IFERROR(P1803+D1803*0.03,"")</f>
        <v>2.518762213003064E+16</v>
      </c>
    </row>
    <row r="1804" spans="1:25">
      <c r="A1804" s="13" t="s">
        <v>69</v>
      </c>
      <c r="B1804" s="14" t="s">
        <v>28</v>
      </c>
      <c r="C1804" s="15">
        <v>3605052587751</v>
      </c>
      <c r="D1804" s="16">
        <v>12000</v>
      </c>
      <c r="E1804" s="17">
        <v>12000</v>
      </c>
      <c r="F1804" s="18">
        <v>1</v>
      </c>
      <c r="G1804" s="19">
        <v>1</v>
      </c>
      <c r="H1804" s="20">
        <f t="shared" si="197"/>
        <v>2</v>
      </c>
      <c r="I1804" s="21">
        <f>SUMIFS(E:E,C:C,C1804)</f>
        <v>12000</v>
      </c>
      <c r="J1804" s="21">
        <f>SUMIFS(D:D,C:C,C1804)</f>
        <v>17310</v>
      </c>
      <c r="K1804" s="20" t="str">
        <f>IF(H1804=2,"Délais OK &amp; Qté OK",IF(AND(H1804=1,E1804&lt;&gt;""),"Délais OK &amp; Qté NO",IF(AND(H1804=1,E1804="",M1804&gt;=2),"Délais NO &amp; Qté OK",IF(AND(E1804&lt;&gt;"",J1804=D1804),"Livraison sans demande","Délais NO &amp; Qté NO"))))</f>
        <v>Délais OK &amp; Qté OK</v>
      </c>
      <c r="L1804" s="22" t="str">
        <f>IF(AND(K1804="Délais NO &amp; Qté OK",X1804&gt;30,D1804&lt;&gt;""),"Verificar",IF(AND(K1804="Délais NO &amp; Qté OK",X1804&lt;=30,D1804&lt;&gt;""),"Entrée faite "&amp;X1804&amp;" jours "&amp;V1804,IF(AND(X1804&lt;30,K1804="Délais NO &amp; Qté NO",D1804=""),"Demande faite "&amp;X1804&amp;" jours "&amp;W1805,"")))</f>
        <v/>
      </c>
      <c r="M1804" s="22">
        <f t="shared" si="198"/>
        <v>1</v>
      </c>
      <c r="N1804" s="23">
        <v>1</v>
      </c>
      <c r="O1804" s="12" t="str">
        <f>CONCATENATE(C1804,D1804,E1804)</f>
        <v>36050525877511200012000</v>
      </c>
      <c r="P1804" s="42" t="str">
        <f t="shared" si="199"/>
        <v>25877511200012000</v>
      </c>
      <c r="Q1804" s="24" t="str">
        <f>IF(AND(D1804&lt;&gt;0,E1804=0),B1804,"")</f>
        <v/>
      </c>
      <c r="R1804" s="25" t="str">
        <f>IF(AND(D1804=0,E1804&lt;&gt;0),B1804,"")</f>
        <v/>
      </c>
      <c r="S1804" s="26">
        <f t="shared" si="196"/>
        <v>41073</v>
      </c>
      <c r="T1804" s="27">
        <f>SUMIFS(S:S,O:O,O1804,E:E,"")</f>
        <v>0</v>
      </c>
      <c r="U1804" s="27">
        <f>SUMIFS(S:S,O:O,O1804,D:D,"")</f>
        <v>0</v>
      </c>
      <c r="V1804" s="28" t="str">
        <f t="shared" si="200"/>
        <v>Avant</v>
      </c>
      <c r="W1804" s="28" t="str">
        <f t="shared" si="201"/>
        <v>Après</v>
      </c>
      <c r="X1804" s="29">
        <f t="shared" si="202"/>
        <v>0</v>
      </c>
      <c r="Y1804" s="42">
        <f>IFERROR(P1804+D1804*0.03,"")</f>
        <v>2.587751120001236E+16</v>
      </c>
    </row>
    <row r="1805" spans="1:25">
      <c r="A1805" s="13" t="s">
        <v>69</v>
      </c>
      <c r="B1805" s="14" t="s">
        <v>28</v>
      </c>
      <c r="C1805" s="15">
        <v>3605052587775</v>
      </c>
      <c r="D1805" s="16">
        <v>7000</v>
      </c>
      <c r="E1805" s="17">
        <v>7000</v>
      </c>
      <c r="F1805" s="18">
        <v>1</v>
      </c>
      <c r="G1805" s="19">
        <v>1</v>
      </c>
      <c r="H1805" s="20">
        <f t="shared" si="197"/>
        <v>2</v>
      </c>
      <c r="I1805" s="21">
        <f>SUMIFS(E:E,C:C,C1805)</f>
        <v>7000</v>
      </c>
      <c r="J1805" s="21">
        <f>SUMIFS(D:D,C:C,C1805)</f>
        <v>7000</v>
      </c>
      <c r="K1805" s="20" t="str">
        <f>IF(H1805=2,"Délais OK &amp; Qté OK",IF(AND(H1805=1,E1805&lt;&gt;""),"Délais OK &amp; Qté NO",IF(AND(H1805=1,E1805="",M1805&gt;=2),"Délais NO &amp; Qté OK",IF(AND(E1805&lt;&gt;"",J1805=D1805),"Livraison sans demande","Délais NO &amp; Qté NO"))))</f>
        <v>Délais OK &amp; Qté OK</v>
      </c>
      <c r="L1805" s="22" t="str">
        <f>IF(AND(K1805="Délais NO &amp; Qté OK",X1805&gt;30,D1805&lt;&gt;""),"Verificar",IF(AND(K1805="Délais NO &amp; Qté OK",X1805&lt;=30,D1805&lt;&gt;""),"Entrée faite "&amp;X1805&amp;" jours "&amp;V1805,IF(AND(X1805&lt;30,K1805="Délais NO &amp; Qté NO",D1805=""),"Demande faite "&amp;X1805&amp;" jours "&amp;W1806,"")))</f>
        <v/>
      </c>
      <c r="M1805" s="22">
        <f t="shared" si="198"/>
        <v>1</v>
      </c>
      <c r="N1805" s="23">
        <v>1</v>
      </c>
      <c r="O1805" s="12" t="str">
        <f>CONCATENATE(C1805,D1805,E1805)</f>
        <v>360505258777570007000</v>
      </c>
      <c r="P1805" s="42" t="str">
        <f t="shared" si="199"/>
        <v>258777570007000</v>
      </c>
      <c r="Q1805" s="24" t="str">
        <f>IF(AND(D1805&lt;&gt;0,E1805=0),B1805,"")</f>
        <v/>
      </c>
      <c r="R1805" s="25" t="str">
        <f>IF(AND(D1805=0,E1805&lt;&gt;0),B1805,"")</f>
        <v/>
      </c>
      <c r="S1805" s="26">
        <f t="shared" si="196"/>
        <v>41073</v>
      </c>
      <c r="T1805" s="27">
        <f>SUMIFS(S:S,O:O,O1805,E:E,"")</f>
        <v>0</v>
      </c>
      <c r="U1805" s="27">
        <f>SUMIFS(S:S,O:O,O1805,D:D,"")</f>
        <v>0</v>
      </c>
      <c r="V1805" s="28" t="str">
        <f t="shared" si="200"/>
        <v>Avant</v>
      </c>
      <c r="W1805" s="28" t="str">
        <f t="shared" si="201"/>
        <v>Après</v>
      </c>
      <c r="X1805" s="29">
        <f t="shared" si="202"/>
        <v>0</v>
      </c>
      <c r="Y1805" s="42">
        <f>IFERROR(P1805+D1805*0.03,"")</f>
        <v>258777570007210</v>
      </c>
    </row>
    <row r="1806" spans="1:25">
      <c r="A1806" s="13" t="s">
        <v>69</v>
      </c>
      <c r="B1806" s="14" t="s">
        <v>12</v>
      </c>
      <c r="C1806" s="15">
        <v>3605052396445</v>
      </c>
      <c r="D1806" s="16">
        <v>6000</v>
      </c>
      <c r="E1806" s="17"/>
      <c r="F1806" s="18"/>
      <c r="G1806" s="19">
        <v>1</v>
      </c>
      <c r="H1806" s="20">
        <f t="shared" si="197"/>
        <v>1</v>
      </c>
      <c r="I1806" s="21">
        <f>SUMIFS(E:E,C:C,C1806)</f>
        <v>0</v>
      </c>
      <c r="J1806" s="21">
        <f>SUMIFS(D:D,C:C,C1806)</f>
        <v>6000</v>
      </c>
      <c r="K1806" s="20" t="str">
        <f>IF(H1806=2,"Délais OK &amp; Qté OK",IF(AND(H1806=1,E1806&lt;&gt;""),"Délais OK &amp; Qté NO",IF(AND(H1806=1,E1806="",M1806&gt;=2),"Délais NO &amp; Qté OK",IF(AND(E1806&lt;&gt;"",J1806=D1806),"Livraison sans demande","Délais NO &amp; Qté NO"))))</f>
        <v>Délais NO &amp; Qté NO</v>
      </c>
      <c r="L1806" s="22" t="str">
        <f>IF(AND(K1806="Délais NO &amp; Qté OK",X1806&gt;30,D1806&lt;&gt;""),"Verificar",IF(AND(K1806="Délais NO &amp; Qté OK",X1806&lt;=30,D1806&lt;&gt;""),"Entrée faite "&amp;X1806&amp;" jours "&amp;V1806,IF(AND(X1806&lt;30,K1806="Délais NO &amp; Qté NO",D1806=""),"Demande faite "&amp;X1806&amp;" jours "&amp;W1807,"")))</f>
        <v/>
      </c>
      <c r="M1806" s="22">
        <f t="shared" si="198"/>
        <v>1</v>
      </c>
      <c r="N1806" s="23">
        <v>1</v>
      </c>
      <c r="O1806" s="12" t="str">
        <f>CONCATENATE(C1806,D1806,E1806)</f>
        <v>36050523964456000</v>
      </c>
      <c r="P1806" s="42" t="str">
        <f t="shared" si="199"/>
        <v>23964456000</v>
      </c>
      <c r="Q1806" s="24" t="str">
        <f>IF(AND(D1806&lt;&gt;0,E1806=0),B1806,"")</f>
        <v>14/06/2012</v>
      </c>
      <c r="R1806" s="25" t="str">
        <f>IF(AND(D1806=0,E1806&lt;&gt;0),B1806,"")</f>
        <v/>
      </c>
      <c r="S1806" s="26">
        <f t="shared" si="196"/>
        <v>41074</v>
      </c>
      <c r="T1806" s="27">
        <f>SUMIFS(S:S,O:O,O1806,E:E,"")</f>
        <v>41074</v>
      </c>
      <c r="U1806" s="27">
        <f>SUMIFS(S:S,O:O,O1806,D:D,"")</f>
        <v>0</v>
      </c>
      <c r="V1806" s="28" t="str">
        <f t="shared" si="200"/>
        <v>Avant</v>
      </c>
      <c r="W1806" s="28" t="str">
        <f t="shared" si="201"/>
        <v>Après</v>
      </c>
      <c r="X1806" s="29">
        <f t="shared" si="202"/>
        <v>41074</v>
      </c>
      <c r="Y1806" s="42">
        <f>IFERROR(P1806+D1806*0.03,"")</f>
        <v>23964456180</v>
      </c>
    </row>
    <row r="1807" spans="1:25">
      <c r="A1807" s="13" t="s">
        <v>69</v>
      </c>
      <c r="B1807" s="14" t="s">
        <v>12</v>
      </c>
      <c r="C1807" s="15">
        <v>3605052518762</v>
      </c>
      <c r="D1807" s="16"/>
      <c r="E1807" s="17">
        <v>-9000</v>
      </c>
      <c r="F1807" s="18"/>
      <c r="G1807" s="19"/>
      <c r="H1807" s="20">
        <f t="shared" si="197"/>
        <v>0</v>
      </c>
      <c r="I1807" s="21">
        <f>SUMIFS(E:E,C:C,C1807)</f>
        <v>21000</v>
      </c>
      <c r="J1807" s="21">
        <f>SUMIFS(D:D,C:C,C1807)</f>
        <v>21300</v>
      </c>
      <c r="K1807" s="20" t="str">
        <f>IF(H1807=2,"Délais OK &amp; Qté OK",IF(AND(H1807=1,E1807&lt;&gt;""),"Délais OK &amp; Qté NO",IF(AND(H1807=1,E1807="",M1807&gt;=2),"Délais NO &amp; Qté OK",IF(AND(E1807&lt;&gt;"",J1807=D1807),"Livraison sans demande","Délais NO &amp; Qté NO"))))</f>
        <v>Délais NO &amp; Qté NO</v>
      </c>
      <c r="L1807" s="22" t="str">
        <f>IF(AND(K1807="Délais NO &amp; Qté OK",X1807&gt;30,D1807&lt;&gt;""),"Verificar",IF(AND(K1807="Délais NO &amp; Qté OK",X1807&lt;=30,D1807&lt;&gt;""),"Entrée faite "&amp;X1807&amp;" jours "&amp;V1807,IF(AND(X1807&lt;30,K1807="Délais NO &amp; Qté NO",D1807=""),"Demande faite "&amp;X1807&amp;" jours "&amp;W1808,"")))</f>
        <v/>
      </c>
      <c r="M1807" s="22">
        <f t="shared" si="198"/>
        <v>1</v>
      </c>
      <c r="N1807" s="23">
        <v>1</v>
      </c>
      <c r="O1807" s="12" t="str">
        <f>CONCATENATE(C1807,D1807,E1807)</f>
        <v>3605052518762-9000</v>
      </c>
      <c r="P1807" s="42" t="str">
        <f t="shared" si="199"/>
        <v>2518762-9000</v>
      </c>
      <c r="Q1807" s="24" t="str">
        <f>IF(AND(D1807&lt;&gt;0,E1807=0),B1807,"")</f>
        <v/>
      </c>
      <c r="R1807" s="25" t="str">
        <f>IF(AND(D1807=0,E1807&lt;&gt;0),B1807,"")</f>
        <v>14/06/2012</v>
      </c>
      <c r="S1807" s="26">
        <f t="shared" si="196"/>
        <v>41074</v>
      </c>
      <c r="T1807" s="27">
        <f>SUMIFS(S:S,O:O,O1807,E:E,"")</f>
        <v>0</v>
      </c>
      <c r="U1807" s="27">
        <f>SUMIFS(S:S,O:O,O1807,D:D,"")</f>
        <v>41074</v>
      </c>
      <c r="V1807" s="28" t="str">
        <f t="shared" si="200"/>
        <v>Après</v>
      </c>
      <c r="W1807" s="28" t="str">
        <f t="shared" si="201"/>
        <v>Avant</v>
      </c>
      <c r="X1807" s="29">
        <f t="shared" si="202"/>
        <v>41074</v>
      </c>
      <c r="Y1807" s="42" t="str">
        <f>IFERROR(P1807+D1807*0.03,"")</f>
        <v/>
      </c>
    </row>
    <row r="1808" spans="1:25">
      <c r="A1808" s="13" t="s">
        <v>69</v>
      </c>
      <c r="B1808" s="14" t="s">
        <v>31</v>
      </c>
      <c r="C1808" s="15">
        <v>3605051947785</v>
      </c>
      <c r="D1808" s="16">
        <v>8000</v>
      </c>
      <c r="E1808" s="17">
        <v>8000</v>
      </c>
      <c r="F1808" s="18">
        <v>1</v>
      </c>
      <c r="G1808" s="19">
        <v>1</v>
      </c>
      <c r="H1808" s="20">
        <f t="shared" si="197"/>
        <v>2</v>
      </c>
      <c r="I1808" s="21">
        <f>SUMIFS(E:E,C:C,C1808)</f>
        <v>8000</v>
      </c>
      <c r="J1808" s="21">
        <f>SUMIFS(D:D,C:C,C1808)</f>
        <v>8000</v>
      </c>
      <c r="K1808" s="20" t="str">
        <f>IF(H1808=2,"Délais OK &amp; Qté OK",IF(AND(H1808=1,E1808&lt;&gt;""),"Délais OK &amp; Qté NO",IF(AND(H1808=1,E1808="",M1808&gt;=2),"Délais NO &amp; Qté OK",IF(AND(E1808&lt;&gt;"",J1808=D1808),"Livraison sans demande","Délais NO &amp; Qté NO"))))</f>
        <v>Délais OK &amp; Qté OK</v>
      </c>
      <c r="L1808" s="22" t="str">
        <f>IF(AND(K1808="Délais NO &amp; Qté OK",X1808&gt;30,D1808&lt;&gt;""),"Verificar",IF(AND(K1808="Délais NO &amp; Qté OK",X1808&lt;=30,D1808&lt;&gt;""),"Entrée faite "&amp;X1808&amp;" jours "&amp;V1808,IF(AND(X1808&lt;30,K1808="Délais NO &amp; Qté NO",D1808=""),"Demande faite "&amp;X1808&amp;" jours "&amp;W1809,"")))</f>
        <v/>
      </c>
      <c r="M1808" s="22">
        <f t="shared" si="198"/>
        <v>1</v>
      </c>
      <c r="N1808" s="23">
        <v>1</v>
      </c>
      <c r="O1808" s="12" t="str">
        <f>CONCATENATE(C1808,D1808,E1808)</f>
        <v>360505194778580008000</v>
      </c>
      <c r="P1808" s="42" t="str">
        <f t="shared" si="199"/>
        <v>194778580008000</v>
      </c>
      <c r="Q1808" s="24" t="str">
        <f>IF(AND(D1808&lt;&gt;0,E1808=0),B1808,"")</f>
        <v/>
      </c>
      <c r="R1808" s="25" t="str">
        <f>IF(AND(D1808=0,E1808&lt;&gt;0),B1808,"")</f>
        <v/>
      </c>
      <c r="S1808" s="26">
        <f t="shared" si="196"/>
        <v>41078</v>
      </c>
      <c r="T1808" s="27">
        <f>SUMIFS(S:S,O:O,O1808,E:E,"")</f>
        <v>0</v>
      </c>
      <c r="U1808" s="27">
        <f>SUMIFS(S:S,O:O,O1808,D:D,"")</f>
        <v>0</v>
      </c>
      <c r="V1808" s="28" t="str">
        <f t="shared" si="200"/>
        <v>Avant</v>
      </c>
      <c r="W1808" s="28" t="str">
        <f t="shared" si="201"/>
        <v>Après</v>
      </c>
      <c r="X1808" s="29">
        <f t="shared" si="202"/>
        <v>0</v>
      </c>
      <c r="Y1808" s="42">
        <f>IFERROR(P1808+D1808*0.03,"")</f>
        <v>194778580008240</v>
      </c>
    </row>
    <row r="1809" spans="1:25">
      <c r="A1809" s="13" t="s">
        <v>69</v>
      </c>
      <c r="B1809" s="14" t="s">
        <v>31</v>
      </c>
      <c r="C1809" s="15">
        <v>3605051947891</v>
      </c>
      <c r="D1809" s="16">
        <v>5000</v>
      </c>
      <c r="E1809" s="17">
        <v>5000</v>
      </c>
      <c r="F1809" s="18">
        <v>1</v>
      </c>
      <c r="G1809" s="19">
        <v>1</v>
      </c>
      <c r="H1809" s="20">
        <f t="shared" si="197"/>
        <v>2</v>
      </c>
      <c r="I1809" s="21">
        <f>SUMIFS(E:E,C:C,C1809)</f>
        <v>5000</v>
      </c>
      <c r="J1809" s="21">
        <f>SUMIFS(D:D,C:C,C1809)</f>
        <v>5000</v>
      </c>
      <c r="K1809" s="20" t="str">
        <f>IF(H1809=2,"Délais OK &amp; Qté OK",IF(AND(H1809=1,E1809&lt;&gt;""),"Délais OK &amp; Qté NO",IF(AND(H1809=1,E1809="",M1809&gt;=2),"Délais NO &amp; Qté OK",IF(AND(E1809&lt;&gt;"",J1809=D1809),"Livraison sans demande","Délais NO &amp; Qté NO"))))</f>
        <v>Délais OK &amp; Qté OK</v>
      </c>
      <c r="L1809" s="22" t="str">
        <f>IF(AND(K1809="Délais NO &amp; Qté OK",X1809&gt;30,D1809&lt;&gt;""),"Verificar",IF(AND(K1809="Délais NO &amp; Qté OK",X1809&lt;=30,D1809&lt;&gt;""),"Entrée faite "&amp;X1809&amp;" jours "&amp;V1809,IF(AND(X1809&lt;30,K1809="Délais NO &amp; Qté NO",D1809=""),"Demande faite "&amp;X1809&amp;" jours "&amp;W1810,"")))</f>
        <v/>
      </c>
      <c r="M1809" s="22">
        <f t="shared" si="198"/>
        <v>1</v>
      </c>
      <c r="N1809" s="23">
        <v>1</v>
      </c>
      <c r="O1809" s="12" t="str">
        <f>CONCATENATE(C1809,D1809,E1809)</f>
        <v>360505194789150005000</v>
      </c>
      <c r="P1809" s="42" t="str">
        <f t="shared" si="199"/>
        <v>194789150005000</v>
      </c>
      <c r="Q1809" s="24" t="str">
        <f>IF(AND(D1809&lt;&gt;0,E1809=0),B1809,"")</f>
        <v/>
      </c>
      <c r="R1809" s="25" t="str">
        <f>IF(AND(D1809=0,E1809&lt;&gt;0),B1809,"")</f>
        <v/>
      </c>
      <c r="S1809" s="26">
        <f t="shared" si="196"/>
        <v>41078</v>
      </c>
      <c r="T1809" s="27">
        <f>SUMIFS(S:S,O:O,O1809,E:E,"")</f>
        <v>0</v>
      </c>
      <c r="U1809" s="27">
        <f>SUMIFS(S:S,O:O,O1809,D:D,"")</f>
        <v>0</v>
      </c>
      <c r="V1809" s="28" t="str">
        <f t="shared" si="200"/>
        <v>Avant</v>
      </c>
      <c r="W1809" s="28" t="str">
        <f t="shared" si="201"/>
        <v>Après</v>
      </c>
      <c r="X1809" s="29">
        <f t="shared" si="202"/>
        <v>0</v>
      </c>
      <c r="Y1809" s="42">
        <f>IFERROR(P1809+D1809*0.03,"")</f>
        <v>194789150005150</v>
      </c>
    </row>
    <row r="1810" spans="1:25">
      <c r="A1810" s="13" t="s">
        <v>69</v>
      </c>
      <c r="B1810" s="14" t="s">
        <v>31</v>
      </c>
      <c r="C1810" s="15">
        <v>3605052267417</v>
      </c>
      <c r="D1810" s="16">
        <v>7500</v>
      </c>
      <c r="E1810" s="17"/>
      <c r="F1810" s="18"/>
      <c r="G1810" s="19">
        <v>1</v>
      </c>
      <c r="H1810" s="20">
        <f t="shared" si="197"/>
        <v>1</v>
      </c>
      <c r="I1810" s="21">
        <f>SUMIFS(E:E,C:C,C1810)</f>
        <v>0</v>
      </c>
      <c r="J1810" s="21">
        <f>SUMIFS(D:D,C:C,C1810)</f>
        <v>7500</v>
      </c>
      <c r="K1810" s="20" t="str">
        <f>IF(H1810=2,"Délais OK &amp; Qté OK",IF(AND(H1810=1,E1810&lt;&gt;""),"Délais OK &amp; Qté NO",IF(AND(H1810=1,E1810="",M1810&gt;=2),"Délais NO &amp; Qté OK",IF(AND(E1810&lt;&gt;"",J1810=D1810),"Livraison sans demande","Délais NO &amp; Qté NO"))))</f>
        <v>Délais NO &amp; Qté NO</v>
      </c>
      <c r="L1810" s="22" t="str">
        <f>IF(AND(K1810="Délais NO &amp; Qté OK",X1810&gt;30,D1810&lt;&gt;""),"Verificar",IF(AND(K1810="Délais NO &amp; Qté OK",X1810&lt;=30,D1810&lt;&gt;""),"Entrée faite "&amp;X1810&amp;" jours "&amp;V1810,IF(AND(X1810&lt;30,K1810="Délais NO &amp; Qté NO",D1810=""),"Demande faite "&amp;X1810&amp;" jours "&amp;W1811,"")))</f>
        <v/>
      </c>
      <c r="M1810" s="22">
        <f t="shared" si="198"/>
        <v>1</v>
      </c>
      <c r="N1810" s="23">
        <v>1</v>
      </c>
      <c r="O1810" s="12" t="str">
        <f>CONCATENATE(C1810,D1810,E1810)</f>
        <v>36050522674177500</v>
      </c>
      <c r="P1810" s="42" t="str">
        <f t="shared" si="199"/>
        <v>22674177500</v>
      </c>
      <c r="Q1810" s="24" t="str">
        <f>IF(AND(D1810&lt;&gt;0,E1810=0),B1810,"")</f>
        <v>18/06/2012</v>
      </c>
      <c r="R1810" s="25" t="str">
        <f>IF(AND(D1810=0,E1810&lt;&gt;0),B1810,"")</f>
        <v/>
      </c>
      <c r="S1810" s="26">
        <f t="shared" si="196"/>
        <v>41078</v>
      </c>
      <c r="T1810" s="27">
        <f>SUMIFS(S:S,O:O,O1810,E:E,"")</f>
        <v>41078</v>
      </c>
      <c r="U1810" s="27">
        <f>SUMIFS(S:S,O:O,O1810,D:D,"")</f>
        <v>0</v>
      </c>
      <c r="V1810" s="28" t="str">
        <f t="shared" si="200"/>
        <v>Avant</v>
      </c>
      <c r="W1810" s="28" t="str">
        <f t="shared" si="201"/>
        <v>Après</v>
      </c>
      <c r="X1810" s="29">
        <f t="shared" si="202"/>
        <v>41078</v>
      </c>
      <c r="Y1810" s="42">
        <f>IFERROR(P1810+D1810*0.03,"")</f>
        <v>22674177725</v>
      </c>
    </row>
    <row r="1811" spans="1:25">
      <c r="A1811" s="13" t="s">
        <v>69</v>
      </c>
      <c r="B1811" s="14" t="s">
        <v>31</v>
      </c>
      <c r="C1811" s="15">
        <v>3605052268698</v>
      </c>
      <c r="D1811" s="16"/>
      <c r="E1811" s="17">
        <v>6500</v>
      </c>
      <c r="F1811" s="18"/>
      <c r="G1811" s="19"/>
      <c r="H1811" s="20">
        <f t="shared" si="197"/>
        <v>0</v>
      </c>
      <c r="I1811" s="21">
        <f>SUMIFS(E:E,C:C,C1811)</f>
        <v>6500</v>
      </c>
      <c r="J1811" s="21">
        <f>SUMIFS(D:D,C:C,C1811)</f>
        <v>0</v>
      </c>
      <c r="K1811" s="20" t="str">
        <f>IF(H1811=2,"Délais OK &amp; Qté OK",IF(AND(H1811=1,E1811&lt;&gt;""),"Délais OK &amp; Qté NO",IF(AND(H1811=1,E1811="",M1811&gt;=2),"Délais NO &amp; Qté OK",IF(AND(E1811&lt;&gt;"",J1811=D1811),"Livraison sans demande","Délais NO &amp; Qté NO"))))</f>
        <v>Livraison sans demande</v>
      </c>
      <c r="L1811" s="22" t="str">
        <f>IF(AND(K1811="Délais NO &amp; Qté OK",X1811&gt;30,D1811&lt;&gt;""),"Verificar",IF(AND(K1811="Délais NO &amp; Qté OK",X1811&lt;=30,D1811&lt;&gt;""),"Entrée faite "&amp;X1811&amp;" jours "&amp;V1811,IF(AND(X1811&lt;30,K1811="Délais NO &amp; Qté NO",D1811=""),"Demande faite "&amp;X1811&amp;" jours "&amp;W1812,"")))</f>
        <v/>
      </c>
      <c r="M1811" s="22">
        <f t="shared" si="198"/>
        <v>1</v>
      </c>
      <c r="N1811" s="23">
        <v>1</v>
      </c>
      <c r="O1811" s="12" t="str">
        <f>CONCATENATE(C1811,D1811,E1811)</f>
        <v>36050522686986500</v>
      </c>
      <c r="P1811" s="42" t="str">
        <f t="shared" si="199"/>
        <v>22686986500</v>
      </c>
      <c r="Q1811" s="24" t="str">
        <f>IF(AND(D1811&lt;&gt;0,E1811=0),B1811,"")</f>
        <v/>
      </c>
      <c r="R1811" s="25" t="str">
        <f>IF(AND(D1811=0,E1811&lt;&gt;0),B1811,"")</f>
        <v>18/06/2012</v>
      </c>
      <c r="S1811" s="26">
        <f t="shared" si="196"/>
        <v>41078</v>
      </c>
      <c r="T1811" s="27">
        <f>SUMIFS(S:S,O:O,O1811,E:E,"")</f>
        <v>0</v>
      </c>
      <c r="U1811" s="27">
        <f>SUMIFS(S:S,O:O,O1811,D:D,"")</f>
        <v>41078</v>
      </c>
      <c r="V1811" s="28" t="str">
        <f t="shared" si="200"/>
        <v>Après</v>
      </c>
      <c r="W1811" s="28" t="str">
        <f t="shared" si="201"/>
        <v>Avant</v>
      </c>
      <c r="X1811" s="29">
        <f t="shared" si="202"/>
        <v>41078</v>
      </c>
      <c r="Y1811" s="42">
        <f>IFERROR(P1811+D1811*0.03,"")</f>
        <v>22686986500</v>
      </c>
    </row>
    <row r="1812" spans="1:25">
      <c r="A1812" s="13" t="s">
        <v>69</v>
      </c>
      <c r="B1812" s="14" t="s">
        <v>31</v>
      </c>
      <c r="C1812" s="15">
        <v>3605052330395</v>
      </c>
      <c r="D1812" s="16">
        <v>18000</v>
      </c>
      <c r="E1812" s="17">
        <v>18000</v>
      </c>
      <c r="F1812" s="18">
        <v>1</v>
      </c>
      <c r="G1812" s="19">
        <v>1</v>
      </c>
      <c r="H1812" s="20">
        <f t="shared" si="197"/>
        <v>2</v>
      </c>
      <c r="I1812" s="21">
        <f>SUMIFS(E:E,C:C,C1812)</f>
        <v>18000</v>
      </c>
      <c r="J1812" s="21">
        <f>SUMIFS(D:D,C:C,C1812)</f>
        <v>23057</v>
      </c>
      <c r="K1812" s="20" t="str">
        <f>IF(H1812=2,"Délais OK &amp; Qté OK",IF(AND(H1812=1,E1812&lt;&gt;""),"Délais OK &amp; Qté NO",IF(AND(H1812=1,E1812="",M1812&gt;=2),"Délais NO &amp; Qté OK",IF(AND(E1812&lt;&gt;"",J1812=D1812),"Livraison sans demande","Délais NO &amp; Qté NO"))))</f>
        <v>Délais OK &amp; Qté OK</v>
      </c>
      <c r="L1812" s="22" t="str">
        <f>IF(AND(K1812="Délais NO &amp; Qté OK",X1812&gt;30,D1812&lt;&gt;""),"Verificar",IF(AND(K1812="Délais NO &amp; Qté OK",X1812&lt;=30,D1812&lt;&gt;""),"Entrée faite "&amp;X1812&amp;" jours "&amp;V1812,IF(AND(X1812&lt;30,K1812="Délais NO &amp; Qté NO",D1812=""),"Demande faite "&amp;X1812&amp;" jours "&amp;W1813,"")))</f>
        <v/>
      </c>
      <c r="M1812" s="22">
        <f t="shared" si="198"/>
        <v>1</v>
      </c>
      <c r="N1812" s="23">
        <v>1</v>
      </c>
      <c r="O1812" s="12" t="str">
        <f>CONCATENATE(C1812,D1812,E1812)</f>
        <v>36050523303951800018000</v>
      </c>
      <c r="P1812" s="42" t="str">
        <f t="shared" si="199"/>
        <v>23303951800018000</v>
      </c>
      <c r="Q1812" s="24" t="str">
        <f>IF(AND(D1812&lt;&gt;0,E1812=0),B1812,"")</f>
        <v/>
      </c>
      <c r="R1812" s="25" t="str">
        <f>IF(AND(D1812=0,E1812&lt;&gt;0),B1812,"")</f>
        <v/>
      </c>
      <c r="S1812" s="26">
        <f t="shared" si="196"/>
        <v>41078</v>
      </c>
      <c r="T1812" s="27">
        <f>SUMIFS(S:S,O:O,O1812,E:E,"")</f>
        <v>0</v>
      </c>
      <c r="U1812" s="27">
        <f>SUMIFS(S:S,O:O,O1812,D:D,"")</f>
        <v>0</v>
      </c>
      <c r="V1812" s="28" t="str">
        <f t="shared" si="200"/>
        <v>Avant</v>
      </c>
      <c r="W1812" s="28" t="str">
        <f t="shared" si="201"/>
        <v>Après</v>
      </c>
      <c r="X1812" s="29">
        <f t="shared" si="202"/>
        <v>0</v>
      </c>
      <c r="Y1812" s="42">
        <f>IFERROR(P1812+D1812*0.03,"")</f>
        <v>2.330395180001854E+16</v>
      </c>
    </row>
    <row r="1813" spans="1:25">
      <c r="A1813" s="13" t="s">
        <v>69</v>
      </c>
      <c r="B1813" s="14" t="s">
        <v>31</v>
      </c>
      <c r="C1813" s="15">
        <v>3605052340219</v>
      </c>
      <c r="D1813" s="16">
        <v>9000</v>
      </c>
      <c r="E1813" s="17"/>
      <c r="F1813" s="18"/>
      <c r="G1813" s="19">
        <v>1</v>
      </c>
      <c r="H1813" s="20">
        <f t="shared" si="197"/>
        <v>1</v>
      </c>
      <c r="I1813" s="21">
        <f>SUMIFS(E:E,C:C,C1813)</f>
        <v>0</v>
      </c>
      <c r="J1813" s="21">
        <f>SUMIFS(D:D,C:C,C1813)</f>
        <v>9000</v>
      </c>
      <c r="K1813" s="20" t="str">
        <f>IF(H1813=2,"Délais OK &amp; Qté OK",IF(AND(H1813=1,E1813&lt;&gt;""),"Délais OK &amp; Qté NO",IF(AND(H1813=1,E1813="",M1813&gt;=2),"Délais NO &amp; Qté OK",IF(AND(E1813&lt;&gt;"",J1813=D1813),"Livraison sans demande","Délais NO &amp; Qté NO"))))</f>
        <v>Délais NO &amp; Qté NO</v>
      </c>
      <c r="L1813" s="22" t="str">
        <f>IF(AND(K1813="Délais NO &amp; Qté OK",X1813&gt;30,D1813&lt;&gt;""),"Verificar",IF(AND(K1813="Délais NO &amp; Qté OK",X1813&lt;=30,D1813&lt;&gt;""),"Entrée faite "&amp;X1813&amp;" jours "&amp;V1813,IF(AND(X1813&lt;30,K1813="Délais NO &amp; Qté NO",D1813=""),"Demande faite "&amp;X1813&amp;" jours "&amp;W1814,"")))</f>
        <v/>
      </c>
      <c r="M1813" s="22">
        <f t="shared" si="198"/>
        <v>1</v>
      </c>
      <c r="N1813" s="23">
        <v>1</v>
      </c>
      <c r="O1813" s="12" t="str">
        <f>CONCATENATE(C1813,D1813,E1813)</f>
        <v>36050523402199000</v>
      </c>
      <c r="P1813" s="42" t="str">
        <f t="shared" si="199"/>
        <v>23402199000</v>
      </c>
      <c r="Q1813" s="24" t="str">
        <f>IF(AND(D1813&lt;&gt;0,E1813=0),B1813,"")</f>
        <v>18/06/2012</v>
      </c>
      <c r="R1813" s="25" t="str">
        <f>IF(AND(D1813=0,E1813&lt;&gt;0),B1813,"")</f>
        <v/>
      </c>
      <c r="S1813" s="26">
        <f t="shared" si="196"/>
        <v>41078</v>
      </c>
      <c r="T1813" s="27">
        <f>SUMIFS(S:S,O:O,O1813,E:E,"")</f>
        <v>41078</v>
      </c>
      <c r="U1813" s="27">
        <f>SUMIFS(S:S,O:O,O1813,D:D,"")</f>
        <v>0</v>
      </c>
      <c r="V1813" s="28" t="str">
        <f t="shared" si="200"/>
        <v>Avant</v>
      </c>
      <c r="W1813" s="28" t="str">
        <f t="shared" si="201"/>
        <v>Après</v>
      </c>
      <c r="X1813" s="29">
        <f t="shared" si="202"/>
        <v>41078</v>
      </c>
      <c r="Y1813" s="42">
        <f>IFERROR(P1813+D1813*0.03,"")</f>
        <v>23402199270</v>
      </c>
    </row>
    <row r="1814" spans="1:25">
      <c r="A1814" s="13" t="s">
        <v>69</v>
      </c>
      <c r="B1814" s="14" t="s">
        <v>31</v>
      </c>
      <c r="C1814" s="15">
        <v>3605052460672</v>
      </c>
      <c r="D1814" s="16"/>
      <c r="E1814" s="17">
        <v>5000</v>
      </c>
      <c r="F1814" s="18"/>
      <c r="G1814" s="19"/>
      <c r="H1814" s="20">
        <f t="shared" si="197"/>
        <v>0</v>
      </c>
      <c r="I1814" s="21">
        <f>SUMIFS(E:E,C:C,C1814)</f>
        <v>5000</v>
      </c>
      <c r="J1814" s="21">
        <f>SUMIFS(D:D,C:C,C1814)</f>
        <v>17000</v>
      </c>
      <c r="K1814" s="20" t="str">
        <f>IF(H1814=2,"Délais OK &amp; Qté OK",IF(AND(H1814=1,E1814&lt;&gt;""),"Délais OK &amp; Qté NO",IF(AND(H1814=1,E1814="",M1814&gt;=2),"Délais NO &amp; Qté OK",IF(AND(E1814&lt;&gt;"",J1814=D1814),"Livraison sans demande","Délais NO &amp; Qté NO"))))</f>
        <v>Délais NO &amp; Qté NO</v>
      </c>
      <c r="L1814" s="22" t="str">
        <f>IF(AND(K1814="Délais NO &amp; Qté OK",X1814&gt;30,D1814&lt;&gt;""),"Verificar",IF(AND(K1814="Délais NO &amp; Qté OK",X1814&lt;=30,D1814&lt;&gt;""),"Entrée faite "&amp;X1814&amp;" jours "&amp;V1814,IF(AND(X1814&lt;30,K1814="Délais NO &amp; Qté NO",D1814=""),"Demande faite "&amp;X1814&amp;" jours "&amp;W1815,"")))</f>
        <v>Demande faite 8 jours Avant</v>
      </c>
      <c r="M1814" s="22">
        <f t="shared" si="198"/>
        <v>2</v>
      </c>
      <c r="N1814" s="23">
        <v>1</v>
      </c>
      <c r="O1814" s="12" t="str">
        <f>CONCATENATE(C1814,D1814,E1814)</f>
        <v>36050524606725000</v>
      </c>
      <c r="P1814" s="42" t="str">
        <f t="shared" si="199"/>
        <v>24606725000</v>
      </c>
      <c r="Q1814" s="24" t="str">
        <f>IF(AND(D1814&lt;&gt;0,E1814=0),B1814,"")</f>
        <v/>
      </c>
      <c r="R1814" s="25" t="str">
        <f>IF(AND(D1814=0,E1814&lt;&gt;0),B1814,"")</f>
        <v>18/06/2012</v>
      </c>
      <c r="S1814" s="26">
        <f t="shared" si="196"/>
        <v>41078</v>
      </c>
      <c r="T1814" s="27">
        <f>SUMIFS(S:S,O:O,O1814,E:E,"")</f>
        <v>41086</v>
      </c>
      <c r="U1814" s="27">
        <f>SUMIFS(S:S,O:O,O1814,D:D,"")</f>
        <v>41078</v>
      </c>
      <c r="V1814" s="28" t="str">
        <f t="shared" si="200"/>
        <v>Avant</v>
      </c>
      <c r="W1814" s="28" t="str">
        <f t="shared" si="201"/>
        <v>Après</v>
      </c>
      <c r="X1814" s="29">
        <f t="shared" si="202"/>
        <v>8</v>
      </c>
      <c r="Y1814" s="42">
        <f>IFERROR(P1814+D1814*0.03,"")</f>
        <v>24606725000</v>
      </c>
    </row>
    <row r="1815" spans="1:25">
      <c r="A1815" s="13" t="s">
        <v>69</v>
      </c>
      <c r="B1815" s="14" t="s">
        <v>31</v>
      </c>
      <c r="C1815" s="15">
        <v>3605052460689</v>
      </c>
      <c r="D1815" s="16"/>
      <c r="E1815" s="17">
        <v>13000</v>
      </c>
      <c r="F1815" s="18"/>
      <c r="G1815" s="19"/>
      <c r="H1815" s="20">
        <f t="shared" si="197"/>
        <v>0</v>
      </c>
      <c r="I1815" s="21">
        <f>SUMIFS(E:E,C:C,C1815)</f>
        <v>13000</v>
      </c>
      <c r="J1815" s="21">
        <f>SUMIFS(D:D,C:C,C1815)</f>
        <v>0</v>
      </c>
      <c r="K1815" s="20" t="str">
        <f>IF(H1815=2,"Délais OK &amp; Qté OK",IF(AND(H1815=1,E1815&lt;&gt;""),"Délais OK &amp; Qté NO",IF(AND(H1815=1,E1815="",M1815&gt;=2),"Délais NO &amp; Qté OK",IF(AND(E1815&lt;&gt;"",J1815=D1815),"Livraison sans demande","Délais NO &amp; Qté NO"))))</f>
        <v>Livraison sans demande</v>
      </c>
      <c r="L1815" s="22" t="str">
        <f>IF(AND(K1815="Délais NO &amp; Qté OK",X1815&gt;30,D1815&lt;&gt;""),"Verificar",IF(AND(K1815="Délais NO &amp; Qté OK",X1815&lt;=30,D1815&lt;&gt;""),"Entrée faite "&amp;X1815&amp;" jours "&amp;V1815,IF(AND(X1815&lt;30,K1815="Délais NO &amp; Qté NO",D1815=""),"Demande faite "&amp;X1815&amp;" jours "&amp;W1816,"")))</f>
        <v/>
      </c>
      <c r="M1815" s="22">
        <f t="shared" si="198"/>
        <v>1</v>
      </c>
      <c r="N1815" s="23">
        <v>1</v>
      </c>
      <c r="O1815" s="12" t="str">
        <f>CONCATENATE(C1815,D1815,E1815)</f>
        <v>360505246068913000</v>
      </c>
      <c r="P1815" s="42" t="str">
        <f t="shared" si="199"/>
        <v>246068913000</v>
      </c>
      <c r="Q1815" s="24" t="str">
        <f>IF(AND(D1815&lt;&gt;0,E1815=0),B1815,"")</f>
        <v/>
      </c>
      <c r="R1815" s="25" t="str">
        <f>IF(AND(D1815=0,E1815&lt;&gt;0),B1815,"")</f>
        <v>18/06/2012</v>
      </c>
      <c r="S1815" s="26">
        <f t="shared" si="196"/>
        <v>41078</v>
      </c>
      <c r="T1815" s="27">
        <f>SUMIFS(S:S,O:O,O1815,E:E,"")</f>
        <v>0</v>
      </c>
      <c r="U1815" s="27">
        <f>SUMIFS(S:S,O:O,O1815,D:D,"")</f>
        <v>41078</v>
      </c>
      <c r="V1815" s="28" t="str">
        <f t="shared" si="200"/>
        <v>Après</v>
      </c>
      <c r="W1815" s="28" t="str">
        <f t="shared" si="201"/>
        <v>Avant</v>
      </c>
      <c r="X1815" s="29">
        <f t="shared" si="202"/>
        <v>41078</v>
      </c>
      <c r="Y1815" s="42">
        <f>IFERROR(P1815+D1815*0.03,"")</f>
        <v>246068913000</v>
      </c>
    </row>
    <row r="1816" spans="1:25">
      <c r="A1816" s="13" t="s">
        <v>69</v>
      </c>
      <c r="B1816" s="14" t="s">
        <v>31</v>
      </c>
      <c r="C1816" s="15">
        <v>3605052587751</v>
      </c>
      <c r="D1816" s="16">
        <v>5310</v>
      </c>
      <c r="E1816" s="17"/>
      <c r="F1816" s="18"/>
      <c r="G1816" s="19">
        <v>1</v>
      </c>
      <c r="H1816" s="20">
        <f t="shared" si="197"/>
        <v>1</v>
      </c>
      <c r="I1816" s="21">
        <f>SUMIFS(E:E,C:C,C1816)</f>
        <v>12000</v>
      </c>
      <c r="J1816" s="21">
        <f>SUMIFS(D:D,C:C,C1816)</f>
        <v>17310</v>
      </c>
      <c r="K1816" s="20" t="str">
        <f>IF(H1816=2,"Délais OK &amp; Qté OK",IF(AND(H1816=1,E1816&lt;&gt;""),"Délais OK &amp; Qté NO",IF(AND(H1816=1,E1816="",M1816&gt;=2),"Délais NO &amp; Qté OK",IF(AND(E1816&lt;&gt;"",J1816=D1816),"Livraison sans demande","Délais NO &amp; Qté NO"))))</f>
        <v>Délais NO &amp; Qté NO</v>
      </c>
      <c r="L1816" s="22" t="str">
        <f>IF(AND(K1816="Délais NO &amp; Qté OK",X1816&gt;30,D1816&lt;&gt;""),"Verificar",IF(AND(K1816="Délais NO &amp; Qté OK",X1816&lt;=30,D1816&lt;&gt;""),"Entrée faite "&amp;X1816&amp;" jours "&amp;V1816,IF(AND(X1816&lt;30,K1816="Délais NO &amp; Qté NO",D1816=""),"Demande faite "&amp;X1816&amp;" jours "&amp;W1817,"")))</f>
        <v/>
      </c>
      <c r="M1816" s="22">
        <f t="shared" si="198"/>
        <v>1</v>
      </c>
      <c r="N1816" s="23">
        <v>1</v>
      </c>
      <c r="O1816" s="12" t="str">
        <f>CONCATENATE(C1816,D1816,E1816)</f>
        <v>36050525877515310</v>
      </c>
      <c r="P1816" s="42" t="str">
        <f t="shared" si="199"/>
        <v>25877515310</v>
      </c>
      <c r="Q1816" s="24" t="str">
        <f>IF(AND(D1816&lt;&gt;0,E1816=0),B1816,"")</f>
        <v>18/06/2012</v>
      </c>
      <c r="R1816" s="25" t="str">
        <f>IF(AND(D1816=0,E1816&lt;&gt;0),B1816,"")</f>
        <v/>
      </c>
      <c r="S1816" s="26">
        <f t="shared" si="196"/>
        <v>41078</v>
      </c>
      <c r="T1816" s="27">
        <f>SUMIFS(S:S,O:O,O1816,E:E,"")</f>
        <v>41078</v>
      </c>
      <c r="U1816" s="27">
        <f>SUMIFS(S:S,O:O,O1816,D:D,"")</f>
        <v>0</v>
      </c>
      <c r="V1816" s="28" t="str">
        <f t="shared" si="200"/>
        <v>Avant</v>
      </c>
      <c r="W1816" s="28" t="str">
        <f t="shared" si="201"/>
        <v>Après</v>
      </c>
      <c r="X1816" s="29">
        <f t="shared" si="202"/>
        <v>41078</v>
      </c>
      <c r="Y1816" s="42">
        <f>IFERROR(P1816+D1816*0.03,"")</f>
        <v>25877515469.299999</v>
      </c>
    </row>
    <row r="1817" spans="1:25">
      <c r="A1817" s="13" t="s">
        <v>69</v>
      </c>
      <c r="B1817" s="14" t="s">
        <v>29</v>
      </c>
      <c r="C1817" s="15">
        <v>3605052330395</v>
      </c>
      <c r="D1817" s="16">
        <v>5057</v>
      </c>
      <c r="E1817" s="17"/>
      <c r="F1817" s="18"/>
      <c r="G1817" s="19">
        <v>1</v>
      </c>
      <c r="H1817" s="20">
        <f t="shared" si="197"/>
        <v>1</v>
      </c>
      <c r="I1817" s="21">
        <f>SUMIFS(E:E,C:C,C1817)</f>
        <v>18000</v>
      </c>
      <c r="J1817" s="21">
        <f>SUMIFS(D:D,C:C,C1817)</f>
        <v>23057</v>
      </c>
      <c r="K1817" s="20" t="str">
        <f>IF(H1817=2,"Délais OK &amp; Qté OK",IF(AND(H1817=1,E1817&lt;&gt;""),"Délais OK &amp; Qté NO",IF(AND(H1817=1,E1817="",M1817&gt;=2),"Délais NO &amp; Qté OK",IF(AND(E1817&lt;&gt;"",J1817=D1817),"Livraison sans demande","Délais NO &amp; Qté NO"))))</f>
        <v>Délais NO &amp; Qté NO</v>
      </c>
      <c r="L1817" s="22" t="str">
        <f>IF(AND(K1817="Délais NO &amp; Qté OK",X1817&gt;30,D1817&lt;&gt;""),"Verificar",IF(AND(K1817="Délais NO &amp; Qté OK",X1817&lt;=30,D1817&lt;&gt;""),"Entrée faite "&amp;X1817&amp;" jours "&amp;V1817,IF(AND(X1817&lt;30,K1817="Délais NO &amp; Qté NO",D1817=""),"Demande faite "&amp;X1817&amp;" jours "&amp;W1818,"")))</f>
        <v/>
      </c>
      <c r="M1817" s="22">
        <f t="shared" si="198"/>
        <v>1</v>
      </c>
      <c r="N1817" s="23">
        <v>1</v>
      </c>
      <c r="O1817" s="12" t="str">
        <f>CONCATENATE(C1817,D1817,E1817)</f>
        <v>36050523303955057</v>
      </c>
      <c r="P1817" s="42" t="str">
        <f t="shared" si="199"/>
        <v>23303955057</v>
      </c>
      <c r="Q1817" s="24" t="str">
        <f>IF(AND(D1817&lt;&gt;0,E1817=0),B1817,"")</f>
        <v>20/06/2012</v>
      </c>
      <c r="R1817" s="25" t="str">
        <f>IF(AND(D1817=0,E1817&lt;&gt;0),B1817,"")</f>
        <v/>
      </c>
      <c r="S1817" s="26">
        <f t="shared" si="196"/>
        <v>41080</v>
      </c>
      <c r="T1817" s="27">
        <f>SUMIFS(S:S,O:O,O1817,E:E,"")</f>
        <v>41080</v>
      </c>
      <c r="U1817" s="27">
        <f>SUMIFS(S:S,O:O,O1817,D:D,"")</f>
        <v>0</v>
      </c>
      <c r="V1817" s="28" t="str">
        <f t="shared" si="200"/>
        <v>Avant</v>
      </c>
      <c r="W1817" s="28" t="str">
        <f t="shared" si="201"/>
        <v>Après</v>
      </c>
      <c r="X1817" s="29">
        <f t="shared" si="202"/>
        <v>41080</v>
      </c>
      <c r="Y1817" s="42">
        <f>IFERROR(P1817+D1817*0.03,"")</f>
        <v>23303955208.709999</v>
      </c>
    </row>
    <row r="1818" spans="1:25">
      <c r="A1818" s="13" t="s">
        <v>69</v>
      </c>
      <c r="B1818" s="14" t="s">
        <v>29</v>
      </c>
      <c r="C1818" s="15">
        <v>3605052330401</v>
      </c>
      <c r="D1818" s="16">
        <v>2576</v>
      </c>
      <c r="E1818" s="17"/>
      <c r="F1818" s="18"/>
      <c r="G1818" s="19">
        <v>1</v>
      </c>
      <c r="H1818" s="20">
        <f t="shared" si="197"/>
        <v>1</v>
      </c>
      <c r="I1818" s="21">
        <f>SUMIFS(E:E,C:C,C1818)</f>
        <v>12000</v>
      </c>
      <c r="J1818" s="21">
        <f>SUMIFS(D:D,C:C,C1818)</f>
        <v>14576</v>
      </c>
      <c r="K1818" s="20" t="str">
        <f>IF(H1818=2,"Délais OK &amp; Qté OK",IF(AND(H1818=1,E1818&lt;&gt;""),"Délais OK &amp; Qté NO",IF(AND(H1818=1,E1818="",M1818&gt;=2),"Délais NO &amp; Qté OK",IF(AND(E1818&lt;&gt;"",J1818=D1818),"Livraison sans demande","Délais NO &amp; Qté NO"))))</f>
        <v>Délais NO &amp; Qté NO</v>
      </c>
      <c r="L1818" s="22" t="str">
        <f>IF(AND(K1818="Délais NO &amp; Qté OK",X1818&gt;30,D1818&lt;&gt;""),"Verificar",IF(AND(K1818="Délais NO &amp; Qté OK",X1818&lt;=30,D1818&lt;&gt;""),"Entrée faite "&amp;X1818&amp;" jours "&amp;V1818,IF(AND(X1818&lt;30,K1818="Délais NO &amp; Qté NO",D1818=""),"Demande faite "&amp;X1818&amp;" jours "&amp;W1819,"")))</f>
        <v/>
      </c>
      <c r="M1818" s="22">
        <f t="shared" si="198"/>
        <v>1</v>
      </c>
      <c r="N1818" s="23">
        <v>1</v>
      </c>
      <c r="O1818" s="12" t="str">
        <f>CONCATENATE(C1818,D1818,E1818)</f>
        <v>36050523304012576</v>
      </c>
      <c r="P1818" s="42" t="str">
        <f t="shared" si="199"/>
        <v>23304012576</v>
      </c>
      <c r="Q1818" s="24" t="str">
        <f>IF(AND(D1818&lt;&gt;0,E1818=0),B1818,"")</f>
        <v>20/06/2012</v>
      </c>
      <c r="R1818" s="25" t="str">
        <f>IF(AND(D1818=0,E1818&lt;&gt;0),B1818,"")</f>
        <v/>
      </c>
      <c r="S1818" s="26">
        <f t="shared" si="196"/>
        <v>41080</v>
      </c>
      <c r="T1818" s="27">
        <f>SUMIFS(S:S,O:O,O1818,E:E,"")</f>
        <v>41080</v>
      </c>
      <c r="U1818" s="27">
        <f>SUMIFS(S:S,O:O,O1818,D:D,"")</f>
        <v>0</v>
      </c>
      <c r="V1818" s="28" t="str">
        <f t="shared" si="200"/>
        <v>Avant</v>
      </c>
      <c r="W1818" s="28" t="str">
        <f t="shared" si="201"/>
        <v>Après</v>
      </c>
      <c r="X1818" s="29">
        <f t="shared" si="202"/>
        <v>41080</v>
      </c>
      <c r="Y1818" s="42">
        <f>IFERROR(P1818+D1818*0.03,"")</f>
        <v>23304012653.279999</v>
      </c>
    </row>
    <row r="1819" spans="1:25">
      <c r="A1819" s="13" t="s">
        <v>69</v>
      </c>
      <c r="B1819" s="14" t="s">
        <v>29</v>
      </c>
      <c r="C1819" s="15">
        <v>3605052348079</v>
      </c>
      <c r="D1819" s="16">
        <v>8578</v>
      </c>
      <c r="E1819" s="17"/>
      <c r="F1819" s="18"/>
      <c r="G1819" s="19">
        <v>1</v>
      </c>
      <c r="H1819" s="20">
        <f t="shared" si="197"/>
        <v>1</v>
      </c>
      <c r="I1819" s="21">
        <f>SUMIFS(E:E,C:C,C1819)</f>
        <v>18000</v>
      </c>
      <c r="J1819" s="21">
        <f>SUMIFS(D:D,C:C,C1819)</f>
        <v>26578</v>
      </c>
      <c r="K1819" s="20" t="str">
        <f>IF(H1819=2,"Délais OK &amp; Qté OK",IF(AND(H1819=1,E1819&lt;&gt;""),"Délais OK &amp; Qté NO",IF(AND(H1819=1,E1819="",M1819&gt;=2),"Délais NO &amp; Qté OK",IF(AND(E1819&lt;&gt;"",J1819=D1819),"Livraison sans demande","Délais NO &amp; Qté NO"))))</f>
        <v>Délais NO &amp; Qté NO</v>
      </c>
      <c r="L1819" s="22" t="str">
        <f>IF(AND(K1819="Délais NO &amp; Qté OK",X1819&gt;30,D1819&lt;&gt;""),"Verificar",IF(AND(K1819="Délais NO &amp; Qté OK",X1819&lt;=30,D1819&lt;&gt;""),"Entrée faite "&amp;X1819&amp;" jours "&amp;V1819,IF(AND(X1819&lt;30,K1819="Délais NO &amp; Qté NO",D1819=""),"Demande faite "&amp;X1819&amp;" jours "&amp;W1820,"")))</f>
        <v/>
      </c>
      <c r="M1819" s="22">
        <f t="shared" si="198"/>
        <v>1</v>
      </c>
      <c r="N1819" s="23">
        <v>1</v>
      </c>
      <c r="O1819" s="12" t="str">
        <f>CONCATENATE(C1819,D1819,E1819)</f>
        <v>36050523480798578</v>
      </c>
      <c r="P1819" s="42" t="str">
        <f t="shared" si="199"/>
        <v>23480798578</v>
      </c>
      <c r="Q1819" s="24" t="str">
        <f>IF(AND(D1819&lt;&gt;0,E1819=0),B1819,"")</f>
        <v>20/06/2012</v>
      </c>
      <c r="R1819" s="25" t="str">
        <f>IF(AND(D1819=0,E1819&lt;&gt;0),B1819,"")</f>
        <v/>
      </c>
      <c r="S1819" s="26">
        <f t="shared" si="196"/>
        <v>41080</v>
      </c>
      <c r="T1819" s="27">
        <f>SUMIFS(S:S,O:O,O1819,E:E,"")</f>
        <v>41080</v>
      </c>
      <c r="U1819" s="27">
        <f>SUMIFS(S:S,O:O,O1819,D:D,"")</f>
        <v>0</v>
      </c>
      <c r="V1819" s="28" t="str">
        <f t="shared" si="200"/>
        <v>Avant</v>
      </c>
      <c r="W1819" s="28" t="str">
        <f t="shared" si="201"/>
        <v>Après</v>
      </c>
      <c r="X1819" s="29">
        <f t="shared" si="202"/>
        <v>41080</v>
      </c>
      <c r="Y1819" s="42">
        <f>IFERROR(P1819+D1819*0.03,"")</f>
        <v>23480798835.34</v>
      </c>
    </row>
    <row r="1820" spans="1:25">
      <c r="A1820" s="13" t="s">
        <v>69</v>
      </c>
      <c r="B1820" s="14" t="s">
        <v>21</v>
      </c>
      <c r="C1820" s="15">
        <v>3605052460672</v>
      </c>
      <c r="D1820" s="16">
        <v>5000</v>
      </c>
      <c r="E1820" s="17"/>
      <c r="F1820" s="18"/>
      <c r="G1820" s="19">
        <v>1</v>
      </c>
      <c r="H1820" s="20">
        <f t="shared" si="197"/>
        <v>1</v>
      </c>
      <c r="I1820" s="21">
        <f>SUMIFS(E:E,C:C,C1820)</f>
        <v>5000</v>
      </c>
      <c r="J1820" s="21">
        <f>SUMIFS(D:D,C:C,C1820)</f>
        <v>17000</v>
      </c>
      <c r="K1820" s="20" t="str">
        <f>IF(H1820=2,"Délais OK &amp; Qté OK",IF(AND(H1820=1,E1820&lt;&gt;""),"Délais OK &amp; Qté NO",IF(AND(H1820=1,E1820="",M1820&gt;=2),"Délais NO &amp; Qté OK",IF(AND(E1820&lt;&gt;"",J1820=D1820),"Livraison sans demande","Délais NO &amp; Qté NO"))))</f>
        <v>Délais NO &amp; Qté OK</v>
      </c>
      <c r="L1820" s="22" t="str">
        <f>IF(AND(K1820="Délais NO &amp; Qté OK",X1820&gt;30,D1820&lt;&gt;""),"Verificar",IF(AND(K1820="Délais NO &amp; Qté OK",X1820&lt;=30,D1820&lt;&gt;""),"Entrée faite "&amp;X1820&amp;" jours "&amp;V1820,IF(AND(X1820&lt;30,K1820="Délais NO &amp; Qté NO",D1820=""),"Demande faite "&amp;X1820&amp;" jours "&amp;W1821,"")))</f>
        <v>Entrée faite 8 jours Avant</v>
      </c>
      <c r="M1820" s="22">
        <f t="shared" si="198"/>
        <v>2</v>
      </c>
      <c r="N1820" s="23">
        <v>1</v>
      </c>
      <c r="O1820" s="12" t="str">
        <f>CONCATENATE(C1820,D1820,E1820)</f>
        <v>36050524606725000</v>
      </c>
      <c r="P1820" s="42" t="str">
        <f t="shared" si="199"/>
        <v>24606725000</v>
      </c>
      <c r="Q1820" s="24" t="str">
        <f>IF(AND(D1820&lt;&gt;0,E1820=0),B1820,"")</f>
        <v>26/06/2012</v>
      </c>
      <c r="R1820" s="25" t="str">
        <f>IF(AND(D1820=0,E1820&lt;&gt;0),B1820,"")</f>
        <v/>
      </c>
      <c r="S1820" s="26">
        <f t="shared" si="196"/>
        <v>41086</v>
      </c>
      <c r="T1820" s="27">
        <f>SUMIFS(S:S,O:O,O1820,E:E,"")</f>
        <v>41086</v>
      </c>
      <c r="U1820" s="27">
        <f>SUMIFS(S:S,O:O,O1820,D:D,"")</f>
        <v>41078</v>
      </c>
      <c r="V1820" s="28" t="str">
        <f t="shared" si="200"/>
        <v>Avant</v>
      </c>
      <c r="W1820" s="28" t="str">
        <f t="shared" si="201"/>
        <v>Après</v>
      </c>
      <c r="X1820" s="29">
        <f t="shared" si="202"/>
        <v>8</v>
      </c>
      <c r="Y1820" s="42">
        <f>IFERROR(P1820+D1820*0.03,"")</f>
        <v>24606725150</v>
      </c>
    </row>
    <row r="1821" spans="1:25">
      <c r="A1821" s="13" t="s">
        <v>69</v>
      </c>
      <c r="B1821" s="14" t="s">
        <v>22</v>
      </c>
      <c r="C1821" s="15">
        <v>3605052121719</v>
      </c>
      <c r="D1821" s="16">
        <v>2000</v>
      </c>
      <c r="E1821" s="17"/>
      <c r="F1821" s="18"/>
      <c r="G1821" s="19">
        <v>1</v>
      </c>
      <c r="H1821" s="20">
        <f t="shared" si="197"/>
        <v>1</v>
      </c>
      <c r="I1821" s="21">
        <f>SUMIFS(E:E,C:C,C1821)</f>
        <v>0</v>
      </c>
      <c r="J1821" s="21">
        <f>SUMIFS(D:D,C:C,C1821)</f>
        <v>2000</v>
      </c>
      <c r="K1821" s="20" t="str">
        <f>IF(H1821=2,"Délais OK &amp; Qté OK",IF(AND(H1821=1,E1821&lt;&gt;""),"Délais OK &amp; Qté NO",IF(AND(H1821=1,E1821="",M1821&gt;=2),"Délais NO &amp; Qté OK",IF(AND(E1821&lt;&gt;"",J1821=D1821),"Livraison sans demande","Délais NO &amp; Qté NO"))))</f>
        <v>Délais NO &amp; Qté NO</v>
      </c>
      <c r="L1821" s="22" t="str">
        <f>IF(AND(K1821="Délais NO &amp; Qté OK",X1821&gt;30,D1821&lt;&gt;""),"Verificar",IF(AND(K1821="Délais NO &amp; Qté OK",X1821&lt;=30,D1821&lt;&gt;""),"Entrée faite "&amp;X1821&amp;" jours "&amp;V1821,IF(AND(X1821&lt;30,K1821="Délais NO &amp; Qté NO",D1821=""),"Demande faite "&amp;X1821&amp;" jours "&amp;W1822,"")))</f>
        <v/>
      </c>
      <c r="M1821" s="22">
        <f t="shared" si="198"/>
        <v>1</v>
      </c>
      <c r="N1821" s="23">
        <v>1</v>
      </c>
      <c r="O1821" s="12" t="str">
        <f>CONCATENATE(C1821,D1821,E1821)</f>
        <v>36050521217192000</v>
      </c>
      <c r="P1821" s="42" t="str">
        <f t="shared" si="199"/>
        <v>21217192000</v>
      </c>
      <c r="Q1821" s="24" t="str">
        <f>IF(AND(D1821&lt;&gt;0,E1821=0),B1821,"")</f>
        <v>28/06/2012</v>
      </c>
      <c r="R1821" s="25" t="str">
        <f>IF(AND(D1821=0,E1821&lt;&gt;0),B1821,"")</f>
        <v/>
      </c>
      <c r="S1821" s="26">
        <f t="shared" si="196"/>
        <v>41088</v>
      </c>
      <c r="T1821" s="27">
        <f>SUMIFS(S:S,O:O,O1821,E:E,"")</f>
        <v>41088</v>
      </c>
      <c r="U1821" s="27">
        <f>SUMIFS(S:S,O:O,O1821,D:D,"")</f>
        <v>0</v>
      </c>
      <c r="V1821" s="28" t="str">
        <f t="shared" si="200"/>
        <v>Avant</v>
      </c>
      <c r="W1821" s="28" t="str">
        <f t="shared" si="201"/>
        <v>Après</v>
      </c>
      <c r="X1821" s="29">
        <f t="shared" si="202"/>
        <v>41088</v>
      </c>
      <c r="Y1821" s="42">
        <f>IFERROR(P1821+D1821*0.03,"")</f>
        <v>21217192060</v>
      </c>
    </row>
    <row r="1822" spans="1:25">
      <c r="A1822" s="13" t="s">
        <v>69</v>
      </c>
      <c r="B1822" s="14" t="s">
        <v>22</v>
      </c>
      <c r="C1822" s="15">
        <v>3605052187388</v>
      </c>
      <c r="D1822" s="16">
        <v>35000</v>
      </c>
      <c r="E1822" s="17"/>
      <c r="F1822" s="18"/>
      <c r="G1822" s="19">
        <v>1</v>
      </c>
      <c r="H1822" s="20">
        <f t="shared" si="197"/>
        <v>1</v>
      </c>
      <c r="I1822" s="21">
        <f>SUMIFS(E:E,C:C,C1822)</f>
        <v>0</v>
      </c>
      <c r="J1822" s="21">
        <f>SUMIFS(D:D,C:C,C1822)</f>
        <v>35000</v>
      </c>
      <c r="K1822" s="20" t="str">
        <f>IF(H1822=2,"Délais OK &amp; Qté OK",IF(AND(H1822=1,E1822&lt;&gt;""),"Délais OK &amp; Qté NO",IF(AND(H1822=1,E1822="",M1822&gt;=2),"Délais NO &amp; Qté OK",IF(AND(E1822&lt;&gt;"",J1822=D1822),"Livraison sans demande","Délais NO &amp; Qté NO"))))</f>
        <v>Délais NO &amp; Qté NO</v>
      </c>
      <c r="L1822" s="22" t="str">
        <f>IF(AND(K1822="Délais NO &amp; Qté OK",X1822&gt;30,D1822&lt;&gt;""),"Verificar",IF(AND(K1822="Délais NO &amp; Qté OK",X1822&lt;=30,D1822&lt;&gt;""),"Entrée faite "&amp;X1822&amp;" jours "&amp;V1822,IF(AND(X1822&lt;30,K1822="Délais NO &amp; Qté NO",D1822=""),"Demande faite "&amp;X1822&amp;" jours "&amp;W1823,"")))</f>
        <v/>
      </c>
      <c r="M1822" s="22">
        <f t="shared" si="198"/>
        <v>1</v>
      </c>
      <c r="N1822" s="23">
        <v>1</v>
      </c>
      <c r="O1822" s="12" t="str">
        <f>CONCATENATE(C1822,D1822,E1822)</f>
        <v>360505218738835000</v>
      </c>
      <c r="P1822" s="42" t="str">
        <f t="shared" si="199"/>
        <v>218738835000</v>
      </c>
      <c r="Q1822" s="24" t="str">
        <f>IF(AND(D1822&lt;&gt;0,E1822=0),B1822,"")</f>
        <v>28/06/2012</v>
      </c>
      <c r="R1822" s="25" t="str">
        <f>IF(AND(D1822=0,E1822&lt;&gt;0),B1822,"")</f>
        <v/>
      </c>
      <c r="S1822" s="26">
        <f t="shared" si="196"/>
        <v>41088</v>
      </c>
      <c r="T1822" s="27">
        <f>SUMIFS(S:S,O:O,O1822,E:E,"")</f>
        <v>41088</v>
      </c>
      <c r="U1822" s="27">
        <f>SUMIFS(S:S,O:O,O1822,D:D,"")</f>
        <v>0</v>
      </c>
      <c r="V1822" s="28" t="str">
        <f t="shared" si="200"/>
        <v>Avant</v>
      </c>
      <c r="W1822" s="28" t="str">
        <f t="shared" si="201"/>
        <v>Après</v>
      </c>
      <c r="X1822" s="29">
        <f t="shared" si="202"/>
        <v>41088</v>
      </c>
      <c r="Y1822" s="42">
        <f>IFERROR(P1822+D1822*0.03,"")</f>
        <v>218738836050</v>
      </c>
    </row>
    <row r="1823" spans="1:25">
      <c r="A1823" s="13" t="s">
        <v>69</v>
      </c>
      <c r="B1823" s="14" t="s">
        <v>22</v>
      </c>
      <c r="C1823" s="15">
        <v>3605052239216</v>
      </c>
      <c r="D1823" s="16">
        <v>4000</v>
      </c>
      <c r="E1823" s="17"/>
      <c r="F1823" s="18"/>
      <c r="G1823" s="19">
        <v>1</v>
      </c>
      <c r="H1823" s="20">
        <f t="shared" si="197"/>
        <v>1</v>
      </c>
      <c r="I1823" s="21">
        <f>SUMIFS(E:E,C:C,C1823)</f>
        <v>0</v>
      </c>
      <c r="J1823" s="21">
        <f>SUMIFS(D:D,C:C,C1823)</f>
        <v>5000</v>
      </c>
      <c r="K1823" s="20" t="str">
        <f>IF(H1823=2,"Délais OK &amp; Qté OK",IF(AND(H1823=1,E1823&lt;&gt;""),"Délais OK &amp; Qté NO",IF(AND(H1823=1,E1823="",M1823&gt;=2),"Délais NO &amp; Qté OK",IF(AND(E1823&lt;&gt;"",J1823=D1823),"Livraison sans demande","Délais NO &amp; Qté NO"))))</f>
        <v>Délais NO &amp; Qté NO</v>
      </c>
      <c r="L1823" s="22" t="str">
        <f>IF(AND(K1823="Délais NO &amp; Qté OK",X1823&gt;30,D1823&lt;&gt;""),"Verificar",IF(AND(K1823="Délais NO &amp; Qté OK",X1823&lt;=30,D1823&lt;&gt;""),"Entrée faite "&amp;X1823&amp;" jours "&amp;V1823,IF(AND(X1823&lt;30,K1823="Délais NO &amp; Qté NO",D1823=""),"Demande faite "&amp;X1823&amp;" jours "&amp;W1824,"")))</f>
        <v/>
      </c>
      <c r="M1823" s="22">
        <f t="shared" si="198"/>
        <v>1</v>
      </c>
      <c r="N1823" s="23">
        <v>1</v>
      </c>
      <c r="O1823" s="12" t="str">
        <f>CONCATENATE(C1823,D1823,E1823)</f>
        <v>36050522392164000</v>
      </c>
      <c r="P1823" s="42" t="str">
        <f t="shared" si="199"/>
        <v>22392164000</v>
      </c>
      <c r="Q1823" s="24" t="str">
        <f>IF(AND(D1823&lt;&gt;0,E1823=0),B1823,"")</f>
        <v>28/06/2012</v>
      </c>
      <c r="R1823" s="25" t="str">
        <f>IF(AND(D1823=0,E1823&lt;&gt;0),B1823,"")</f>
        <v/>
      </c>
      <c r="S1823" s="26">
        <f t="shared" si="196"/>
        <v>41088</v>
      </c>
      <c r="T1823" s="27">
        <f>SUMIFS(S:S,O:O,O1823,E:E,"")</f>
        <v>41088</v>
      </c>
      <c r="U1823" s="27">
        <f>SUMIFS(S:S,O:O,O1823,D:D,"")</f>
        <v>0</v>
      </c>
      <c r="V1823" s="28" t="str">
        <f t="shared" si="200"/>
        <v>Avant</v>
      </c>
      <c r="W1823" s="28" t="str">
        <f t="shared" si="201"/>
        <v>Après</v>
      </c>
      <c r="X1823" s="29">
        <f t="shared" si="202"/>
        <v>41088</v>
      </c>
      <c r="Y1823" s="42">
        <f>IFERROR(P1823+D1823*0.03,"")</f>
        <v>22392164120</v>
      </c>
    </row>
    <row r="1824" spans="1:25">
      <c r="A1824" s="13" t="s">
        <v>69</v>
      </c>
      <c r="B1824" s="14" t="s">
        <v>22</v>
      </c>
      <c r="C1824" s="15">
        <v>3605052310205</v>
      </c>
      <c r="D1824" s="16">
        <v>10000</v>
      </c>
      <c r="E1824" s="17"/>
      <c r="F1824" s="18"/>
      <c r="G1824" s="19">
        <v>1</v>
      </c>
      <c r="H1824" s="20">
        <f t="shared" si="197"/>
        <v>1</v>
      </c>
      <c r="I1824" s="21">
        <f>SUMIFS(E:E,C:C,C1824)</f>
        <v>0</v>
      </c>
      <c r="J1824" s="21">
        <f>SUMIFS(D:D,C:C,C1824)</f>
        <v>10000</v>
      </c>
      <c r="K1824" s="20" t="str">
        <f>IF(H1824=2,"Délais OK &amp; Qté OK",IF(AND(H1824=1,E1824&lt;&gt;""),"Délais OK &amp; Qté NO",IF(AND(H1824=1,E1824="",M1824&gt;=2),"Délais NO &amp; Qté OK",IF(AND(E1824&lt;&gt;"",J1824=D1824),"Livraison sans demande","Délais NO &amp; Qté NO"))))</f>
        <v>Délais NO &amp; Qté NO</v>
      </c>
      <c r="L1824" s="22" t="str">
        <f>IF(AND(K1824="Délais NO &amp; Qté OK",X1824&gt;30,D1824&lt;&gt;""),"Verificar",IF(AND(K1824="Délais NO &amp; Qté OK",X1824&lt;=30,D1824&lt;&gt;""),"Entrée faite "&amp;X1824&amp;" jours "&amp;V1824,IF(AND(X1824&lt;30,K1824="Délais NO &amp; Qté NO",D1824=""),"Demande faite "&amp;X1824&amp;" jours "&amp;W1825,"")))</f>
        <v/>
      </c>
      <c r="M1824" s="22">
        <f t="shared" si="198"/>
        <v>1</v>
      </c>
      <c r="N1824" s="23">
        <v>1</v>
      </c>
      <c r="O1824" s="12" t="str">
        <f>CONCATENATE(C1824,D1824,E1824)</f>
        <v>360505231020510000</v>
      </c>
      <c r="P1824" s="42" t="str">
        <f t="shared" si="199"/>
        <v>231020510000</v>
      </c>
      <c r="Q1824" s="24" t="str">
        <f>IF(AND(D1824&lt;&gt;0,E1824=0),B1824,"")</f>
        <v>28/06/2012</v>
      </c>
      <c r="R1824" s="25" t="str">
        <f>IF(AND(D1824=0,E1824&lt;&gt;0),B1824,"")</f>
        <v/>
      </c>
      <c r="S1824" s="26">
        <f t="shared" si="196"/>
        <v>41088</v>
      </c>
      <c r="T1824" s="27">
        <f>SUMIFS(S:S,O:O,O1824,E:E,"")</f>
        <v>41088</v>
      </c>
      <c r="U1824" s="27">
        <f>SUMIFS(S:S,O:O,O1824,D:D,"")</f>
        <v>0</v>
      </c>
      <c r="V1824" s="28" t="str">
        <f t="shared" si="200"/>
        <v>Avant</v>
      </c>
      <c r="W1824" s="28" t="str">
        <f t="shared" si="201"/>
        <v>Après</v>
      </c>
      <c r="X1824" s="29">
        <f t="shared" si="202"/>
        <v>41088</v>
      </c>
      <c r="Y1824" s="42">
        <f>IFERROR(P1824+D1824*0.03,"")</f>
        <v>231020510300</v>
      </c>
    </row>
    <row r="1825" spans="1:25">
      <c r="A1825" s="13" t="s">
        <v>69</v>
      </c>
      <c r="B1825" s="14" t="s">
        <v>22</v>
      </c>
      <c r="C1825" s="15">
        <v>3605052310557</v>
      </c>
      <c r="D1825" s="16">
        <v>6284</v>
      </c>
      <c r="E1825" s="17"/>
      <c r="F1825" s="18"/>
      <c r="G1825" s="19">
        <v>1</v>
      </c>
      <c r="H1825" s="20">
        <f t="shared" si="197"/>
        <v>1</v>
      </c>
      <c r="I1825" s="21">
        <f>SUMIFS(E:E,C:C,C1825)</f>
        <v>0</v>
      </c>
      <c r="J1825" s="21">
        <f>SUMIFS(D:D,C:C,C1825)</f>
        <v>12000</v>
      </c>
      <c r="K1825" s="20" t="str">
        <f>IF(H1825=2,"Délais OK &amp; Qté OK",IF(AND(H1825=1,E1825&lt;&gt;""),"Délais OK &amp; Qté NO",IF(AND(H1825=1,E1825="",M1825&gt;=2),"Délais NO &amp; Qté OK",IF(AND(E1825&lt;&gt;"",J1825=D1825),"Livraison sans demande","Délais NO &amp; Qté NO"))))</f>
        <v>Délais NO &amp; Qté NO</v>
      </c>
      <c r="L1825" s="22" t="str">
        <f>IF(AND(K1825="Délais NO &amp; Qté OK",X1825&gt;30,D1825&lt;&gt;""),"Verificar",IF(AND(K1825="Délais NO &amp; Qté OK",X1825&lt;=30,D1825&lt;&gt;""),"Entrée faite "&amp;X1825&amp;" jours "&amp;V1825,IF(AND(X1825&lt;30,K1825="Délais NO &amp; Qté NO",D1825=""),"Demande faite "&amp;X1825&amp;" jours "&amp;W1826,"")))</f>
        <v/>
      </c>
      <c r="M1825" s="22">
        <f t="shared" si="198"/>
        <v>1</v>
      </c>
      <c r="N1825" s="23">
        <v>1</v>
      </c>
      <c r="O1825" s="12" t="str">
        <f>CONCATENATE(C1825,D1825,E1825)</f>
        <v>36050523105576284</v>
      </c>
      <c r="P1825" s="42" t="str">
        <f t="shared" si="199"/>
        <v>23105576284</v>
      </c>
      <c r="Q1825" s="24" t="str">
        <f>IF(AND(D1825&lt;&gt;0,E1825=0),B1825,"")</f>
        <v>28/06/2012</v>
      </c>
      <c r="R1825" s="25" t="str">
        <f>IF(AND(D1825=0,E1825&lt;&gt;0),B1825,"")</f>
        <v/>
      </c>
      <c r="S1825" s="26">
        <f t="shared" si="196"/>
        <v>41088</v>
      </c>
      <c r="T1825" s="27">
        <f>SUMIFS(S:S,O:O,O1825,E:E,"")</f>
        <v>41088</v>
      </c>
      <c r="U1825" s="27">
        <f>SUMIFS(S:S,O:O,O1825,D:D,"")</f>
        <v>0</v>
      </c>
      <c r="V1825" s="28" t="str">
        <f t="shared" si="200"/>
        <v>Avant</v>
      </c>
      <c r="W1825" s="28" t="str">
        <f t="shared" si="201"/>
        <v>Après</v>
      </c>
      <c r="X1825" s="29">
        <f t="shared" si="202"/>
        <v>41088</v>
      </c>
      <c r="Y1825" s="42">
        <f>IFERROR(P1825+D1825*0.03,"")</f>
        <v>23105576472.52</v>
      </c>
    </row>
    <row r="1826" spans="1:25">
      <c r="A1826" s="13" t="s">
        <v>69</v>
      </c>
      <c r="B1826" s="14" t="s">
        <v>22</v>
      </c>
      <c r="C1826" s="15">
        <v>3605052460672</v>
      </c>
      <c r="D1826" s="16">
        <v>12000</v>
      </c>
      <c r="E1826" s="17"/>
      <c r="F1826" s="18"/>
      <c r="G1826" s="19">
        <v>1</v>
      </c>
      <c r="H1826" s="20">
        <f t="shared" si="197"/>
        <v>1</v>
      </c>
      <c r="I1826" s="21">
        <f>SUMIFS(E:E,C:C,C1826)</f>
        <v>5000</v>
      </c>
      <c r="J1826" s="21">
        <f>SUMIFS(D:D,C:C,C1826)</f>
        <v>17000</v>
      </c>
      <c r="K1826" s="20" t="str">
        <f>IF(H1826=2,"Délais OK &amp; Qté OK",IF(AND(H1826=1,E1826&lt;&gt;""),"Délais OK &amp; Qté NO",IF(AND(H1826=1,E1826="",M1826&gt;=2),"Délais NO &amp; Qté OK",IF(AND(E1826&lt;&gt;"",J1826=D1826),"Livraison sans demande","Délais NO &amp; Qté NO"))))</f>
        <v>Délais NO &amp; Qté NO</v>
      </c>
      <c r="L1826" s="22" t="str">
        <f>IF(AND(K1826="Délais NO &amp; Qté OK",X1826&gt;30,D1826&lt;&gt;""),"Verificar",IF(AND(K1826="Délais NO &amp; Qté OK",X1826&lt;=30,D1826&lt;&gt;""),"Entrée faite "&amp;X1826&amp;" jours "&amp;V1826,IF(AND(X1826&lt;30,K1826="Délais NO &amp; Qté NO",D1826=""),"Demande faite "&amp;X1826&amp;" jours "&amp;W1827,"")))</f>
        <v/>
      </c>
      <c r="M1826" s="22">
        <f t="shared" si="198"/>
        <v>1</v>
      </c>
      <c r="N1826" s="23">
        <v>1</v>
      </c>
      <c r="O1826" s="12" t="str">
        <f>CONCATENATE(C1826,D1826,E1826)</f>
        <v>360505246067212000</v>
      </c>
      <c r="P1826" s="42" t="str">
        <f t="shared" si="199"/>
        <v>246067212000</v>
      </c>
      <c r="Q1826" s="24" t="str">
        <f>IF(AND(D1826&lt;&gt;0,E1826=0),B1826,"")</f>
        <v>28/06/2012</v>
      </c>
      <c r="R1826" s="25" t="str">
        <f>IF(AND(D1826=0,E1826&lt;&gt;0),B1826,"")</f>
        <v/>
      </c>
      <c r="S1826" s="26">
        <f t="shared" si="196"/>
        <v>41088</v>
      </c>
      <c r="T1826" s="27">
        <f>SUMIFS(S:S,O:O,O1826,E:E,"")</f>
        <v>41088</v>
      </c>
      <c r="U1826" s="27">
        <f>SUMIFS(S:S,O:O,O1826,D:D,"")</f>
        <v>0</v>
      </c>
      <c r="V1826" s="28" t="str">
        <f t="shared" si="200"/>
        <v>Avant</v>
      </c>
      <c r="W1826" s="28" t="str">
        <f t="shared" si="201"/>
        <v>Après</v>
      </c>
      <c r="X1826" s="29">
        <f t="shared" si="202"/>
        <v>41088</v>
      </c>
      <c r="Y1826" s="42">
        <f>IFERROR(P1826+D1826*0.03,"")</f>
        <v>246067212360</v>
      </c>
    </row>
    <row r="1827" spans="1:25">
      <c r="A1827" s="13" t="s">
        <v>69</v>
      </c>
      <c r="B1827" s="14" t="s">
        <v>22</v>
      </c>
      <c r="C1827" s="15">
        <v>3605052550397</v>
      </c>
      <c r="D1827" s="16">
        <v>6000</v>
      </c>
      <c r="E1827" s="17"/>
      <c r="F1827" s="18"/>
      <c r="G1827" s="19">
        <v>1</v>
      </c>
      <c r="H1827" s="20">
        <f t="shared" si="197"/>
        <v>1</v>
      </c>
      <c r="I1827" s="21">
        <f>SUMIFS(E:E,C:C,C1827)</f>
        <v>0</v>
      </c>
      <c r="J1827" s="21">
        <f>SUMIFS(D:D,C:C,C1827)</f>
        <v>6000</v>
      </c>
      <c r="K1827" s="20" t="str">
        <f>IF(H1827=2,"Délais OK &amp; Qté OK",IF(AND(H1827=1,E1827&lt;&gt;""),"Délais OK &amp; Qté NO",IF(AND(H1827=1,E1827="",M1827&gt;=2),"Délais NO &amp; Qté OK",IF(AND(E1827&lt;&gt;"",J1827=D1827),"Livraison sans demande","Délais NO &amp; Qté NO"))))</f>
        <v>Délais NO &amp; Qté NO</v>
      </c>
      <c r="L1827" s="22" t="str">
        <f>IF(AND(K1827="Délais NO &amp; Qté OK",X1827&gt;30,D1827&lt;&gt;""),"Verificar",IF(AND(K1827="Délais NO &amp; Qté OK",X1827&lt;=30,D1827&lt;&gt;""),"Entrée faite "&amp;X1827&amp;" jours "&amp;V1827,IF(AND(X1827&lt;30,K1827="Délais NO &amp; Qté NO",D1827=""),"Demande faite "&amp;X1827&amp;" jours "&amp;W1828,"")))</f>
        <v/>
      </c>
      <c r="M1827" s="22">
        <f t="shared" si="198"/>
        <v>1</v>
      </c>
      <c r="N1827" s="23">
        <v>1</v>
      </c>
      <c r="O1827" s="12" t="str">
        <f>CONCATENATE(C1827,D1827,E1827)</f>
        <v>36050525503976000</v>
      </c>
      <c r="P1827" s="42" t="str">
        <f t="shared" si="199"/>
        <v>25503976000</v>
      </c>
      <c r="Q1827" s="24" t="str">
        <f>IF(AND(D1827&lt;&gt;0,E1827=0),B1827,"")</f>
        <v>28/06/2012</v>
      </c>
      <c r="R1827" s="25" t="str">
        <f>IF(AND(D1827=0,E1827&lt;&gt;0),B1827,"")</f>
        <v/>
      </c>
      <c r="S1827" s="26">
        <f t="shared" si="196"/>
        <v>41088</v>
      </c>
      <c r="T1827" s="27">
        <f>SUMIFS(S:S,O:O,O1827,E:E,"")</f>
        <v>41088</v>
      </c>
      <c r="U1827" s="27">
        <f>SUMIFS(S:S,O:O,O1827,D:D,"")</f>
        <v>0</v>
      </c>
      <c r="V1827" s="28" t="str">
        <f t="shared" si="200"/>
        <v>Avant</v>
      </c>
      <c r="W1827" s="28" t="str">
        <f t="shared" si="201"/>
        <v>Après</v>
      </c>
      <c r="X1827" s="29">
        <f t="shared" si="202"/>
        <v>41088</v>
      </c>
      <c r="Y1827" s="42">
        <f>IFERROR(P1827+D1827*0.03,"")</f>
        <v>25503976180</v>
      </c>
    </row>
    <row r="1828" spans="1:25">
      <c r="A1828" s="13" t="s">
        <v>69</v>
      </c>
      <c r="B1828" s="14" t="s">
        <v>22</v>
      </c>
      <c r="C1828" s="15">
        <v>3605052613788</v>
      </c>
      <c r="D1828" s="16">
        <v>12000</v>
      </c>
      <c r="E1828" s="17"/>
      <c r="F1828" s="18"/>
      <c r="G1828" s="19">
        <v>1</v>
      </c>
      <c r="H1828" s="20">
        <f t="shared" si="197"/>
        <v>1</v>
      </c>
      <c r="I1828" s="21">
        <f>SUMIFS(E:E,C:C,C1828)</f>
        <v>12000</v>
      </c>
      <c r="J1828" s="21">
        <f>SUMIFS(D:D,C:C,C1828)</f>
        <v>24000</v>
      </c>
      <c r="K1828" s="20" t="str">
        <f>IF(H1828=2,"Délais OK &amp; Qté OK",IF(AND(H1828=1,E1828&lt;&gt;""),"Délais OK &amp; Qté NO",IF(AND(H1828=1,E1828="",M1828&gt;=2),"Délais NO &amp; Qté OK",IF(AND(E1828&lt;&gt;"",J1828=D1828),"Livraison sans demande","Délais NO &amp; Qté NO"))))</f>
        <v>Délais NO &amp; Qté OK</v>
      </c>
      <c r="L1828" s="22" t="str">
        <f>IF(AND(K1828="Délais NO &amp; Qté OK",X1828&gt;30,D1828&lt;&gt;""),"Verificar",IF(AND(K1828="Délais NO &amp; Qté OK",X1828&lt;=30,D1828&lt;&gt;""),"Entrée faite "&amp;X1828&amp;" jours "&amp;V1828,IF(AND(X1828&lt;30,K1828="Délais NO &amp; Qté NO",D1828=""),"Demande faite "&amp;X1828&amp;" jours "&amp;W1829,"")))</f>
        <v>Verificar</v>
      </c>
      <c r="M1828" s="22">
        <f t="shared" si="198"/>
        <v>3</v>
      </c>
      <c r="N1828" s="23">
        <v>1</v>
      </c>
      <c r="O1828" s="12" t="str">
        <f>CONCATENATE(C1828,D1828,E1828)</f>
        <v>360505261378812000</v>
      </c>
      <c r="P1828" s="42" t="str">
        <f t="shared" si="199"/>
        <v>261378812000</v>
      </c>
      <c r="Q1828" s="24" t="str">
        <f>IF(AND(D1828&lt;&gt;0,E1828=0),B1828,"")</f>
        <v>28/06/2012</v>
      </c>
      <c r="R1828" s="25" t="str">
        <f>IF(AND(D1828=0,E1828&lt;&gt;0),B1828,"")</f>
        <v/>
      </c>
      <c r="S1828" s="26">
        <f t="shared" si="196"/>
        <v>41088</v>
      </c>
      <c r="T1828" s="27">
        <f>SUMIFS(S:S,O:O,O1828,E:E,"")</f>
        <v>82155</v>
      </c>
      <c r="U1828" s="27">
        <f>SUMIFS(S:S,O:O,O1828,D:D,"")</f>
        <v>41066</v>
      </c>
      <c r="V1828" s="28" t="str">
        <f t="shared" si="200"/>
        <v>Avant</v>
      </c>
      <c r="W1828" s="28" t="str">
        <f t="shared" si="201"/>
        <v>Après</v>
      </c>
      <c r="X1828" s="29">
        <f t="shared" si="202"/>
        <v>41089</v>
      </c>
      <c r="Y1828" s="42">
        <f>IFERROR(P1828+D1828*0.03,"")</f>
        <v>261378812360</v>
      </c>
    </row>
    <row r="1829" spans="1:25">
      <c r="A1829" s="13" t="s">
        <v>69</v>
      </c>
      <c r="B1829" s="14" t="s">
        <v>22</v>
      </c>
      <c r="C1829" s="15">
        <v>3605052629543</v>
      </c>
      <c r="D1829" s="16">
        <v>45000</v>
      </c>
      <c r="E1829" s="17"/>
      <c r="F1829" s="18"/>
      <c r="G1829" s="19">
        <v>1</v>
      </c>
      <c r="H1829" s="20">
        <f t="shared" si="197"/>
        <v>1</v>
      </c>
      <c r="I1829" s="21">
        <f>SUMIFS(E:E,C:C,C1829)</f>
        <v>0</v>
      </c>
      <c r="J1829" s="21">
        <f>SUMIFS(D:D,C:C,C1829)</f>
        <v>45000</v>
      </c>
      <c r="K1829" s="20" t="str">
        <f>IF(H1829=2,"Délais OK &amp; Qté OK",IF(AND(H1829=1,E1829&lt;&gt;""),"Délais OK &amp; Qté NO",IF(AND(H1829=1,E1829="",M1829&gt;=2),"Délais NO &amp; Qté OK",IF(AND(E1829&lt;&gt;"",J1829=D1829),"Livraison sans demande","Délais NO &amp; Qté NO"))))</f>
        <v>Délais NO &amp; Qté NO</v>
      </c>
      <c r="L1829" s="22" t="str">
        <f>IF(AND(K1829="Délais NO &amp; Qté OK",X1829&gt;30,D1829&lt;&gt;""),"Verificar",IF(AND(K1829="Délais NO &amp; Qté OK",X1829&lt;=30,D1829&lt;&gt;""),"Entrée faite "&amp;X1829&amp;" jours "&amp;V1829,IF(AND(X1829&lt;30,K1829="Délais NO &amp; Qté NO",D1829=""),"Demande faite "&amp;X1829&amp;" jours "&amp;W1830,"")))</f>
        <v/>
      </c>
      <c r="M1829" s="22">
        <f t="shared" si="198"/>
        <v>1</v>
      </c>
      <c r="N1829" s="23">
        <v>1</v>
      </c>
      <c r="O1829" s="12" t="str">
        <f>CONCATENATE(C1829,D1829,E1829)</f>
        <v>360505262954345000</v>
      </c>
      <c r="P1829" s="42" t="str">
        <f t="shared" si="199"/>
        <v>262954345000</v>
      </c>
      <c r="Q1829" s="24" t="str">
        <f>IF(AND(D1829&lt;&gt;0,E1829=0),B1829,"")</f>
        <v>28/06/2012</v>
      </c>
      <c r="R1829" s="25" t="str">
        <f>IF(AND(D1829=0,E1829&lt;&gt;0),B1829,"")</f>
        <v/>
      </c>
      <c r="S1829" s="26">
        <f t="shared" si="196"/>
        <v>41088</v>
      </c>
      <c r="T1829" s="27">
        <f>SUMIFS(S:S,O:O,O1829,E:E,"")</f>
        <v>41088</v>
      </c>
      <c r="U1829" s="27">
        <f>SUMIFS(S:S,O:O,O1829,D:D,"")</f>
        <v>0</v>
      </c>
      <c r="V1829" s="28" t="str">
        <f t="shared" si="200"/>
        <v>Avant</v>
      </c>
      <c r="W1829" s="28" t="str">
        <f t="shared" si="201"/>
        <v>Après</v>
      </c>
      <c r="X1829" s="29">
        <f t="shared" si="202"/>
        <v>41088</v>
      </c>
      <c r="Y1829" s="42">
        <f>IFERROR(P1829+D1829*0.03,"")</f>
        <v>262954346350</v>
      </c>
    </row>
    <row r="1830" spans="1:25">
      <c r="A1830" s="34"/>
      <c r="B1830" s="34"/>
      <c r="C1830" s="34"/>
      <c r="D1830" s="34"/>
      <c r="E1830" s="34"/>
      <c r="F1830" s="34"/>
      <c r="G1830" s="34"/>
      <c r="H1830" s="33"/>
      <c r="I1830" s="33"/>
      <c r="J1830" s="33"/>
      <c r="K1830" s="33"/>
      <c r="L1830" s="35"/>
      <c r="M1830" s="35"/>
      <c r="N1830" s="36"/>
      <c r="O1830" s="37"/>
      <c r="P1830" s="43"/>
      <c r="Q1830" s="38"/>
      <c r="R1830" s="38"/>
      <c r="S1830" s="39"/>
      <c r="T1830" s="40"/>
      <c r="U1830" s="40"/>
      <c r="V1830" s="38"/>
      <c r="W1830" s="38"/>
      <c r="X1830" s="38"/>
      <c r="Y1830" s="43"/>
    </row>
    <row r="1831" spans="1:25">
      <c r="A1831" s="34"/>
      <c r="B1831" s="34"/>
      <c r="C1831" s="34"/>
      <c r="D1831" s="34"/>
      <c r="E1831" s="34"/>
      <c r="F1831" s="34"/>
      <c r="G1831" s="34"/>
      <c r="H1831" s="33"/>
      <c r="I1831" s="33"/>
      <c r="J1831" s="33"/>
      <c r="K1831" s="33"/>
      <c r="L1831" s="35"/>
      <c r="M1831" s="35"/>
      <c r="N1831" s="36"/>
      <c r="O1831" s="37"/>
      <c r="P1831" s="43"/>
      <c r="Q1831" s="38"/>
      <c r="R1831" s="38"/>
      <c r="S1831" s="39"/>
      <c r="T1831" s="40"/>
      <c r="U1831" s="40"/>
      <c r="V1831" s="38"/>
      <c r="W1831" s="38"/>
      <c r="X1831" s="38"/>
      <c r="Y1831" s="43"/>
    </row>
    <row r="1832" spans="1:25">
      <c r="A1832" s="34"/>
      <c r="B1832" s="34"/>
      <c r="C1832" s="34"/>
      <c r="D1832" s="34"/>
      <c r="E1832" s="34"/>
      <c r="F1832" s="34"/>
      <c r="G1832" s="34"/>
      <c r="H1832" s="33"/>
      <c r="I1832" s="33"/>
      <c r="J1832" s="33"/>
      <c r="K1832" s="33"/>
      <c r="L1832" s="35"/>
      <c r="M1832" s="35"/>
      <c r="N1832" s="36"/>
      <c r="O1832" s="37"/>
      <c r="P1832" s="43"/>
      <c r="Q1832" s="38"/>
      <c r="R1832" s="38"/>
      <c r="S1832" s="39"/>
      <c r="T1832" s="40"/>
      <c r="U1832" s="40"/>
      <c r="V1832" s="38"/>
      <c r="W1832" s="38"/>
      <c r="X1832" s="38"/>
      <c r="Y1832" s="43"/>
    </row>
    <row r="1833" spans="1:25">
      <c r="A1833" s="34"/>
      <c r="B1833" s="34"/>
      <c r="C1833" s="34"/>
      <c r="D1833" s="34"/>
      <c r="E1833" s="34"/>
      <c r="F1833" s="34"/>
      <c r="G1833" s="34"/>
      <c r="H1833" s="33"/>
      <c r="I1833" s="33"/>
      <c r="J1833" s="33"/>
      <c r="K1833" s="33"/>
      <c r="L1833" s="35"/>
      <c r="M1833" s="35"/>
      <c r="N1833" s="36"/>
      <c r="O1833" s="37"/>
      <c r="P1833" s="43"/>
      <c r="Q1833" s="38"/>
      <c r="R1833" s="38"/>
      <c r="S1833" s="39"/>
      <c r="T1833" s="40"/>
      <c r="U1833" s="40"/>
      <c r="V1833" s="38"/>
      <c r="W1833" s="38"/>
      <c r="X1833" s="38"/>
      <c r="Y1833" s="43"/>
    </row>
    <row r="1834" spans="1:25">
      <c r="A1834" s="34"/>
      <c r="B1834" s="34"/>
      <c r="C1834" s="34"/>
      <c r="D1834" s="34"/>
      <c r="E1834" s="34"/>
      <c r="F1834" s="34"/>
      <c r="G1834" s="34"/>
      <c r="H1834" s="33"/>
      <c r="I1834" s="33"/>
      <c r="J1834" s="33"/>
      <c r="K1834" s="33"/>
      <c r="L1834" s="35"/>
      <c r="M1834" s="35"/>
      <c r="N1834" s="36"/>
      <c r="O1834" s="37"/>
      <c r="P1834" s="43"/>
      <c r="Q1834" s="38"/>
      <c r="R1834" s="38"/>
      <c r="S1834" s="39"/>
      <c r="T1834" s="40"/>
      <c r="U1834" s="40"/>
      <c r="V1834" s="38"/>
      <c r="W1834" s="38"/>
      <c r="X1834" s="38"/>
      <c r="Y1834" s="43"/>
    </row>
    <row r="1835" spans="1:25">
      <c r="A1835" s="34"/>
      <c r="B1835" s="34"/>
      <c r="C1835" s="34"/>
      <c r="D1835" s="34"/>
      <c r="E1835" s="34"/>
      <c r="F1835" s="34"/>
      <c r="G1835" s="34"/>
      <c r="H1835" s="33"/>
      <c r="I1835" s="33"/>
      <c r="J1835" s="33"/>
      <c r="K1835" s="33"/>
      <c r="L1835" s="35"/>
      <c r="M1835" s="35"/>
      <c r="N1835" s="36"/>
      <c r="O1835" s="37"/>
      <c r="P1835" s="43"/>
      <c r="Q1835" s="38"/>
      <c r="R1835" s="38"/>
      <c r="S1835" s="39"/>
      <c r="T1835" s="40"/>
      <c r="U1835" s="40"/>
      <c r="V1835" s="38"/>
      <c r="W1835" s="38"/>
      <c r="X1835" s="38"/>
      <c r="Y1835" s="43"/>
    </row>
    <row r="1836" spans="1:25">
      <c r="A1836" s="34"/>
      <c r="B1836" s="34"/>
      <c r="C1836" s="34"/>
      <c r="D1836" s="34"/>
      <c r="E1836" s="34"/>
      <c r="F1836" s="34"/>
      <c r="G1836" s="34"/>
      <c r="H1836" s="33"/>
      <c r="I1836" s="33"/>
      <c r="J1836" s="33"/>
      <c r="K1836" s="33"/>
      <c r="L1836" s="35"/>
      <c r="M1836" s="35"/>
      <c r="N1836" s="36"/>
      <c r="O1836" s="37"/>
      <c r="P1836" s="43"/>
      <c r="Q1836" s="38"/>
      <c r="R1836" s="38"/>
      <c r="S1836" s="39"/>
      <c r="T1836" s="40"/>
      <c r="U1836" s="40"/>
      <c r="V1836" s="38"/>
      <c r="W1836" s="38"/>
      <c r="X1836" s="38"/>
      <c r="Y1836" s="43"/>
    </row>
    <row r="1837" spans="1:25">
      <c r="A1837" s="34"/>
      <c r="B1837" s="34"/>
      <c r="C1837" s="34"/>
      <c r="D1837" s="34"/>
      <c r="E1837" s="34"/>
      <c r="F1837" s="34"/>
      <c r="G1837" s="34"/>
      <c r="H1837" s="33"/>
      <c r="I1837" s="33"/>
      <c r="J1837" s="33"/>
      <c r="K1837" s="33"/>
      <c r="L1837" s="35"/>
      <c r="M1837" s="35"/>
      <c r="N1837" s="36"/>
      <c r="O1837" s="37"/>
      <c r="P1837" s="43"/>
      <c r="Q1837" s="38"/>
      <c r="R1837" s="38"/>
      <c r="S1837" s="39"/>
      <c r="T1837" s="40"/>
      <c r="U1837" s="40"/>
      <c r="V1837" s="38"/>
      <c r="W1837" s="38"/>
      <c r="X1837" s="38"/>
      <c r="Y1837" s="43"/>
    </row>
    <row r="1838" spans="1:25">
      <c r="A1838" s="34"/>
      <c r="B1838" s="34"/>
      <c r="C1838" s="34"/>
      <c r="D1838" s="34"/>
      <c r="E1838" s="34"/>
      <c r="F1838" s="34"/>
      <c r="G1838" s="34"/>
      <c r="H1838" s="33"/>
      <c r="I1838" s="33"/>
      <c r="J1838" s="33"/>
      <c r="K1838" s="33"/>
      <c r="L1838" s="35"/>
      <c r="M1838" s="35"/>
      <c r="N1838" s="36"/>
      <c r="O1838" s="37"/>
      <c r="P1838" s="43"/>
      <c r="Q1838" s="38"/>
      <c r="R1838" s="38"/>
      <c r="S1838" s="39"/>
      <c r="T1838" s="40"/>
      <c r="U1838" s="40"/>
      <c r="V1838" s="38"/>
      <c r="W1838" s="38"/>
      <c r="X1838" s="38"/>
      <c r="Y1838" s="43"/>
    </row>
    <row r="1839" spans="1:25">
      <c r="A1839" s="34"/>
      <c r="B1839" s="34"/>
      <c r="C1839" s="34"/>
      <c r="D1839" s="34"/>
      <c r="E1839" s="34"/>
      <c r="F1839" s="34"/>
      <c r="G1839" s="34"/>
      <c r="H1839" s="33"/>
      <c r="I1839" s="33"/>
      <c r="J1839" s="33"/>
      <c r="K1839" s="33"/>
      <c r="L1839" s="35"/>
      <c r="M1839" s="35"/>
      <c r="N1839" s="36"/>
      <c r="O1839" s="37"/>
      <c r="P1839" s="43"/>
      <c r="Q1839" s="38"/>
      <c r="R1839" s="38"/>
      <c r="S1839" s="39"/>
      <c r="T1839" s="40"/>
      <c r="U1839" s="40"/>
      <c r="V1839" s="38"/>
      <c r="W1839" s="38"/>
      <c r="X1839" s="38"/>
      <c r="Y1839" s="43"/>
    </row>
    <row r="1840" spans="1:25">
      <c r="A1840" s="34"/>
      <c r="B1840" s="34"/>
      <c r="C1840" s="34"/>
      <c r="D1840" s="34"/>
      <c r="E1840" s="34"/>
      <c r="F1840" s="34"/>
      <c r="G1840" s="34"/>
      <c r="H1840" s="33"/>
      <c r="I1840" s="33"/>
      <c r="J1840" s="33"/>
      <c r="K1840" s="33"/>
      <c r="L1840" s="35"/>
      <c r="M1840" s="35"/>
      <c r="N1840" s="36"/>
      <c r="O1840" s="37"/>
      <c r="P1840" s="43"/>
      <c r="Q1840" s="38"/>
      <c r="R1840" s="38"/>
      <c r="S1840" s="39"/>
      <c r="T1840" s="40"/>
      <c r="U1840" s="40"/>
      <c r="V1840" s="38"/>
      <c r="W1840" s="38"/>
      <c r="X1840" s="38"/>
      <c r="Y1840" s="43"/>
    </row>
    <row r="1841" spans="1:25">
      <c r="A1841" s="34"/>
      <c r="B1841" s="34"/>
      <c r="C1841" s="34"/>
      <c r="D1841" s="34"/>
      <c r="E1841" s="34"/>
      <c r="F1841" s="34"/>
      <c r="G1841" s="34"/>
      <c r="H1841" s="33"/>
      <c r="I1841" s="33"/>
      <c r="J1841" s="33"/>
      <c r="K1841" s="33"/>
      <c r="L1841" s="35"/>
      <c r="M1841" s="35"/>
      <c r="N1841" s="36"/>
      <c r="O1841" s="37"/>
      <c r="P1841" s="43"/>
      <c r="Q1841" s="38"/>
      <c r="R1841" s="38"/>
      <c r="S1841" s="39"/>
      <c r="T1841" s="40"/>
      <c r="U1841" s="40"/>
      <c r="V1841" s="38"/>
      <c r="W1841" s="38"/>
      <c r="X1841" s="38"/>
      <c r="Y1841" s="43"/>
    </row>
    <row r="1842" spans="1:25">
      <c r="A1842" s="34"/>
      <c r="B1842" s="34"/>
      <c r="C1842" s="34"/>
      <c r="D1842" s="34"/>
      <c r="E1842" s="34"/>
      <c r="F1842" s="34"/>
      <c r="G1842" s="34"/>
      <c r="H1842" s="33"/>
      <c r="I1842" s="33"/>
      <c r="J1842" s="33"/>
      <c r="K1842" s="33"/>
      <c r="L1842" s="35"/>
      <c r="M1842" s="35"/>
      <c r="N1842" s="36"/>
      <c r="O1842" s="37"/>
      <c r="P1842" s="43"/>
      <c r="Q1842" s="38"/>
      <c r="R1842" s="38"/>
      <c r="S1842" s="39"/>
      <c r="T1842" s="40"/>
      <c r="U1842" s="40"/>
      <c r="V1842" s="38"/>
      <c r="W1842" s="38"/>
      <c r="X1842" s="38"/>
      <c r="Y1842" s="43"/>
    </row>
    <row r="1843" spans="1:25">
      <c r="A1843" s="34"/>
      <c r="B1843" s="34"/>
      <c r="C1843" s="34"/>
      <c r="D1843" s="34"/>
      <c r="E1843" s="34"/>
      <c r="F1843" s="34"/>
      <c r="G1843" s="34"/>
      <c r="H1843" s="33"/>
      <c r="I1843" s="33"/>
      <c r="J1843" s="33"/>
      <c r="K1843" s="33"/>
      <c r="L1843" s="35"/>
      <c r="M1843" s="35"/>
      <c r="N1843" s="36"/>
      <c r="O1843" s="37"/>
      <c r="P1843" s="43"/>
      <c r="Q1843" s="38"/>
      <c r="R1843" s="38"/>
      <c r="S1843" s="39"/>
      <c r="T1843" s="40"/>
      <c r="U1843" s="40"/>
      <c r="V1843" s="38"/>
      <c r="W1843" s="38"/>
      <c r="X1843" s="38"/>
      <c r="Y1843" s="43"/>
    </row>
    <row r="1844" spans="1:25">
      <c r="A1844" s="34"/>
      <c r="B1844" s="34"/>
      <c r="C1844" s="34"/>
      <c r="D1844" s="34"/>
      <c r="E1844" s="34"/>
      <c r="F1844" s="34"/>
      <c r="G1844" s="34"/>
      <c r="H1844" s="33"/>
      <c r="I1844" s="33"/>
      <c r="J1844" s="33"/>
      <c r="K1844" s="33"/>
      <c r="L1844" s="35"/>
      <c r="M1844" s="35"/>
      <c r="N1844" s="36"/>
      <c r="O1844" s="37"/>
      <c r="P1844" s="43"/>
      <c r="Q1844" s="38"/>
      <c r="R1844" s="38"/>
      <c r="S1844" s="39"/>
      <c r="T1844" s="40"/>
      <c r="U1844" s="40"/>
      <c r="V1844" s="38"/>
      <c r="W1844" s="38"/>
      <c r="X1844" s="38"/>
      <c r="Y1844" s="43"/>
    </row>
    <row r="1845" spans="1:25">
      <c r="A1845" s="34"/>
      <c r="B1845" s="34"/>
      <c r="C1845" s="34"/>
      <c r="D1845" s="34"/>
      <c r="E1845" s="34"/>
      <c r="F1845" s="34"/>
      <c r="G1845" s="34"/>
      <c r="H1845" s="33"/>
      <c r="I1845" s="33"/>
      <c r="J1845" s="33"/>
      <c r="K1845" s="33"/>
      <c r="L1845" s="35"/>
      <c r="M1845" s="35"/>
      <c r="N1845" s="36"/>
      <c r="O1845" s="37"/>
      <c r="P1845" s="43"/>
      <c r="Q1845" s="38"/>
      <c r="R1845" s="38"/>
      <c r="S1845" s="39"/>
      <c r="T1845" s="40"/>
      <c r="U1845" s="40"/>
      <c r="V1845" s="38"/>
      <c r="W1845" s="38"/>
      <c r="X1845" s="38"/>
      <c r="Y1845" s="43"/>
    </row>
    <row r="1846" spans="1:25">
      <c r="A1846" s="34"/>
      <c r="B1846" s="34"/>
      <c r="C1846" s="34"/>
      <c r="D1846" s="34"/>
      <c r="E1846" s="34"/>
      <c r="F1846" s="34"/>
      <c r="G1846" s="34"/>
      <c r="H1846" s="33"/>
      <c r="I1846" s="33"/>
      <c r="J1846" s="33"/>
      <c r="K1846" s="33"/>
      <c r="L1846" s="35"/>
      <c r="M1846" s="35"/>
      <c r="N1846" s="36"/>
      <c r="O1846" s="37"/>
      <c r="P1846" s="43"/>
      <c r="Q1846" s="38"/>
      <c r="R1846" s="38"/>
      <c r="S1846" s="39"/>
      <c r="T1846" s="40"/>
      <c r="U1846" s="40"/>
      <c r="V1846" s="38"/>
      <c r="W1846" s="38"/>
      <c r="X1846" s="38"/>
      <c r="Y1846" s="43"/>
    </row>
    <row r="1847" spans="1:25">
      <c r="A1847" s="34"/>
      <c r="B1847" s="34"/>
      <c r="C1847" s="34"/>
      <c r="D1847" s="34"/>
      <c r="E1847" s="34"/>
      <c r="F1847" s="34"/>
      <c r="G1847" s="34"/>
      <c r="H1847" s="33"/>
      <c r="I1847" s="33"/>
      <c r="J1847" s="33"/>
      <c r="K1847" s="33"/>
      <c r="L1847" s="35"/>
      <c r="M1847" s="35"/>
      <c r="N1847" s="36"/>
      <c r="O1847" s="37"/>
      <c r="P1847" s="43"/>
      <c r="Q1847" s="38"/>
      <c r="R1847" s="38"/>
      <c r="S1847" s="39"/>
      <c r="T1847" s="40"/>
      <c r="U1847" s="40"/>
      <c r="V1847" s="38"/>
      <c r="W1847" s="38"/>
      <c r="X1847" s="38"/>
      <c r="Y1847" s="43"/>
    </row>
    <row r="1848" spans="1:25">
      <c r="A1848" s="34"/>
      <c r="B1848" s="34"/>
      <c r="C1848" s="34"/>
      <c r="D1848" s="34"/>
      <c r="E1848" s="34"/>
      <c r="F1848" s="34"/>
      <c r="G1848" s="34"/>
      <c r="H1848" s="33"/>
      <c r="I1848" s="33"/>
      <c r="J1848" s="33"/>
      <c r="K1848" s="33"/>
      <c r="L1848" s="35"/>
      <c r="M1848" s="35"/>
      <c r="N1848" s="36"/>
      <c r="O1848" s="37"/>
      <c r="P1848" s="43"/>
      <c r="Q1848" s="38"/>
      <c r="R1848" s="38"/>
      <c r="S1848" s="39"/>
      <c r="T1848" s="40"/>
      <c r="U1848" s="40"/>
      <c r="V1848" s="38"/>
      <c r="W1848" s="38"/>
      <c r="X1848" s="38"/>
      <c r="Y1848" s="43"/>
    </row>
    <row r="1849" spans="1:25">
      <c r="A1849" s="34"/>
      <c r="B1849" s="34"/>
      <c r="C1849" s="34"/>
      <c r="D1849" s="34"/>
      <c r="E1849" s="34"/>
      <c r="F1849" s="34"/>
      <c r="G1849" s="34"/>
      <c r="H1849" s="33"/>
      <c r="I1849" s="33"/>
      <c r="J1849" s="33"/>
      <c r="K1849" s="33"/>
      <c r="L1849" s="35"/>
      <c r="M1849" s="35"/>
      <c r="N1849" s="36"/>
      <c r="O1849" s="37"/>
      <c r="P1849" s="43"/>
      <c r="Q1849" s="38"/>
      <c r="R1849" s="38"/>
      <c r="S1849" s="39"/>
      <c r="T1849" s="40"/>
      <c r="U1849" s="40"/>
      <c r="V1849" s="38"/>
      <c r="W1849" s="38"/>
      <c r="X1849" s="38"/>
      <c r="Y1849" s="43"/>
    </row>
    <row r="1850" spans="1:25">
      <c r="A1850" s="34"/>
      <c r="B1850" s="34"/>
      <c r="C1850" s="34"/>
      <c r="D1850" s="34"/>
      <c r="E1850" s="34"/>
      <c r="F1850" s="34"/>
      <c r="G1850" s="34"/>
      <c r="H1850" s="33"/>
      <c r="I1850" s="33"/>
      <c r="J1850" s="33"/>
      <c r="K1850" s="33"/>
      <c r="L1850" s="35"/>
      <c r="M1850" s="35"/>
      <c r="N1850" s="36"/>
      <c r="O1850" s="37"/>
      <c r="P1850" s="43"/>
      <c r="Q1850" s="38"/>
      <c r="R1850" s="38"/>
      <c r="S1850" s="39"/>
      <c r="T1850" s="40"/>
      <c r="U1850" s="40"/>
      <c r="V1850" s="38"/>
      <c r="W1850" s="38"/>
      <c r="X1850" s="38"/>
      <c r="Y1850" s="43"/>
    </row>
    <row r="1851" spans="1:25">
      <c r="A1851" s="34"/>
      <c r="B1851" s="34"/>
      <c r="C1851" s="34"/>
      <c r="D1851" s="34"/>
      <c r="E1851" s="34"/>
      <c r="F1851" s="34"/>
      <c r="G1851" s="34"/>
      <c r="H1851" s="33"/>
      <c r="I1851" s="33"/>
      <c r="J1851" s="33"/>
      <c r="K1851" s="33"/>
      <c r="L1851" s="35"/>
      <c r="M1851" s="35"/>
      <c r="N1851" s="36"/>
      <c r="O1851" s="37"/>
      <c r="P1851" s="43"/>
      <c r="Q1851" s="38"/>
      <c r="R1851" s="38"/>
      <c r="S1851" s="39"/>
      <c r="T1851" s="40"/>
      <c r="U1851" s="40"/>
      <c r="V1851" s="38"/>
      <c r="W1851" s="38"/>
      <c r="X1851" s="38"/>
      <c r="Y1851" s="43"/>
    </row>
    <row r="1852" spans="1:25">
      <c r="A1852" s="34"/>
      <c r="B1852" s="34"/>
      <c r="C1852" s="34"/>
      <c r="D1852" s="34"/>
      <c r="E1852" s="34"/>
      <c r="F1852" s="34"/>
      <c r="G1852" s="34"/>
      <c r="H1852" s="33"/>
      <c r="I1852" s="33"/>
      <c r="J1852" s="33"/>
      <c r="K1852" s="33"/>
      <c r="L1852" s="35"/>
      <c r="M1852" s="35"/>
      <c r="N1852" s="36"/>
      <c r="O1852" s="37"/>
      <c r="P1852" s="43"/>
      <c r="Q1852" s="38"/>
      <c r="R1852" s="38"/>
      <c r="S1852" s="39"/>
      <c r="T1852" s="40"/>
      <c r="U1852" s="40"/>
      <c r="V1852" s="38"/>
      <c r="W1852" s="38"/>
      <c r="X1852" s="38"/>
      <c r="Y1852" s="43"/>
    </row>
    <row r="1853" spans="1:25">
      <c r="A1853" s="34"/>
      <c r="B1853" s="34"/>
      <c r="C1853" s="34"/>
      <c r="D1853" s="34"/>
      <c r="E1853" s="34"/>
      <c r="F1853" s="34"/>
      <c r="G1853" s="34"/>
      <c r="H1853" s="33"/>
      <c r="I1853" s="33"/>
      <c r="J1853" s="33"/>
      <c r="K1853" s="33"/>
      <c r="L1853" s="35"/>
      <c r="M1853" s="35"/>
      <c r="N1853" s="36"/>
      <c r="O1853" s="37"/>
      <c r="P1853" s="43"/>
      <c r="Q1853" s="38"/>
      <c r="R1853" s="38"/>
      <c r="S1853" s="39"/>
      <c r="T1853" s="40"/>
      <c r="U1853" s="40"/>
      <c r="V1853" s="38"/>
      <c r="W1853" s="38"/>
      <c r="X1853" s="38"/>
      <c r="Y1853" s="43"/>
    </row>
    <row r="1854" spans="1:25">
      <c r="A1854" s="34"/>
      <c r="B1854" s="34"/>
      <c r="C1854" s="34"/>
      <c r="D1854" s="34"/>
      <c r="E1854" s="34"/>
      <c r="F1854" s="34"/>
      <c r="G1854" s="34"/>
      <c r="H1854" s="33"/>
      <c r="I1854" s="33"/>
      <c r="J1854" s="33"/>
      <c r="K1854" s="33"/>
      <c r="L1854" s="35"/>
      <c r="M1854" s="35"/>
      <c r="N1854" s="36"/>
      <c r="O1854" s="37"/>
      <c r="P1854" s="43"/>
      <c r="Q1854" s="38"/>
      <c r="R1854" s="38"/>
      <c r="S1854" s="39"/>
      <c r="T1854" s="40"/>
      <c r="U1854" s="40"/>
      <c r="V1854" s="38"/>
      <c r="W1854" s="38"/>
      <c r="X1854" s="38"/>
      <c r="Y1854" s="43"/>
    </row>
    <row r="1855" spans="1:25">
      <c r="A1855" s="34"/>
      <c r="B1855" s="34"/>
      <c r="C1855" s="34"/>
      <c r="D1855" s="34"/>
      <c r="E1855" s="34"/>
      <c r="F1855" s="34"/>
      <c r="G1855" s="34"/>
      <c r="H1855" s="33"/>
      <c r="I1855" s="33"/>
      <c r="J1855" s="33"/>
      <c r="K1855" s="33"/>
      <c r="L1855" s="35"/>
      <c r="M1855" s="35"/>
      <c r="N1855" s="36"/>
      <c r="O1855" s="37"/>
      <c r="P1855" s="43"/>
      <c r="Q1855" s="38"/>
      <c r="R1855" s="38"/>
      <c r="S1855" s="39"/>
      <c r="T1855" s="40"/>
      <c r="U1855" s="40"/>
      <c r="V1855" s="38"/>
      <c r="W1855" s="38"/>
      <c r="X1855" s="38"/>
      <c r="Y1855" s="43"/>
    </row>
    <row r="1856" spans="1:25">
      <c r="A1856" s="34"/>
      <c r="B1856" s="34"/>
      <c r="C1856" s="34"/>
      <c r="D1856" s="34"/>
      <c r="E1856" s="34"/>
      <c r="F1856" s="34"/>
      <c r="G1856" s="34"/>
      <c r="H1856" s="33"/>
      <c r="I1856" s="33"/>
      <c r="J1856" s="33"/>
      <c r="K1856" s="33"/>
      <c r="L1856" s="35"/>
      <c r="M1856" s="35"/>
      <c r="N1856" s="36"/>
      <c r="O1856" s="37"/>
      <c r="P1856" s="43"/>
      <c r="Q1856" s="38"/>
      <c r="R1856" s="38"/>
      <c r="S1856" s="39"/>
      <c r="T1856" s="40"/>
      <c r="U1856" s="40"/>
      <c r="V1856" s="38"/>
      <c r="W1856" s="38"/>
      <c r="X1856" s="38"/>
      <c r="Y1856" s="43"/>
    </row>
    <row r="1857" spans="1:25">
      <c r="A1857" s="34"/>
      <c r="B1857" s="34"/>
      <c r="C1857" s="34"/>
      <c r="D1857" s="34"/>
      <c r="E1857" s="34"/>
      <c r="F1857" s="34"/>
      <c r="G1857" s="34"/>
      <c r="H1857" s="33"/>
      <c r="I1857" s="33"/>
      <c r="J1857" s="33"/>
      <c r="K1857" s="33"/>
      <c r="L1857" s="35"/>
      <c r="M1857" s="35"/>
      <c r="N1857" s="36"/>
      <c r="O1857" s="37"/>
      <c r="P1857" s="43"/>
      <c r="Q1857" s="38"/>
      <c r="R1857" s="38"/>
      <c r="S1857" s="39"/>
      <c r="T1857" s="40"/>
      <c r="U1857" s="40"/>
      <c r="V1857" s="38"/>
      <c r="W1857" s="38"/>
      <c r="X1857" s="38"/>
      <c r="Y1857" s="43"/>
    </row>
    <row r="1858" spans="1:25">
      <c r="A1858" s="34"/>
      <c r="B1858" s="34"/>
      <c r="C1858" s="34"/>
      <c r="D1858" s="34"/>
      <c r="E1858" s="34"/>
      <c r="F1858" s="34"/>
      <c r="G1858" s="34"/>
      <c r="H1858" s="33"/>
      <c r="I1858" s="33"/>
      <c r="J1858" s="33"/>
      <c r="K1858" s="33"/>
      <c r="L1858" s="35"/>
      <c r="M1858" s="35"/>
      <c r="N1858" s="36"/>
      <c r="O1858" s="37"/>
      <c r="P1858" s="43"/>
      <c r="Q1858" s="38"/>
      <c r="R1858" s="38"/>
      <c r="S1858" s="39"/>
      <c r="T1858" s="40"/>
      <c r="U1858" s="40"/>
      <c r="V1858" s="38"/>
      <c r="W1858" s="38"/>
      <c r="X1858" s="38"/>
      <c r="Y1858" s="43"/>
    </row>
    <row r="1859" spans="1:25">
      <c r="A1859" s="34"/>
      <c r="B1859" s="34"/>
      <c r="C1859" s="34"/>
      <c r="D1859" s="34"/>
      <c r="E1859" s="34"/>
      <c r="F1859" s="34"/>
      <c r="G1859" s="34"/>
      <c r="H1859" s="33"/>
      <c r="I1859" s="33"/>
      <c r="J1859" s="33"/>
      <c r="K1859" s="33"/>
      <c r="L1859" s="35"/>
      <c r="M1859" s="35"/>
      <c r="N1859" s="36"/>
      <c r="O1859" s="37"/>
      <c r="P1859" s="43"/>
      <c r="Q1859" s="38"/>
      <c r="R1859" s="38"/>
      <c r="S1859" s="39"/>
      <c r="T1859" s="40"/>
      <c r="U1859" s="40"/>
      <c r="V1859" s="38"/>
      <c r="W1859" s="38"/>
      <c r="X1859" s="38"/>
      <c r="Y1859" s="43"/>
    </row>
    <row r="1860" spans="1:25">
      <c r="A1860" s="34"/>
      <c r="B1860" s="34"/>
      <c r="C1860" s="34"/>
      <c r="D1860" s="34"/>
      <c r="E1860" s="34"/>
      <c r="F1860" s="34"/>
      <c r="G1860" s="34"/>
      <c r="H1860" s="33"/>
      <c r="I1860" s="33"/>
      <c r="J1860" s="33"/>
      <c r="K1860" s="33"/>
      <c r="L1860" s="35"/>
      <c r="M1860" s="35"/>
      <c r="N1860" s="36"/>
      <c r="O1860" s="37"/>
      <c r="P1860" s="43"/>
      <c r="Q1860" s="38"/>
      <c r="R1860" s="38"/>
      <c r="S1860" s="39"/>
      <c r="T1860" s="40"/>
      <c r="U1860" s="40"/>
      <c r="V1860" s="38"/>
      <c r="W1860" s="38"/>
      <c r="X1860" s="38"/>
      <c r="Y1860" s="43"/>
    </row>
    <row r="1861" spans="1:25">
      <c r="A1861" s="34"/>
      <c r="B1861" s="34"/>
      <c r="C1861" s="34"/>
      <c r="D1861" s="34"/>
      <c r="E1861" s="34"/>
      <c r="F1861" s="34"/>
      <c r="G1861" s="34"/>
      <c r="H1861" s="33"/>
      <c r="I1861" s="33"/>
      <c r="J1861" s="33"/>
      <c r="K1861" s="33"/>
      <c r="L1861" s="35"/>
      <c r="M1861" s="35"/>
      <c r="N1861" s="36"/>
      <c r="O1861" s="37"/>
      <c r="P1861" s="43"/>
      <c r="Q1861" s="38"/>
      <c r="R1861" s="38"/>
      <c r="S1861" s="39"/>
      <c r="T1861" s="40"/>
      <c r="U1861" s="40"/>
      <c r="V1861" s="38"/>
      <c r="W1861" s="38"/>
      <c r="X1861" s="38"/>
      <c r="Y1861" s="43"/>
    </row>
    <row r="1862" spans="1:25">
      <c r="A1862" s="34"/>
      <c r="B1862" s="34"/>
      <c r="C1862" s="34"/>
      <c r="D1862" s="34"/>
      <c r="E1862" s="34"/>
      <c r="F1862" s="34"/>
      <c r="G1862" s="34"/>
      <c r="H1862" s="33"/>
      <c r="I1862" s="33"/>
      <c r="J1862" s="33"/>
      <c r="K1862" s="33"/>
      <c r="L1862" s="35"/>
      <c r="M1862" s="35"/>
      <c r="N1862" s="36"/>
      <c r="O1862" s="37"/>
      <c r="P1862" s="43"/>
      <c r="Q1862" s="38"/>
      <c r="R1862" s="38"/>
      <c r="S1862" s="39"/>
      <c r="T1862" s="40"/>
      <c r="U1862" s="40"/>
      <c r="V1862" s="38"/>
      <c r="W1862" s="38"/>
      <c r="X1862" s="38"/>
      <c r="Y1862" s="43"/>
    </row>
    <row r="1863" spans="1:25">
      <c r="A1863" s="34"/>
      <c r="B1863" s="34"/>
      <c r="C1863" s="34"/>
      <c r="D1863" s="34"/>
      <c r="E1863" s="34"/>
      <c r="F1863" s="34"/>
      <c r="G1863" s="34"/>
      <c r="H1863" s="33"/>
      <c r="I1863" s="33"/>
      <c r="J1863" s="33"/>
      <c r="K1863" s="33"/>
      <c r="L1863" s="35"/>
      <c r="M1863" s="35"/>
      <c r="N1863" s="36"/>
      <c r="O1863" s="37"/>
      <c r="P1863" s="43"/>
      <c r="Q1863" s="38"/>
      <c r="R1863" s="38"/>
      <c r="S1863" s="39"/>
      <c r="T1863" s="40"/>
      <c r="U1863" s="40"/>
      <c r="V1863" s="38"/>
      <c r="W1863" s="38"/>
      <c r="X1863" s="38"/>
      <c r="Y1863" s="43"/>
    </row>
    <row r="1864" spans="1:25">
      <c r="A1864" s="34"/>
      <c r="B1864" s="34"/>
      <c r="C1864" s="34"/>
      <c r="D1864" s="34"/>
      <c r="E1864" s="34"/>
      <c r="F1864" s="34"/>
      <c r="G1864" s="34"/>
      <c r="H1864" s="33"/>
      <c r="I1864" s="33"/>
      <c r="J1864" s="33"/>
      <c r="K1864" s="33"/>
      <c r="L1864" s="35"/>
      <c r="M1864" s="35"/>
      <c r="N1864" s="36"/>
      <c r="O1864" s="37"/>
      <c r="P1864" s="43"/>
      <c r="Q1864" s="38"/>
      <c r="R1864" s="38"/>
      <c r="S1864" s="39"/>
      <c r="T1864" s="40"/>
      <c r="U1864" s="40"/>
      <c r="V1864" s="38"/>
      <c r="W1864" s="38"/>
      <c r="X1864" s="38"/>
      <c r="Y1864" s="43"/>
    </row>
    <row r="1865" spans="1:25">
      <c r="A1865" s="34"/>
      <c r="B1865" s="34"/>
      <c r="C1865" s="34"/>
      <c r="D1865" s="34"/>
      <c r="E1865" s="34"/>
      <c r="F1865" s="34"/>
      <c r="G1865" s="34"/>
      <c r="H1865" s="33"/>
      <c r="I1865" s="33"/>
      <c r="J1865" s="33"/>
      <c r="K1865" s="33"/>
      <c r="L1865" s="35"/>
      <c r="M1865" s="35"/>
      <c r="N1865" s="36"/>
      <c r="O1865" s="37"/>
      <c r="P1865" s="43"/>
      <c r="Q1865" s="38"/>
      <c r="R1865" s="38"/>
      <c r="S1865" s="39"/>
      <c r="T1865" s="40"/>
      <c r="U1865" s="40"/>
      <c r="V1865" s="38"/>
      <c r="W1865" s="38"/>
      <c r="X1865" s="38"/>
      <c r="Y1865" s="43"/>
    </row>
    <row r="1866" spans="1:25">
      <c r="A1866" s="34"/>
      <c r="B1866" s="34"/>
      <c r="C1866" s="34"/>
      <c r="D1866" s="34"/>
      <c r="E1866" s="34"/>
      <c r="F1866" s="34"/>
      <c r="G1866" s="34"/>
      <c r="H1866" s="33"/>
      <c r="I1866" s="33"/>
      <c r="J1866" s="33"/>
      <c r="K1866" s="33"/>
      <c r="L1866" s="35"/>
      <c r="M1866" s="35"/>
      <c r="N1866" s="36"/>
      <c r="O1866" s="37"/>
      <c r="P1866" s="43"/>
      <c r="Q1866" s="38"/>
      <c r="R1866" s="38"/>
      <c r="S1866" s="39"/>
      <c r="T1866" s="40"/>
      <c r="U1866" s="40"/>
      <c r="V1866" s="38"/>
      <c r="W1866" s="38"/>
      <c r="X1866" s="38"/>
      <c r="Y1866" s="43"/>
    </row>
    <row r="1867" spans="1:25">
      <c r="A1867" s="34"/>
      <c r="B1867" s="34"/>
      <c r="C1867" s="34"/>
      <c r="D1867" s="34"/>
      <c r="E1867" s="34"/>
      <c r="F1867" s="34"/>
      <c r="G1867" s="34"/>
      <c r="H1867" s="33"/>
      <c r="I1867" s="33"/>
      <c r="J1867" s="33"/>
      <c r="K1867" s="33"/>
      <c r="L1867" s="35"/>
      <c r="M1867" s="35"/>
      <c r="N1867" s="36"/>
      <c r="O1867" s="37"/>
      <c r="P1867" s="43"/>
      <c r="Q1867" s="38"/>
      <c r="R1867" s="38"/>
      <c r="S1867" s="39"/>
      <c r="T1867" s="40"/>
      <c r="U1867" s="40"/>
      <c r="V1867" s="38"/>
      <c r="W1867" s="38"/>
      <c r="X1867" s="38"/>
      <c r="Y1867" s="43"/>
    </row>
    <row r="1868" spans="1:25">
      <c r="A1868" s="34"/>
      <c r="B1868" s="34"/>
      <c r="C1868" s="34"/>
      <c r="D1868" s="34"/>
      <c r="E1868" s="34"/>
      <c r="F1868" s="34"/>
      <c r="G1868" s="34"/>
      <c r="H1868" s="33"/>
      <c r="I1868" s="33"/>
      <c r="J1868" s="33"/>
      <c r="K1868" s="33"/>
      <c r="L1868" s="35"/>
      <c r="M1868" s="35"/>
      <c r="N1868" s="36"/>
      <c r="O1868" s="37"/>
      <c r="P1868" s="43"/>
      <c r="Q1868" s="38"/>
      <c r="R1868" s="38"/>
      <c r="S1868" s="39"/>
      <c r="T1868" s="40"/>
      <c r="U1868" s="40"/>
      <c r="V1868" s="38"/>
      <c r="W1868" s="38"/>
      <c r="X1868" s="38"/>
      <c r="Y1868" s="43"/>
    </row>
    <row r="1869" spans="1:25">
      <c r="A1869" s="34"/>
      <c r="B1869" s="34"/>
      <c r="C1869" s="34"/>
      <c r="D1869" s="34"/>
      <c r="E1869" s="34"/>
      <c r="F1869" s="34"/>
      <c r="G1869" s="34"/>
      <c r="H1869" s="33"/>
      <c r="I1869" s="33"/>
      <c r="J1869" s="33"/>
      <c r="K1869" s="33"/>
      <c r="L1869" s="35"/>
      <c r="M1869" s="35"/>
      <c r="N1869" s="36"/>
      <c r="O1869" s="37"/>
      <c r="P1869" s="43"/>
      <c r="Q1869" s="38"/>
      <c r="R1869" s="38"/>
      <c r="S1869" s="39"/>
      <c r="T1869" s="40"/>
      <c r="U1869" s="40"/>
      <c r="V1869" s="38"/>
      <c r="W1869" s="38"/>
      <c r="X1869" s="38"/>
      <c r="Y1869" s="43"/>
    </row>
    <row r="1870" spans="1:25">
      <c r="A1870" s="34"/>
      <c r="B1870" s="34"/>
      <c r="C1870" s="34"/>
      <c r="D1870" s="34"/>
      <c r="E1870" s="34"/>
      <c r="F1870" s="34"/>
      <c r="G1870" s="34"/>
      <c r="H1870" s="33"/>
      <c r="I1870" s="33"/>
      <c r="J1870" s="33"/>
      <c r="K1870" s="33"/>
      <c r="L1870" s="35"/>
      <c r="M1870" s="35"/>
      <c r="N1870" s="36"/>
      <c r="O1870" s="37"/>
      <c r="P1870" s="43"/>
      <c r="Q1870" s="38"/>
      <c r="R1870" s="38"/>
      <c r="S1870" s="39"/>
      <c r="T1870" s="40"/>
      <c r="U1870" s="40"/>
      <c r="V1870" s="38"/>
      <c r="W1870" s="38"/>
      <c r="X1870" s="38"/>
      <c r="Y1870" s="43"/>
    </row>
    <row r="1871" spans="1:25">
      <c r="A1871" s="34"/>
      <c r="B1871" s="34"/>
      <c r="C1871" s="34"/>
      <c r="D1871" s="34"/>
      <c r="E1871" s="34"/>
      <c r="F1871" s="34"/>
      <c r="G1871" s="34"/>
      <c r="H1871" s="33"/>
      <c r="I1871" s="33"/>
      <c r="J1871" s="33"/>
      <c r="K1871" s="33"/>
      <c r="L1871" s="35"/>
      <c r="M1871" s="35"/>
      <c r="N1871" s="36"/>
      <c r="O1871" s="37"/>
      <c r="P1871" s="43"/>
      <c r="Q1871" s="38"/>
      <c r="R1871" s="38"/>
      <c r="S1871" s="39"/>
      <c r="T1871" s="40"/>
      <c r="U1871" s="40"/>
      <c r="V1871" s="38"/>
      <c r="W1871" s="38"/>
      <c r="X1871" s="38"/>
      <c r="Y1871" s="43"/>
    </row>
    <row r="1872" spans="1:25">
      <c r="A1872" s="34"/>
      <c r="B1872" s="34"/>
      <c r="C1872" s="34"/>
      <c r="D1872" s="34"/>
      <c r="E1872" s="34"/>
      <c r="F1872" s="34"/>
      <c r="G1872" s="34"/>
      <c r="H1872" s="33"/>
      <c r="I1872" s="33"/>
      <c r="J1872" s="33"/>
      <c r="K1872" s="33"/>
      <c r="L1872" s="35"/>
      <c r="M1872" s="35"/>
      <c r="N1872" s="36"/>
      <c r="O1872" s="37"/>
      <c r="P1872" s="43"/>
      <c r="Q1872" s="38"/>
      <c r="R1872" s="38"/>
      <c r="S1872" s="39"/>
      <c r="T1872" s="40"/>
      <c r="U1872" s="40"/>
      <c r="V1872" s="38"/>
      <c r="W1872" s="38"/>
      <c r="X1872" s="38"/>
      <c r="Y1872" s="43"/>
    </row>
    <row r="1873" spans="1:25">
      <c r="A1873" s="34"/>
      <c r="B1873" s="34"/>
      <c r="C1873" s="34"/>
      <c r="D1873" s="34"/>
      <c r="E1873" s="34"/>
      <c r="F1873" s="34"/>
      <c r="G1873" s="34"/>
      <c r="H1873" s="33"/>
      <c r="I1873" s="33"/>
      <c r="J1873" s="33"/>
      <c r="K1873" s="33"/>
      <c r="L1873" s="35"/>
      <c r="M1873" s="35"/>
      <c r="N1873" s="36"/>
      <c r="O1873" s="37"/>
      <c r="P1873" s="43"/>
      <c r="Q1873" s="38"/>
      <c r="R1873" s="38"/>
      <c r="S1873" s="39"/>
      <c r="T1873" s="40"/>
      <c r="U1873" s="40"/>
      <c r="V1873" s="38"/>
      <c r="W1873" s="38"/>
      <c r="X1873" s="38"/>
      <c r="Y1873" s="43"/>
    </row>
    <row r="1874" spans="1:25">
      <c r="A1874" s="34"/>
      <c r="B1874" s="34"/>
      <c r="C1874" s="34"/>
      <c r="D1874" s="34"/>
      <c r="E1874" s="34"/>
      <c r="F1874" s="34"/>
      <c r="G1874" s="34"/>
      <c r="H1874" s="33"/>
      <c r="I1874" s="33"/>
      <c r="J1874" s="33"/>
      <c r="K1874" s="33"/>
      <c r="L1874" s="35"/>
      <c r="M1874" s="35"/>
      <c r="N1874" s="36"/>
      <c r="O1874" s="37"/>
      <c r="P1874" s="43"/>
      <c r="Q1874" s="38"/>
      <c r="R1874" s="38"/>
      <c r="S1874" s="39"/>
      <c r="T1874" s="40"/>
      <c r="U1874" s="40"/>
      <c r="V1874" s="38"/>
      <c r="W1874" s="38"/>
      <c r="X1874" s="38"/>
      <c r="Y1874" s="43"/>
    </row>
    <row r="1875" spans="1:25">
      <c r="A1875" s="34"/>
      <c r="B1875" s="34"/>
      <c r="C1875" s="34"/>
      <c r="D1875" s="34"/>
      <c r="E1875" s="34"/>
      <c r="F1875" s="34"/>
      <c r="G1875" s="34"/>
      <c r="H1875" s="33"/>
      <c r="I1875" s="33"/>
      <c r="J1875" s="33"/>
      <c r="K1875" s="33"/>
      <c r="L1875" s="35"/>
      <c r="M1875" s="35"/>
      <c r="N1875" s="36"/>
      <c r="O1875" s="37"/>
      <c r="P1875" s="43"/>
      <c r="Q1875" s="38"/>
      <c r="R1875" s="38"/>
      <c r="S1875" s="39"/>
      <c r="T1875" s="40"/>
      <c r="U1875" s="40"/>
      <c r="V1875" s="38"/>
      <c r="W1875" s="38"/>
      <c r="X1875" s="38"/>
      <c r="Y1875" s="43"/>
    </row>
    <row r="1876" spans="1:25">
      <c r="A1876" s="34"/>
      <c r="B1876" s="34"/>
      <c r="C1876" s="34"/>
      <c r="D1876" s="34"/>
      <c r="E1876" s="34"/>
      <c r="F1876" s="34"/>
      <c r="G1876" s="34"/>
      <c r="H1876" s="33"/>
      <c r="I1876" s="33"/>
      <c r="J1876" s="33"/>
      <c r="K1876" s="33"/>
      <c r="L1876" s="35"/>
      <c r="M1876" s="35"/>
      <c r="N1876" s="36"/>
      <c r="O1876" s="37"/>
      <c r="P1876" s="43"/>
      <c r="Q1876" s="38"/>
      <c r="R1876" s="38"/>
      <c r="S1876" s="39"/>
      <c r="T1876" s="40"/>
      <c r="U1876" s="40"/>
      <c r="V1876" s="38"/>
      <c r="W1876" s="38"/>
      <c r="X1876" s="38"/>
      <c r="Y1876" s="43"/>
    </row>
    <row r="1877" spans="1:25">
      <c r="A1877" s="34"/>
      <c r="B1877" s="34"/>
      <c r="C1877" s="34"/>
      <c r="D1877" s="34"/>
      <c r="E1877" s="34"/>
      <c r="F1877" s="34"/>
      <c r="G1877" s="34"/>
      <c r="H1877" s="33"/>
      <c r="I1877" s="33"/>
      <c r="J1877" s="33"/>
      <c r="K1877" s="33"/>
      <c r="L1877" s="35"/>
      <c r="M1877" s="35"/>
      <c r="N1877" s="36"/>
      <c r="O1877" s="37"/>
      <c r="P1877" s="43"/>
      <c r="Q1877" s="38"/>
      <c r="R1877" s="38"/>
      <c r="S1877" s="39"/>
      <c r="T1877" s="40"/>
      <c r="U1877" s="40"/>
      <c r="V1877" s="38"/>
      <c r="W1877" s="38"/>
      <c r="X1877" s="38"/>
      <c r="Y1877" s="43"/>
    </row>
    <row r="1878" spans="1:25">
      <c r="A1878" s="34"/>
      <c r="B1878" s="34"/>
      <c r="C1878" s="34"/>
      <c r="D1878" s="34"/>
      <c r="E1878" s="34"/>
      <c r="F1878" s="34"/>
      <c r="G1878" s="34"/>
      <c r="H1878" s="33"/>
      <c r="I1878" s="33"/>
      <c r="J1878" s="33"/>
      <c r="K1878" s="33"/>
      <c r="L1878" s="35"/>
      <c r="M1878" s="35"/>
      <c r="N1878" s="36"/>
      <c r="O1878" s="37"/>
      <c r="P1878" s="43"/>
      <c r="Q1878" s="38"/>
      <c r="R1878" s="38"/>
      <c r="S1878" s="39"/>
      <c r="T1878" s="40"/>
      <c r="U1878" s="40"/>
      <c r="V1878" s="38"/>
      <c r="W1878" s="38"/>
      <c r="X1878" s="38"/>
      <c r="Y1878" s="43"/>
    </row>
    <row r="1879" spans="1:25">
      <c r="A1879" s="34"/>
      <c r="B1879" s="34"/>
      <c r="C1879" s="34"/>
      <c r="D1879" s="34"/>
      <c r="E1879" s="34"/>
      <c r="F1879" s="34"/>
      <c r="G1879" s="34"/>
      <c r="H1879" s="33"/>
      <c r="I1879" s="33"/>
      <c r="J1879" s="33"/>
      <c r="K1879" s="33"/>
      <c r="L1879" s="35"/>
      <c r="M1879" s="35"/>
      <c r="N1879" s="36"/>
      <c r="O1879" s="37"/>
      <c r="P1879" s="43"/>
      <c r="Q1879" s="38"/>
      <c r="R1879" s="38"/>
      <c r="S1879" s="39"/>
      <c r="T1879" s="40"/>
      <c r="U1879" s="40"/>
      <c r="V1879" s="38"/>
      <c r="W1879" s="38"/>
      <c r="X1879" s="38"/>
      <c r="Y1879" s="43"/>
    </row>
    <row r="1880" spans="1:25">
      <c r="A1880" s="34"/>
      <c r="B1880" s="34"/>
      <c r="C1880" s="34"/>
      <c r="D1880" s="34"/>
      <c r="E1880" s="34"/>
      <c r="F1880" s="34"/>
      <c r="G1880" s="34"/>
      <c r="H1880" s="33"/>
      <c r="I1880" s="33"/>
      <c r="J1880" s="33"/>
      <c r="K1880" s="33"/>
      <c r="L1880" s="35"/>
      <c r="M1880" s="35"/>
      <c r="N1880" s="36"/>
      <c r="O1880" s="37"/>
      <c r="P1880" s="43"/>
      <c r="Q1880" s="38"/>
      <c r="R1880" s="38"/>
      <c r="S1880" s="39"/>
      <c r="T1880" s="40"/>
      <c r="U1880" s="40"/>
      <c r="V1880" s="38"/>
      <c r="W1880" s="38"/>
      <c r="X1880" s="38"/>
      <c r="Y1880" s="43"/>
    </row>
    <row r="1881" spans="1:25">
      <c r="A1881" s="34"/>
      <c r="B1881" s="34"/>
      <c r="C1881" s="34"/>
      <c r="D1881" s="34"/>
      <c r="E1881" s="34"/>
      <c r="F1881" s="34"/>
      <c r="G1881" s="34"/>
      <c r="H1881" s="33"/>
      <c r="I1881" s="33"/>
      <c r="J1881" s="33"/>
      <c r="K1881" s="33"/>
      <c r="L1881" s="35"/>
      <c r="M1881" s="35"/>
      <c r="N1881" s="36"/>
      <c r="O1881" s="37"/>
      <c r="P1881" s="43"/>
      <c r="Q1881" s="38"/>
      <c r="R1881" s="38"/>
      <c r="S1881" s="39"/>
      <c r="T1881" s="40"/>
      <c r="U1881" s="40"/>
      <c r="V1881" s="38"/>
      <c r="W1881" s="38"/>
      <c r="X1881" s="38"/>
      <c r="Y1881" s="43"/>
    </row>
    <row r="1882" spans="1:25">
      <c r="A1882" s="34"/>
      <c r="B1882" s="34"/>
      <c r="C1882" s="34"/>
      <c r="D1882" s="34"/>
      <c r="E1882" s="34"/>
      <c r="F1882" s="34"/>
      <c r="G1882" s="34"/>
      <c r="H1882" s="33"/>
      <c r="I1882" s="33"/>
      <c r="J1882" s="33"/>
      <c r="K1882" s="33"/>
      <c r="L1882" s="35"/>
      <c r="M1882" s="35"/>
      <c r="N1882" s="36"/>
      <c r="O1882" s="37"/>
      <c r="P1882" s="43"/>
      <c r="Q1882" s="38"/>
      <c r="R1882" s="38"/>
      <c r="S1882" s="39"/>
      <c r="T1882" s="40"/>
      <c r="U1882" s="40"/>
      <c r="V1882" s="38"/>
      <c r="W1882" s="38"/>
      <c r="X1882" s="38"/>
      <c r="Y1882" s="43"/>
    </row>
    <row r="1883" spans="1:25">
      <c r="A1883" s="34"/>
      <c r="B1883" s="34"/>
      <c r="C1883" s="34"/>
      <c r="D1883" s="34"/>
      <c r="E1883" s="34"/>
      <c r="F1883" s="34"/>
      <c r="G1883" s="34"/>
      <c r="H1883" s="33"/>
      <c r="I1883" s="33"/>
      <c r="J1883" s="33"/>
      <c r="K1883" s="33"/>
      <c r="L1883" s="35"/>
      <c r="M1883" s="35"/>
      <c r="N1883" s="36"/>
      <c r="O1883" s="37"/>
      <c r="P1883" s="43"/>
      <c r="Q1883" s="38"/>
      <c r="R1883" s="38"/>
      <c r="S1883" s="39"/>
      <c r="T1883" s="40"/>
      <c r="U1883" s="40"/>
      <c r="V1883" s="38"/>
      <c r="W1883" s="38"/>
      <c r="X1883" s="38"/>
      <c r="Y1883" s="43"/>
    </row>
    <row r="1884" spans="1:25">
      <c r="A1884" s="34"/>
      <c r="B1884" s="34"/>
      <c r="C1884" s="34"/>
      <c r="D1884" s="34"/>
      <c r="E1884" s="34"/>
      <c r="F1884" s="34"/>
      <c r="G1884" s="34"/>
      <c r="H1884" s="33"/>
      <c r="I1884" s="33"/>
      <c r="J1884" s="33"/>
      <c r="K1884" s="33"/>
      <c r="L1884" s="35"/>
      <c r="M1884" s="35"/>
      <c r="N1884" s="36"/>
      <c r="O1884" s="37"/>
      <c r="P1884" s="43"/>
      <c r="Q1884" s="38"/>
      <c r="R1884" s="38"/>
      <c r="S1884" s="39"/>
      <c r="T1884" s="40"/>
      <c r="U1884" s="40"/>
      <c r="V1884" s="38"/>
      <c r="W1884" s="38"/>
      <c r="X1884" s="38"/>
      <c r="Y1884" s="43"/>
    </row>
    <row r="1885" spans="1:25">
      <c r="A1885" s="34"/>
      <c r="B1885" s="34"/>
      <c r="C1885" s="34"/>
      <c r="D1885" s="34"/>
      <c r="E1885" s="34"/>
      <c r="F1885" s="34"/>
      <c r="G1885" s="34"/>
      <c r="H1885" s="33"/>
      <c r="I1885" s="33"/>
      <c r="J1885" s="33"/>
      <c r="K1885" s="33"/>
      <c r="L1885" s="35"/>
      <c r="M1885" s="35"/>
      <c r="N1885" s="36"/>
      <c r="O1885" s="37"/>
      <c r="P1885" s="43"/>
      <c r="Q1885" s="38"/>
      <c r="R1885" s="38"/>
      <c r="S1885" s="39"/>
      <c r="T1885" s="40"/>
      <c r="U1885" s="40"/>
      <c r="V1885" s="38"/>
      <c r="W1885" s="38"/>
      <c r="X1885" s="38"/>
      <c r="Y1885" s="43"/>
    </row>
    <row r="1886" spans="1:25">
      <c r="A1886" s="34"/>
      <c r="B1886" s="34"/>
      <c r="C1886" s="34"/>
      <c r="D1886" s="34"/>
      <c r="E1886" s="34"/>
      <c r="F1886" s="34"/>
      <c r="G1886" s="34"/>
      <c r="H1886" s="33"/>
      <c r="I1886" s="33"/>
      <c r="J1886" s="33"/>
      <c r="K1886" s="33"/>
      <c r="L1886" s="35"/>
      <c r="M1886" s="35"/>
      <c r="N1886" s="36"/>
      <c r="O1886" s="37"/>
      <c r="P1886" s="43"/>
      <c r="Q1886" s="38"/>
      <c r="R1886" s="38"/>
      <c r="S1886" s="39"/>
      <c r="T1886" s="40"/>
      <c r="U1886" s="40"/>
      <c r="V1886" s="38"/>
      <c r="W1886" s="38"/>
      <c r="X1886" s="38"/>
      <c r="Y1886" s="43"/>
    </row>
    <row r="1887" spans="1:25">
      <c r="A1887" s="34"/>
      <c r="B1887" s="34"/>
      <c r="C1887" s="34"/>
      <c r="D1887" s="34"/>
      <c r="E1887" s="34"/>
      <c r="F1887" s="34"/>
      <c r="G1887" s="34"/>
      <c r="H1887" s="33"/>
      <c r="I1887" s="33"/>
      <c r="J1887" s="33"/>
      <c r="K1887" s="33"/>
      <c r="L1887" s="35"/>
      <c r="M1887" s="35"/>
      <c r="N1887" s="36"/>
      <c r="O1887" s="37"/>
      <c r="P1887" s="43"/>
      <c r="Q1887" s="38"/>
      <c r="R1887" s="38"/>
      <c r="S1887" s="39"/>
      <c r="T1887" s="40"/>
      <c r="U1887" s="40"/>
      <c r="V1887" s="38"/>
      <c r="W1887" s="38"/>
      <c r="X1887" s="38"/>
      <c r="Y1887" s="43"/>
    </row>
    <row r="1888" spans="1:25">
      <c r="A1888" s="34"/>
      <c r="B1888" s="34"/>
      <c r="C1888" s="34"/>
      <c r="D1888" s="34"/>
      <c r="E1888" s="34"/>
      <c r="F1888" s="34"/>
      <c r="G1888" s="34"/>
      <c r="H1888" s="33"/>
      <c r="I1888" s="33"/>
      <c r="J1888" s="33"/>
      <c r="K1888" s="33"/>
      <c r="L1888" s="35"/>
      <c r="M1888" s="35"/>
      <c r="N1888" s="36"/>
      <c r="O1888" s="37"/>
      <c r="P1888" s="43"/>
      <c r="Q1888" s="38"/>
      <c r="R1888" s="38"/>
      <c r="S1888" s="39"/>
      <c r="T1888" s="40"/>
      <c r="U1888" s="40"/>
      <c r="V1888" s="38"/>
      <c r="W1888" s="38"/>
      <c r="X1888" s="38"/>
      <c r="Y1888" s="43"/>
    </row>
    <row r="1889" spans="1:25">
      <c r="A1889" s="34"/>
      <c r="B1889" s="34"/>
      <c r="C1889" s="34"/>
      <c r="D1889" s="34"/>
      <c r="E1889" s="34"/>
      <c r="F1889" s="34"/>
      <c r="G1889" s="34"/>
      <c r="H1889" s="33"/>
      <c r="I1889" s="33"/>
      <c r="J1889" s="33"/>
      <c r="K1889" s="33"/>
      <c r="L1889" s="35"/>
      <c r="M1889" s="35"/>
      <c r="N1889" s="36"/>
      <c r="O1889" s="37"/>
      <c r="P1889" s="43"/>
      <c r="Q1889" s="38"/>
      <c r="R1889" s="38"/>
      <c r="S1889" s="39"/>
      <c r="T1889" s="40"/>
      <c r="U1889" s="40"/>
      <c r="V1889" s="38"/>
      <c r="W1889" s="38"/>
      <c r="X1889" s="38"/>
      <c r="Y1889" s="43"/>
    </row>
    <row r="1890" spans="1:25">
      <c r="A1890" s="34"/>
      <c r="B1890" s="34"/>
      <c r="C1890" s="34"/>
      <c r="D1890" s="34"/>
      <c r="E1890" s="34"/>
      <c r="F1890" s="34"/>
      <c r="G1890" s="34"/>
      <c r="H1890" s="33"/>
      <c r="I1890" s="33"/>
      <c r="J1890" s="33"/>
      <c r="K1890" s="33"/>
      <c r="L1890" s="35"/>
      <c r="M1890" s="35"/>
      <c r="N1890" s="36"/>
      <c r="O1890" s="37"/>
      <c r="P1890" s="43"/>
      <c r="Q1890" s="38"/>
      <c r="R1890" s="38"/>
      <c r="S1890" s="39"/>
      <c r="T1890" s="40"/>
      <c r="U1890" s="40"/>
      <c r="V1890" s="38"/>
      <c r="W1890" s="38"/>
      <c r="X1890" s="38"/>
      <c r="Y1890" s="43"/>
    </row>
    <row r="1891" spans="1:25">
      <c r="A1891" s="34"/>
      <c r="B1891" s="34"/>
      <c r="C1891" s="34"/>
      <c r="D1891" s="34"/>
      <c r="E1891" s="34"/>
      <c r="F1891" s="34"/>
      <c r="G1891" s="34"/>
      <c r="H1891" s="33"/>
      <c r="I1891" s="33"/>
      <c r="J1891" s="33"/>
      <c r="K1891" s="33"/>
      <c r="L1891" s="35"/>
      <c r="M1891" s="35"/>
      <c r="N1891" s="36"/>
      <c r="O1891" s="37"/>
      <c r="P1891" s="43"/>
      <c r="Q1891" s="38"/>
      <c r="R1891" s="38"/>
      <c r="S1891" s="39"/>
      <c r="T1891" s="40"/>
      <c r="U1891" s="40"/>
      <c r="V1891" s="38"/>
      <c r="W1891" s="38"/>
      <c r="X1891" s="38"/>
      <c r="Y1891" s="43"/>
    </row>
    <row r="1892" spans="1:25">
      <c r="A1892" s="34"/>
      <c r="B1892" s="34"/>
      <c r="C1892" s="34"/>
      <c r="D1892" s="34"/>
      <c r="E1892" s="34"/>
      <c r="F1892" s="34"/>
      <c r="G1892" s="34"/>
      <c r="H1892" s="33"/>
      <c r="I1892" s="33"/>
      <c r="J1892" s="33"/>
      <c r="K1892" s="33"/>
      <c r="L1892" s="35"/>
      <c r="M1892" s="35"/>
      <c r="N1892" s="36"/>
      <c r="O1892" s="37"/>
      <c r="P1892" s="43"/>
      <c r="Q1892" s="38"/>
      <c r="R1892" s="38"/>
      <c r="S1892" s="39"/>
      <c r="T1892" s="40"/>
      <c r="U1892" s="40"/>
      <c r="V1892" s="38"/>
      <c r="W1892" s="38"/>
      <c r="X1892" s="38"/>
      <c r="Y1892" s="43"/>
    </row>
    <row r="1893" spans="1:25">
      <c r="A1893" s="34"/>
      <c r="B1893" s="34"/>
      <c r="C1893" s="34"/>
      <c r="D1893" s="34"/>
      <c r="E1893" s="34"/>
      <c r="F1893" s="34"/>
      <c r="G1893" s="34"/>
      <c r="H1893" s="33"/>
      <c r="I1893" s="33"/>
      <c r="J1893" s="33"/>
      <c r="K1893" s="33"/>
      <c r="L1893" s="35"/>
      <c r="M1893" s="35"/>
      <c r="N1893" s="36"/>
      <c r="O1893" s="37"/>
      <c r="P1893" s="43"/>
      <c r="Q1893" s="38"/>
      <c r="R1893" s="38"/>
      <c r="S1893" s="39"/>
      <c r="T1893" s="40"/>
      <c r="U1893" s="40"/>
      <c r="V1893" s="38"/>
      <c r="W1893" s="38"/>
      <c r="X1893" s="38"/>
      <c r="Y1893" s="43"/>
    </row>
    <row r="1894" spans="1:25">
      <c r="A1894" s="34"/>
      <c r="B1894" s="34"/>
      <c r="C1894" s="34"/>
      <c r="D1894" s="34"/>
      <c r="E1894" s="34"/>
      <c r="F1894" s="34"/>
      <c r="G1894" s="34"/>
      <c r="H1894" s="33"/>
      <c r="I1894" s="33"/>
      <c r="J1894" s="33"/>
      <c r="K1894" s="33"/>
      <c r="L1894" s="35"/>
      <c r="M1894" s="35"/>
      <c r="N1894" s="36"/>
      <c r="O1894" s="37"/>
      <c r="P1894" s="43"/>
      <c r="Q1894" s="38"/>
      <c r="R1894" s="38"/>
      <c r="S1894" s="39"/>
      <c r="T1894" s="40"/>
      <c r="U1894" s="40"/>
      <c r="V1894" s="38"/>
      <c r="W1894" s="38"/>
      <c r="X1894" s="38"/>
      <c r="Y1894" s="43"/>
    </row>
    <row r="1895" spans="1:25">
      <c r="A1895" s="34"/>
      <c r="B1895" s="34"/>
      <c r="C1895" s="34"/>
      <c r="D1895" s="34"/>
      <c r="E1895" s="34"/>
      <c r="F1895" s="34"/>
      <c r="G1895" s="34"/>
      <c r="H1895" s="33"/>
      <c r="I1895" s="33"/>
      <c r="J1895" s="33"/>
      <c r="K1895" s="33"/>
      <c r="L1895" s="35"/>
      <c r="M1895" s="35"/>
      <c r="N1895" s="36"/>
      <c r="O1895" s="37"/>
      <c r="P1895" s="43"/>
      <c r="Q1895" s="38"/>
      <c r="R1895" s="38"/>
      <c r="S1895" s="39"/>
      <c r="T1895" s="40"/>
      <c r="U1895" s="40"/>
      <c r="V1895" s="38"/>
      <c r="W1895" s="38"/>
      <c r="X1895" s="38"/>
      <c r="Y1895" s="43"/>
    </row>
    <row r="1896" spans="1:25">
      <c r="A1896" s="34"/>
      <c r="B1896" s="34"/>
      <c r="C1896" s="34"/>
      <c r="D1896" s="34"/>
      <c r="E1896" s="34"/>
      <c r="F1896" s="34"/>
      <c r="G1896" s="34"/>
      <c r="H1896" s="33"/>
      <c r="I1896" s="33"/>
      <c r="J1896" s="33"/>
      <c r="K1896" s="33"/>
      <c r="L1896" s="35"/>
      <c r="M1896" s="35"/>
      <c r="N1896" s="36"/>
      <c r="O1896" s="37"/>
      <c r="P1896" s="43"/>
      <c r="Q1896" s="38"/>
      <c r="R1896" s="38"/>
      <c r="S1896" s="39"/>
      <c r="T1896" s="40"/>
      <c r="U1896" s="40"/>
      <c r="V1896" s="38"/>
      <c r="W1896" s="38"/>
      <c r="X1896" s="38"/>
      <c r="Y1896" s="43"/>
    </row>
    <row r="1897" spans="1:25">
      <c r="A1897" s="34"/>
      <c r="B1897" s="34"/>
      <c r="C1897" s="34"/>
      <c r="D1897" s="34"/>
      <c r="E1897" s="34"/>
      <c r="F1897" s="34"/>
      <c r="G1897" s="34"/>
      <c r="H1897" s="33"/>
      <c r="I1897" s="33"/>
      <c r="J1897" s="33"/>
      <c r="K1897" s="33"/>
      <c r="L1897" s="35"/>
      <c r="M1897" s="35"/>
      <c r="N1897" s="36"/>
      <c r="O1897" s="37"/>
      <c r="P1897" s="43"/>
      <c r="Q1897" s="38"/>
      <c r="R1897" s="38"/>
      <c r="S1897" s="39"/>
      <c r="T1897" s="40"/>
      <c r="U1897" s="40"/>
      <c r="V1897" s="38"/>
      <c r="W1897" s="38"/>
      <c r="X1897" s="38"/>
      <c r="Y1897" s="43"/>
    </row>
    <row r="1898" spans="1:25">
      <c r="A1898" s="34"/>
      <c r="B1898" s="34"/>
      <c r="C1898" s="34"/>
      <c r="D1898" s="34"/>
      <c r="E1898" s="34"/>
      <c r="F1898" s="34"/>
      <c r="G1898" s="34"/>
      <c r="H1898" s="33"/>
      <c r="I1898" s="33"/>
      <c r="J1898" s="33"/>
      <c r="K1898" s="33"/>
      <c r="L1898" s="35"/>
      <c r="M1898" s="35"/>
      <c r="N1898" s="36"/>
      <c r="O1898" s="37"/>
      <c r="P1898" s="43"/>
      <c r="Q1898" s="38"/>
      <c r="R1898" s="38"/>
      <c r="S1898" s="39"/>
      <c r="T1898" s="40"/>
      <c r="U1898" s="40"/>
      <c r="V1898" s="38"/>
      <c r="W1898" s="38"/>
      <c r="X1898" s="38"/>
      <c r="Y1898" s="43"/>
    </row>
    <row r="1899" spans="1:25">
      <c r="A1899" s="34"/>
      <c r="B1899" s="34"/>
      <c r="C1899" s="34"/>
      <c r="D1899" s="34"/>
      <c r="E1899" s="34"/>
      <c r="F1899" s="34"/>
      <c r="G1899" s="34"/>
      <c r="H1899" s="33"/>
      <c r="I1899" s="33"/>
      <c r="J1899" s="33"/>
      <c r="K1899" s="33"/>
      <c r="L1899" s="35"/>
      <c r="M1899" s="35"/>
      <c r="N1899" s="36"/>
      <c r="O1899" s="37"/>
      <c r="P1899" s="43"/>
      <c r="Q1899" s="38"/>
      <c r="R1899" s="38"/>
      <c r="S1899" s="39"/>
      <c r="T1899" s="40"/>
      <c r="U1899" s="40"/>
      <c r="V1899" s="38"/>
      <c r="W1899" s="38"/>
      <c r="X1899" s="38"/>
      <c r="Y1899" s="43"/>
    </row>
    <row r="1900" spans="1:25">
      <c r="A1900" s="34"/>
      <c r="B1900" s="34"/>
      <c r="C1900" s="34"/>
      <c r="D1900" s="34"/>
      <c r="E1900" s="34"/>
      <c r="F1900" s="34"/>
      <c r="G1900" s="34"/>
      <c r="H1900" s="33"/>
      <c r="I1900" s="33"/>
      <c r="J1900" s="33"/>
      <c r="K1900" s="33"/>
      <c r="L1900" s="35"/>
      <c r="M1900" s="35"/>
      <c r="N1900" s="36"/>
      <c r="O1900" s="37"/>
      <c r="P1900" s="43"/>
      <c r="Q1900" s="38"/>
      <c r="R1900" s="38"/>
      <c r="S1900" s="39"/>
      <c r="T1900" s="40"/>
      <c r="U1900" s="40"/>
      <c r="V1900" s="38"/>
      <c r="W1900" s="38"/>
      <c r="X1900" s="38"/>
      <c r="Y1900" s="43"/>
    </row>
    <row r="1901" spans="1:25">
      <c r="A1901" s="34"/>
      <c r="B1901" s="34"/>
      <c r="C1901" s="34"/>
      <c r="D1901" s="34"/>
      <c r="E1901" s="34"/>
      <c r="F1901" s="34"/>
      <c r="G1901" s="34"/>
      <c r="H1901" s="33"/>
      <c r="I1901" s="33"/>
      <c r="J1901" s="33"/>
      <c r="K1901" s="33"/>
      <c r="L1901" s="35"/>
      <c r="M1901" s="35"/>
      <c r="N1901" s="36"/>
      <c r="O1901" s="37"/>
      <c r="P1901" s="43"/>
      <c r="Q1901" s="38"/>
      <c r="R1901" s="38"/>
      <c r="S1901" s="39"/>
      <c r="T1901" s="40"/>
      <c r="U1901" s="40"/>
      <c r="V1901" s="38"/>
      <c r="W1901" s="38"/>
      <c r="X1901" s="38"/>
      <c r="Y1901" s="43"/>
    </row>
    <row r="1902" spans="1:25">
      <c r="A1902" s="34"/>
      <c r="B1902" s="34"/>
      <c r="C1902" s="34"/>
      <c r="D1902" s="34"/>
      <c r="E1902" s="34"/>
      <c r="F1902" s="34"/>
      <c r="G1902" s="34"/>
      <c r="H1902" s="33"/>
      <c r="I1902" s="33"/>
      <c r="J1902" s="33"/>
      <c r="K1902" s="33"/>
      <c r="L1902" s="35"/>
      <c r="M1902" s="35"/>
      <c r="N1902" s="36"/>
      <c r="O1902" s="37"/>
      <c r="P1902" s="43"/>
      <c r="Q1902" s="38"/>
      <c r="R1902" s="38"/>
      <c r="S1902" s="39"/>
      <c r="T1902" s="40"/>
      <c r="U1902" s="40"/>
      <c r="V1902" s="38"/>
      <c r="W1902" s="38"/>
      <c r="X1902" s="38"/>
      <c r="Y1902" s="43"/>
    </row>
    <row r="1903" spans="1:25">
      <c r="A1903" s="34"/>
      <c r="B1903" s="34"/>
      <c r="C1903" s="34"/>
      <c r="D1903" s="34"/>
      <c r="E1903" s="34"/>
      <c r="F1903" s="34"/>
      <c r="G1903" s="34"/>
      <c r="H1903" s="33"/>
      <c r="I1903" s="33"/>
      <c r="J1903" s="33"/>
      <c r="K1903" s="33"/>
      <c r="L1903" s="35"/>
      <c r="M1903" s="35"/>
      <c r="N1903" s="36"/>
      <c r="O1903" s="37"/>
      <c r="P1903" s="43"/>
      <c r="Q1903" s="38"/>
      <c r="R1903" s="38"/>
      <c r="S1903" s="39"/>
      <c r="T1903" s="40"/>
      <c r="U1903" s="40"/>
      <c r="V1903" s="38"/>
      <c r="W1903" s="38"/>
      <c r="X1903" s="38"/>
      <c r="Y1903" s="43"/>
    </row>
    <row r="1904" spans="1:25">
      <c r="A1904" s="34"/>
      <c r="B1904" s="34"/>
      <c r="C1904" s="34"/>
      <c r="D1904" s="34"/>
      <c r="E1904" s="34"/>
      <c r="F1904" s="34"/>
      <c r="G1904" s="34"/>
      <c r="H1904" s="33"/>
      <c r="I1904" s="33"/>
      <c r="J1904" s="33"/>
      <c r="K1904" s="33"/>
      <c r="L1904" s="35"/>
      <c r="M1904" s="35"/>
      <c r="N1904" s="36"/>
      <c r="O1904" s="37"/>
      <c r="P1904" s="43"/>
      <c r="Q1904" s="38"/>
      <c r="R1904" s="38"/>
      <c r="S1904" s="39"/>
      <c r="T1904" s="40"/>
      <c r="U1904" s="40"/>
      <c r="V1904" s="38"/>
      <c r="W1904" s="38"/>
      <c r="X1904" s="38"/>
      <c r="Y1904" s="43"/>
    </row>
    <row r="1905" spans="1:25">
      <c r="A1905" s="34"/>
      <c r="B1905" s="34"/>
      <c r="C1905" s="34"/>
      <c r="D1905" s="34"/>
      <c r="E1905" s="34"/>
      <c r="F1905" s="34"/>
      <c r="G1905" s="34"/>
      <c r="H1905" s="33"/>
      <c r="I1905" s="33"/>
      <c r="J1905" s="33"/>
      <c r="K1905" s="33"/>
      <c r="L1905" s="35"/>
      <c r="M1905" s="35"/>
      <c r="N1905" s="36"/>
      <c r="O1905" s="37"/>
      <c r="P1905" s="43"/>
      <c r="Q1905" s="38"/>
      <c r="R1905" s="38"/>
      <c r="S1905" s="39"/>
      <c r="T1905" s="40"/>
      <c r="U1905" s="40"/>
      <c r="V1905" s="38"/>
      <c r="W1905" s="38"/>
      <c r="X1905" s="38"/>
      <c r="Y1905" s="43"/>
    </row>
    <row r="1906" spans="1:25">
      <c r="A1906" s="34"/>
      <c r="B1906" s="34"/>
      <c r="C1906" s="34"/>
      <c r="D1906" s="34"/>
      <c r="E1906" s="34"/>
      <c r="F1906" s="34"/>
      <c r="G1906" s="34"/>
      <c r="H1906" s="33"/>
      <c r="I1906" s="33"/>
      <c r="J1906" s="33"/>
      <c r="K1906" s="33"/>
      <c r="L1906" s="35"/>
      <c r="M1906" s="35"/>
      <c r="N1906" s="36"/>
      <c r="O1906" s="37"/>
      <c r="P1906" s="43"/>
      <c r="Q1906" s="38"/>
      <c r="R1906" s="38"/>
      <c r="S1906" s="39"/>
      <c r="T1906" s="40"/>
      <c r="U1906" s="40"/>
      <c r="V1906" s="38"/>
      <c r="W1906" s="38"/>
      <c r="X1906" s="38"/>
      <c r="Y1906" s="43"/>
    </row>
    <row r="1907" spans="1:25">
      <c r="A1907" s="34"/>
      <c r="B1907" s="34"/>
      <c r="C1907" s="34"/>
      <c r="D1907" s="34"/>
      <c r="E1907" s="34"/>
      <c r="F1907" s="34"/>
      <c r="G1907" s="34"/>
      <c r="H1907" s="33"/>
      <c r="I1907" s="33"/>
      <c r="J1907" s="33"/>
      <c r="K1907" s="33"/>
      <c r="L1907" s="35"/>
      <c r="M1907" s="35"/>
      <c r="N1907" s="36"/>
      <c r="O1907" s="37"/>
      <c r="P1907" s="43"/>
      <c r="Q1907" s="38"/>
      <c r="R1907" s="38"/>
      <c r="S1907" s="39"/>
      <c r="T1907" s="40"/>
      <c r="U1907" s="40"/>
      <c r="V1907" s="38"/>
      <c r="W1907" s="38"/>
      <c r="X1907" s="38"/>
      <c r="Y1907" s="43"/>
    </row>
    <row r="1908" spans="1:25">
      <c r="A1908" s="34"/>
      <c r="B1908" s="34"/>
      <c r="C1908" s="34"/>
      <c r="D1908" s="34"/>
      <c r="E1908" s="34"/>
      <c r="F1908" s="34"/>
      <c r="G1908" s="34"/>
      <c r="H1908" s="33"/>
      <c r="I1908" s="33"/>
      <c r="J1908" s="33"/>
      <c r="K1908" s="33"/>
      <c r="L1908" s="35"/>
      <c r="M1908" s="35"/>
      <c r="N1908" s="36"/>
      <c r="O1908" s="37"/>
      <c r="P1908" s="43"/>
      <c r="Q1908" s="38"/>
      <c r="R1908" s="38"/>
      <c r="S1908" s="39"/>
      <c r="T1908" s="40"/>
      <c r="U1908" s="40"/>
      <c r="V1908" s="38"/>
      <c r="W1908" s="38"/>
      <c r="X1908" s="38"/>
      <c r="Y1908" s="43"/>
    </row>
    <row r="1909" spans="1:25">
      <c r="A1909" s="34"/>
      <c r="B1909" s="34"/>
      <c r="C1909" s="34"/>
      <c r="D1909" s="34"/>
      <c r="E1909" s="34"/>
      <c r="F1909" s="34"/>
      <c r="G1909" s="34"/>
      <c r="H1909" s="33"/>
      <c r="I1909" s="33"/>
      <c r="J1909" s="33"/>
      <c r="K1909" s="33"/>
      <c r="L1909" s="35"/>
      <c r="M1909" s="35"/>
      <c r="N1909" s="36"/>
      <c r="O1909" s="37"/>
      <c r="P1909" s="43"/>
      <c r="Q1909" s="38"/>
      <c r="R1909" s="38"/>
      <c r="S1909" s="39"/>
      <c r="T1909" s="40"/>
      <c r="U1909" s="40"/>
      <c r="V1909" s="38"/>
      <c r="W1909" s="38"/>
      <c r="X1909" s="38"/>
      <c r="Y1909" s="43"/>
    </row>
    <row r="1910" spans="1:25">
      <c r="A1910" s="34"/>
      <c r="B1910" s="34"/>
      <c r="C1910" s="34"/>
      <c r="D1910" s="34"/>
      <c r="E1910" s="34"/>
      <c r="F1910" s="34"/>
      <c r="G1910" s="34"/>
      <c r="H1910" s="33"/>
      <c r="I1910" s="33"/>
      <c r="J1910" s="33"/>
      <c r="K1910" s="33"/>
      <c r="L1910" s="35"/>
      <c r="M1910" s="35"/>
      <c r="N1910" s="36"/>
      <c r="O1910" s="37"/>
      <c r="P1910" s="43"/>
      <c r="Q1910" s="38"/>
      <c r="R1910" s="38"/>
      <c r="S1910" s="39"/>
      <c r="T1910" s="40"/>
      <c r="U1910" s="40"/>
      <c r="V1910" s="38"/>
      <c r="W1910" s="38"/>
      <c r="X1910" s="38"/>
      <c r="Y1910" s="43"/>
    </row>
    <row r="1911" spans="1:25">
      <c r="A1911" s="34"/>
      <c r="B1911" s="34"/>
      <c r="C1911" s="34"/>
      <c r="D1911" s="34"/>
      <c r="E1911" s="34"/>
      <c r="F1911" s="34"/>
      <c r="G1911" s="34"/>
      <c r="H1911" s="33"/>
      <c r="I1911" s="33"/>
      <c r="J1911" s="33"/>
      <c r="K1911" s="33"/>
      <c r="L1911" s="35"/>
      <c r="M1911" s="35"/>
      <c r="N1911" s="36"/>
      <c r="O1911" s="37"/>
      <c r="P1911" s="43"/>
      <c r="Q1911" s="38"/>
      <c r="R1911" s="38"/>
      <c r="S1911" s="39"/>
      <c r="T1911" s="40"/>
      <c r="U1911" s="40"/>
      <c r="V1911" s="38"/>
      <c r="W1911" s="38"/>
      <c r="X1911" s="38"/>
      <c r="Y1911" s="43"/>
    </row>
    <row r="1912" spans="1:25">
      <c r="A1912" s="34"/>
      <c r="B1912" s="34"/>
      <c r="C1912" s="34"/>
      <c r="D1912" s="34"/>
      <c r="E1912" s="34"/>
      <c r="F1912" s="34"/>
      <c r="G1912" s="34"/>
      <c r="H1912" s="33"/>
      <c r="I1912" s="33"/>
      <c r="J1912" s="33"/>
      <c r="K1912" s="33"/>
      <c r="L1912" s="35"/>
      <c r="M1912" s="35"/>
      <c r="N1912" s="36"/>
      <c r="O1912" s="37"/>
      <c r="P1912" s="43"/>
      <c r="Q1912" s="38"/>
      <c r="R1912" s="38"/>
      <c r="S1912" s="39"/>
      <c r="T1912" s="40"/>
      <c r="U1912" s="40"/>
      <c r="V1912" s="38"/>
      <c r="W1912" s="38"/>
      <c r="X1912" s="38"/>
      <c r="Y1912" s="43"/>
    </row>
    <row r="1913" spans="1:25">
      <c r="A1913" s="34"/>
      <c r="B1913" s="34"/>
      <c r="C1913" s="34"/>
      <c r="D1913" s="34"/>
      <c r="E1913" s="34"/>
      <c r="F1913" s="34"/>
      <c r="G1913" s="34"/>
      <c r="H1913" s="33"/>
      <c r="I1913" s="33"/>
      <c r="J1913" s="33"/>
      <c r="K1913" s="33"/>
      <c r="L1913" s="35"/>
      <c r="M1913" s="35"/>
      <c r="N1913" s="36"/>
      <c r="O1913" s="37"/>
      <c r="P1913" s="43"/>
      <c r="Q1913" s="38"/>
      <c r="R1913" s="38"/>
      <c r="S1913" s="39"/>
      <c r="T1913" s="40"/>
      <c r="U1913" s="40"/>
      <c r="V1913" s="38"/>
      <c r="W1913" s="38"/>
      <c r="X1913" s="38"/>
      <c r="Y1913" s="43"/>
    </row>
    <row r="1914" spans="1:25">
      <c r="A1914" s="34"/>
      <c r="B1914" s="34"/>
      <c r="C1914" s="34"/>
      <c r="D1914" s="34"/>
      <c r="E1914" s="34"/>
      <c r="F1914" s="34"/>
      <c r="G1914" s="34"/>
      <c r="H1914" s="33"/>
      <c r="I1914" s="33"/>
      <c r="J1914" s="33"/>
      <c r="K1914" s="33"/>
      <c r="L1914" s="35"/>
      <c r="M1914" s="35"/>
      <c r="N1914" s="36"/>
      <c r="O1914" s="37"/>
      <c r="P1914" s="43"/>
      <c r="Q1914" s="38"/>
      <c r="R1914" s="38"/>
      <c r="S1914" s="39"/>
      <c r="T1914" s="40"/>
      <c r="U1914" s="40"/>
      <c r="V1914" s="38"/>
      <c r="W1914" s="38"/>
      <c r="X1914" s="38"/>
      <c r="Y1914" s="43"/>
    </row>
    <row r="1915" spans="1:25">
      <c r="A1915" s="34"/>
      <c r="B1915" s="34"/>
      <c r="C1915" s="34"/>
      <c r="D1915" s="34"/>
      <c r="E1915" s="34"/>
      <c r="F1915" s="34"/>
      <c r="G1915" s="34"/>
      <c r="H1915" s="33"/>
      <c r="I1915" s="33"/>
      <c r="J1915" s="33"/>
      <c r="K1915" s="33"/>
      <c r="L1915" s="35"/>
      <c r="M1915" s="35"/>
      <c r="N1915" s="36"/>
      <c r="O1915" s="37"/>
      <c r="P1915" s="43"/>
      <c r="Q1915" s="38"/>
      <c r="R1915" s="38"/>
      <c r="S1915" s="39"/>
      <c r="T1915" s="40"/>
      <c r="U1915" s="40"/>
      <c r="V1915" s="38"/>
      <c r="W1915" s="38"/>
      <c r="X1915" s="38"/>
      <c r="Y1915" s="43"/>
    </row>
    <row r="1916" spans="1:25">
      <c r="A1916" s="34"/>
      <c r="B1916" s="34"/>
      <c r="C1916" s="34"/>
      <c r="D1916" s="34"/>
      <c r="E1916" s="34"/>
      <c r="F1916" s="34"/>
      <c r="G1916" s="34"/>
      <c r="H1916" s="33"/>
      <c r="I1916" s="33"/>
      <c r="J1916" s="33"/>
      <c r="K1916" s="33"/>
      <c r="L1916" s="35"/>
      <c r="M1916" s="35"/>
      <c r="N1916" s="36"/>
      <c r="O1916" s="37"/>
      <c r="P1916" s="43"/>
      <c r="Q1916" s="38"/>
      <c r="R1916" s="38"/>
      <c r="S1916" s="39"/>
      <c r="T1916" s="40"/>
      <c r="U1916" s="40"/>
      <c r="V1916" s="38"/>
      <c r="W1916" s="38"/>
      <c r="X1916" s="38"/>
      <c r="Y1916" s="43"/>
    </row>
    <row r="1917" spans="1:25">
      <c r="A1917" s="34"/>
      <c r="B1917" s="34"/>
      <c r="C1917" s="34"/>
      <c r="D1917" s="34"/>
      <c r="E1917" s="34"/>
      <c r="F1917" s="34"/>
      <c r="G1917" s="34"/>
      <c r="H1917" s="33"/>
      <c r="I1917" s="33"/>
      <c r="J1917" s="33"/>
      <c r="K1917" s="33"/>
      <c r="L1917" s="35"/>
      <c r="M1917" s="35"/>
      <c r="N1917" s="36"/>
      <c r="O1917" s="37"/>
      <c r="P1917" s="43"/>
      <c r="Q1917" s="38"/>
      <c r="R1917" s="38"/>
      <c r="S1917" s="39"/>
      <c r="T1917" s="40"/>
      <c r="U1917" s="40"/>
      <c r="V1917" s="38"/>
      <c r="W1917" s="38"/>
      <c r="X1917" s="38"/>
      <c r="Y1917" s="43"/>
    </row>
    <row r="1918" spans="1:25">
      <c r="A1918" s="34"/>
      <c r="B1918" s="34"/>
      <c r="C1918" s="34"/>
      <c r="D1918" s="34"/>
      <c r="E1918" s="34"/>
      <c r="F1918" s="34"/>
      <c r="G1918" s="34"/>
      <c r="H1918" s="33"/>
      <c r="I1918" s="33"/>
      <c r="J1918" s="33"/>
      <c r="K1918" s="33"/>
      <c r="L1918" s="35"/>
      <c r="M1918" s="35"/>
      <c r="N1918" s="36"/>
      <c r="O1918" s="37"/>
      <c r="P1918" s="43"/>
      <c r="Q1918" s="38"/>
      <c r="R1918" s="38"/>
      <c r="S1918" s="39"/>
      <c r="T1918" s="40"/>
      <c r="U1918" s="40"/>
      <c r="V1918" s="38"/>
      <c r="W1918" s="38"/>
      <c r="X1918" s="38"/>
      <c r="Y1918" s="43"/>
    </row>
    <row r="1919" spans="1:25">
      <c r="A1919" s="34"/>
      <c r="B1919" s="34"/>
      <c r="C1919" s="34"/>
      <c r="D1919" s="34"/>
      <c r="E1919" s="34"/>
      <c r="F1919" s="34"/>
      <c r="G1919" s="34"/>
      <c r="H1919" s="33"/>
      <c r="I1919" s="33"/>
      <c r="J1919" s="33"/>
      <c r="K1919" s="33"/>
      <c r="L1919" s="35"/>
      <c r="M1919" s="35"/>
      <c r="N1919" s="36"/>
      <c r="O1919" s="37"/>
      <c r="P1919" s="43"/>
      <c r="Q1919" s="38"/>
      <c r="R1919" s="38"/>
      <c r="S1919" s="39"/>
      <c r="T1919" s="40"/>
      <c r="U1919" s="40"/>
      <c r="V1919" s="38"/>
      <c r="W1919" s="38"/>
      <c r="X1919" s="38"/>
      <c r="Y1919" s="43"/>
    </row>
    <row r="1920" spans="1:25">
      <c r="A1920" s="34"/>
      <c r="B1920" s="34"/>
      <c r="C1920" s="34"/>
      <c r="D1920" s="34"/>
      <c r="E1920" s="34"/>
      <c r="F1920" s="34"/>
      <c r="G1920" s="34"/>
      <c r="H1920" s="33"/>
      <c r="I1920" s="33"/>
      <c r="J1920" s="33"/>
      <c r="K1920" s="33"/>
      <c r="L1920" s="35"/>
      <c r="M1920" s="35"/>
      <c r="N1920" s="36"/>
      <c r="O1920" s="37"/>
      <c r="P1920" s="43"/>
      <c r="Q1920" s="38"/>
      <c r="R1920" s="38"/>
      <c r="S1920" s="39"/>
      <c r="T1920" s="40"/>
      <c r="U1920" s="40"/>
      <c r="V1920" s="38"/>
      <c r="W1920" s="38"/>
      <c r="X1920" s="38"/>
      <c r="Y1920" s="43"/>
    </row>
    <row r="1921" spans="1:25">
      <c r="A1921" s="34"/>
      <c r="B1921" s="34"/>
      <c r="C1921" s="34"/>
      <c r="D1921" s="34"/>
      <c r="E1921" s="34"/>
      <c r="F1921" s="34"/>
      <c r="G1921" s="34"/>
      <c r="H1921" s="33"/>
      <c r="I1921" s="33"/>
      <c r="J1921" s="33"/>
      <c r="K1921" s="33"/>
      <c r="L1921" s="35"/>
      <c r="M1921" s="35"/>
      <c r="N1921" s="36"/>
      <c r="O1921" s="37"/>
      <c r="P1921" s="43"/>
      <c r="Q1921" s="38"/>
      <c r="R1921" s="38"/>
      <c r="S1921" s="39"/>
      <c r="T1921" s="40"/>
      <c r="U1921" s="40"/>
      <c r="V1921" s="38"/>
      <c r="W1921" s="38"/>
      <c r="X1921" s="38"/>
      <c r="Y1921" s="43"/>
    </row>
    <row r="1922" spans="1:25">
      <c r="A1922" s="34"/>
      <c r="B1922" s="34"/>
      <c r="C1922" s="34"/>
      <c r="D1922" s="34"/>
      <c r="E1922" s="34"/>
      <c r="F1922" s="34"/>
      <c r="G1922" s="34"/>
      <c r="H1922" s="33"/>
      <c r="I1922" s="33"/>
      <c r="J1922" s="33"/>
      <c r="K1922" s="33"/>
      <c r="L1922" s="35"/>
      <c r="M1922" s="35"/>
      <c r="N1922" s="36"/>
      <c r="O1922" s="37"/>
      <c r="P1922" s="43"/>
      <c r="Q1922" s="38"/>
      <c r="R1922" s="38"/>
      <c r="S1922" s="39"/>
      <c r="T1922" s="40"/>
      <c r="U1922" s="40"/>
      <c r="V1922" s="38"/>
      <c r="W1922" s="38"/>
      <c r="X1922" s="38"/>
      <c r="Y1922" s="43"/>
    </row>
    <row r="1923" spans="1:25">
      <c r="A1923" s="34"/>
      <c r="B1923" s="34"/>
      <c r="C1923" s="34"/>
      <c r="D1923" s="34"/>
      <c r="E1923" s="34"/>
      <c r="F1923" s="34"/>
      <c r="G1923" s="34"/>
      <c r="H1923" s="33"/>
      <c r="I1923" s="33"/>
      <c r="J1923" s="33"/>
      <c r="K1923" s="33"/>
      <c r="L1923" s="35"/>
      <c r="M1923" s="35"/>
      <c r="N1923" s="36"/>
      <c r="O1923" s="37"/>
      <c r="P1923" s="43"/>
      <c r="Q1923" s="38"/>
      <c r="R1923" s="38"/>
      <c r="S1923" s="39"/>
      <c r="T1923" s="40"/>
      <c r="U1923" s="40"/>
      <c r="V1923" s="38"/>
      <c r="W1923" s="38"/>
      <c r="X1923" s="38"/>
      <c r="Y1923" s="43"/>
    </row>
    <row r="1924" spans="1:25">
      <c r="A1924" s="34"/>
      <c r="B1924" s="34"/>
      <c r="C1924" s="34"/>
      <c r="D1924" s="34"/>
      <c r="E1924" s="34"/>
      <c r="F1924" s="34"/>
      <c r="G1924" s="34"/>
      <c r="H1924" s="33"/>
      <c r="I1924" s="33"/>
      <c r="J1924" s="33"/>
      <c r="K1924" s="33"/>
      <c r="L1924" s="35"/>
      <c r="M1924" s="35"/>
      <c r="N1924" s="36"/>
      <c r="O1924" s="37"/>
      <c r="P1924" s="43"/>
      <c r="Q1924" s="38"/>
      <c r="R1924" s="38"/>
      <c r="S1924" s="39"/>
      <c r="T1924" s="40"/>
      <c r="U1924" s="40"/>
      <c r="V1924" s="38"/>
      <c r="W1924" s="38"/>
      <c r="X1924" s="38"/>
      <c r="Y1924" s="43"/>
    </row>
    <row r="1925" spans="1:25">
      <c r="A1925" s="34"/>
      <c r="B1925" s="34"/>
      <c r="C1925" s="34"/>
      <c r="D1925" s="34"/>
      <c r="E1925" s="34"/>
      <c r="F1925" s="34"/>
      <c r="G1925" s="34"/>
      <c r="H1925" s="33"/>
      <c r="I1925" s="33"/>
      <c r="J1925" s="33"/>
      <c r="K1925" s="33"/>
      <c r="L1925" s="35"/>
      <c r="M1925" s="35"/>
      <c r="N1925" s="36"/>
      <c r="O1925" s="37"/>
      <c r="P1925" s="43"/>
      <c r="Q1925" s="38"/>
      <c r="R1925" s="38"/>
      <c r="S1925" s="39"/>
      <c r="T1925" s="40"/>
      <c r="U1925" s="40"/>
      <c r="V1925" s="38"/>
      <c r="W1925" s="38"/>
      <c r="X1925" s="38"/>
      <c r="Y1925" s="43"/>
    </row>
    <row r="1926" spans="1:25">
      <c r="A1926" s="34"/>
      <c r="B1926" s="34"/>
      <c r="C1926" s="34"/>
      <c r="D1926" s="34"/>
      <c r="E1926" s="34"/>
      <c r="F1926" s="34"/>
      <c r="G1926" s="34"/>
      <c r="H1926" s="33"/>
      <c r="I1926" s="33"/>
      <c r="J1926" s="33"/>
      <c r="K1926" s="33"/>
      <c r="L1926" s="35"/>
      <c r="M1926" s="35"/>
      <c r="N1926" s="36"/>
      <c r="O1926" s="37"/>
      <c r="P1926" s="43"/>
      <c r="Q1926" s="38"/>
      <c r="R1926" s="38"/>
      <c r="S1926" s="39"/>
      <c r="T1926" s="40"/>
      <c r="U1926" s="40"/>
      <c r="V1926" s="38"/>
      <c r="W1926" s="38"/>
      <c r="X1926" s="38"/>
      <c r="Y1926" s="43"/>
    </row>
    <row r="1927" spans="1:25">
      <c r="A1927" s="34"/>
      <c r="B1927" s="34"/>
      <c r="C1927" s="34"/>
      <c r="D1927" s="34"/>
      <c r="E1927" s="34"/>
      <c r="F1927" s="34"/>
      <c r="G1927" s="34"/>
      <c r="H1927" s="33"/>
      <c r="I1927" s="33"/>
      <c r="J1927" s="33"/>
      <c r="K1927" s="33"/>
      <c r="L1927" s="35"/>
      <c r="M1927" s="35"/>
      <c r="N1927" s="36"/>
      <c r="O1927" s="37"/>
      <c r="P1927" s="43"/>
      <c r="Q1927" s="38"/>
      <c r="R1927" s="38"/>
      <c r="S1927" s="39"/>
      <c r="T1927" s="40"/>
      <c r="U1927" s="40"/>
      <c r="V1927" s="38"/>
      <c r="W1927" s="38"/>
      <c r="X1927" s="38"/>
      <c r="Y1927" s="43"/>
    </row>
    <row r="1928" spans="1:25">
      <c r="A1928" s="34"/>
      <c r="B1928" s="34"/>
      <c r="C1928" s="34"/>
      <c r="D1928" s="34"/>
      <c r="E1928" s="34"/>
      <c r="F1928" s="34"/>
      <c r="G1928" s="34"/>
      <c r="H1928" s="33"/>
      <c r="I1928" s="33"/>
      <c r="J1928" s="33"/>
      <c r="K1928" s="33"/>
      <c r="L1928" s="35"/>
      <c r="M1928" s="35"/>
      <c r="N1928" s="36"/>
      <c r="O1928" s="37"/>
      <c r="P1928" s="43"/>
      <c r="Q1928" s="38"/>
      <c r="R1928" s="38"/>
      <c r="S1928" s="39"/>
      <c r="T1928" s="40"/>
      <c r="U1928" s="40"/>
      <c r="V1928" s="38"/>
      <c r="W1928" s="38"/>
      <c r="X1928" s="38"/>
      <c r="Y1928" s="43"/>
    </row>
    <row r="1929" spans="1:25">
      <c r="A1929" s="34"/>
      <c r="B1929" s="34"/>
      <c r="C1929" s="34"/>
      <c r="D1929" s="34"/>
      <c r="E1929" s="34"/>
      <c r="F1929" s="34"/>
      <c r="G1929" s="34"/>
      <c r="H1929" s="33"/>
      <c r="I1929" s="33"/>
      <c r="J1929" s="33"/>
      <c r="K1929" s="33"/>
      <c r="L1929" s="35"/>
      <c r="M1929" s="35"/>
      <c r="N1929" s="36"/>
      <c r="O1929" s="37"/>
      <c r="P1929" s="43"/>
      <c r="Q1929" s="38"/>
      <c r="R1929" s="38"/>
      <c r="S1929" s="39"/>
      <c r="T1929" s="40"/>
      <c r="U1929" s="40"/>
      <c r="V1929" s="38"/>
      <c r="W1929" s="38"/>
      <c r="X1929" s="38"/>
      <c r="Y1929" s="43"/>
    </row>
    <row r="1930" spans="1:25">
      <c r="A1930" s="34"/>
      <c r="B1930" s="34"/>
      <c r="C1930" s="34"/>
      <c r="D1930" s="34"/>
      <c r="E1930" s="34"/>
      <c r="F1930" s="34"/>
      <c r="G1930" s="34"/>
      <c r="H1930" s="33"/>
      <c r="I1930" s="33"/>
      <c r="J1930" s="33"/>
      <c r="K1930" s="33"/>
      <c r="L1930" s="35"/>
      <c r="M1930" s="35"/>
      <c r="N1930" s="36"/>
      <c r="O1930" s="37"/>
      <c r="P1930" s="43"/>
      <c r="Q1930" s="38"/>
      <c r="R1930" s="38"/>
      <c r="S1930" s="39"/>
      <c r="T1930" s="40"/>
      <c r="U1930" s="40"/>
      <c r="V1930" s="38"/>
      <c r="W1930" s="38"/>
      <c r="X1930" s="38"/>
      <c r="Y1930" s="43"/>
    </row>
    <row r="1931" spans="1:25">
      <c r="A1931" s="34"/>
      <c r="B1931" s="34"/>
      <c r="C1931" s="34"/>
      <c r="D1931" s="34"/>
      <c r="E1931" s="34"/>
      <c r="F1931" s="34"/>
      <c r="G1931" s="34"/>
      <c r="H1931" s="33"/>
      <c r="I1931" s="33"/>
      <c r="J1931" s="33"/>
      <c r="K1931" s="33"/>
      <c r="L1931" s="35"/>
      <c r="M1931" s="35"/>
      <c r="N1931" s="36"/>
      <c r="O1931" s="37"/>
      <c r="P1931" s="43"/>
      <c r="Q1931" s="38"/>
      <c r="R1931" s="38"/>
      <c r="S1931" s="39"/>
      <c r="T1931" s="40"/>
      <c r="U1931" s="40"/>
      <c r="V1931" s="38"/>
      <c r="W1931" s="38"/>
      <c r="X1931" s="38"/>
      <c r="Y1931" s="43"/>
    </row>
    <row r="1932" spans="1:25">
      <c r="A1932" s="34"/>
      <c r="B1932" s="34"/>
      <c r="C1932" s="34"/>
      <c r="D1932" s="34"/>
      <c r="E1932" s="34"/>
      <c r="F1932" s="34"/>
      <c r="G1932" s="34"/>
      <c r="H1932" s="33"/>
      <c r="I1932" s="33"/>
      <c r="J1932" s="33"/>
      <c r="K1932" s="33"/>
      <c r="L1932" s="35"/>
      <c r="M1932" s="35"/>
      <c r="N1932" s="36"/>
      <c r="O1932" s="37"/>
      <c r="P1932" s="43"/>
      <c r="Q1932" s="38"/>
      <c r="R1932" s="38"/>
      <c r="S1932" s="39"/>
      <c r="T1932" s="40"/>
      <c r="U1932" s="40"/>
      <c r="V1932" s="38"/>
      <c r="W1932" s="38"/>
      <c r="X1932" s="38"/>
      <c r="Y1932" s="43"/>
    </row>
    <row r="1933" spans="1:25">
      <c r="A1933" s="34"/>
      <c r="B1933" s="34"/>
      <c r="C1933" s="34"/>
      <c r="D1933" s="34"/>
      <c r="E1933" s="34"/>
      <c r="F1933" s="34"/>
      <c r="G1933" s="34"/>
      <c r="H1933" s="33"/>
      <c r="I1933" s="33"/>
      <c r="J1933" s="33"/>
      <c r="K1933" s="33"/>
      <c r="L1933" s="35"/>
      <c r="M1933" s="35"/>
      <c r="N1933" s="36"/>
      <c r="O1933" s="37"/>
      <c r="P1933" s="43"/>
      <c r="Q1933" s="38"/>
      <c r="R1933" s="38"/>
      <c r="S1933" s="39"/>
      <c r="T1933" s="40"/>
      <c r="U1933" s="40"/>
      <c r="V1933" s="38"/>
      <c r="W1933" s="38"/>
      <c r="X1933" s="38"/>
      <c r="Y1933" s="43"/>
    </row>
    <row r="1934" spans="1:25">
      <c r="A1934" s="34"/>
      <c r="B1934" s="34"/>
      <c r="C1934" s="34"/>
      <c r="D1934" s="34"/>
      <c r="E1934" s="34"/>
      <c r="F1934" s="34"/>
      <c r="G1934" s="34"/>
      <c r="H1934" s="33"/>
      <c r="I1934" s="33"/>
      <c r="J1934" s="33"/>
      <c r="K1934" s="33"/>
      <c r="L1934" s="35"/>
      <c r="M1934" s="35"/>
      <c r="N1934" s="36"/>
      <c r="O1934" s="37"/>
      <c r="P1934" s="43"/>
      <c r="Q1934" s="38"/>
      <c r="R1934" s="38"/>
      <c r="S1934" s="39"/>
      <c r="T1934" s="40"/>
      <c r="U1934" s="40"/>
      <c r="V1934" s="38"/>
      <c r="W1934" s="38"/>
      <c r="X1934" s="38"/>
      <c r="Y1934" s="43"/>
    </row>
    <row r="1935" spans="1:25">
      <c r="A1935" s="34"/>
      <c r="B1935" s="34"/>
      <c r="C1935" s="34"/>
      <c r="D1935" s="34"/>
      <c r="E1935" s="34"/>
      <c r="F1935" s="34"/>
      <c r="G1935" s="34"/>
      <c r="H1935" s="33"/>
      <c r="I1935" s="33"/>
      <c r="J1935" s="33"/>
      <c r="K1935" s="33"/>
      <c r="L1935" s="35"/>
      <c r="M1935" s="35"/>
      <c r="N1935" s="36"/>
      <c r="O1935" s="37"/>
      <c r="P1935" s="43"/>
      <c r="Q1935" s="38"/>
      <c r="R1935" s="38"/>
      <c r="S1935" s="39"/>
      <c r="T1935" s="40"/>
      <c r="U1935" s="40"/>
      <c r="V1935" s="38"/>
      <c r="W1935" s="38"/>
      <c r="X1935" s="38"/>
      <c r="Y1935" s="43"/>
    </row>
    <row r="1936" spans="1:25">
      <c r="A1936" s="34"/>
      <c r="B1936" s="34"/>
      <c r="C1936" s="34"/>
      <c r="D1936" s="34"/>
      <c r="E1936" s="34"/>
      <c r="F1936" s="34"/>
      <c r="G1936" s="34"/>
      <c r="H1936" s="33"/>
      <c r="I1936" s="33"/>
      <c r="J1936" s="33"/>
      <c r="K1936" s="33"/>
      <c r="L1936" s="35"/>
      <c r="M1936" s="35"/>
      <c r="N1936" s="36"/>
      <c r="O1936" s="37"/>
      <c r="P1936" s="43"/>
      <c r="Q1936" s="38"/>
      <c r="R1936" s="38"/>
      <c r="S1936" s="39"/>
      <c r="T1936" s="40"/>
      <c r="U1936" s="40"/>
      <c r="V1936" s="38"/>
      <c r="W1936" s="38"/>
      <c r="X1936" s="38"/>
      <c r="Y1936" s="43"/>
    </row>
    <row r="1937" spans="1:25">
      <c r="A1937" s="34"/>
      <c r="B1937" s="34"/>
      <c r="C1937" s="34"/>
      <c r="D1937" s="34"/>
      <c r="E1937" s="34"/>
      <c r="F1937" s="34"/>
      <c r="G1937" s="34"/>
      <c r="H1937" s="33"/>
      <c r="I1937" s="33"/>
      <c r="J1937" s="33"/>
      <c r="K1937" s="33"/>
      <c r="L1937" s="35"/>
      <c r="M1937" s="35"/>
      <c r="N1937" s="36"/>
      <c r="O1937" s="37"/>
      <c r="P1937" s="43"/>
      <c r="Q1937" s="38"/>
      <c r="R1937" s="38"/>
      <c r="S1937" s="39"/>
      <c r="T1937" s="40"/>
      <c r="U1937" s="40"/>
      <c r="V1937" s="38"/>
      <c r="W1937" s="38"/>
      <c r="X1937" s="38"/>
      <c r="Y1937" s="43"/>
    </row>
    <row r="1938" spans="1:25">
      <c r="A1938" s="34"/>
      <c r="B1938" s="34"/>
      <c r="C1938" s="34"/>
      <c r="D1938" s="34"/>
      <c r="E1938" s="34"/>
      <c r="F1938" s="34"/>
      <c r="G1938" s="34"/>
      <c r="H1938" s="33"/>
      <c r="I1938" s="33"/>
      <c r="J1938" s="33"/>
      <c r="K1938" s="33"/>
      <c r="L1938" s="35"/>
      <c r="M1938" s="35"/>
      <c r="N1938" s="36"/>
      <c r="O1938" s="37"/>
      <c r="P1938" s="43"/>
      <c r="Q1938" s="38"/>
      <c r="R1938" s="38"/>
      <c r="S1938" s="39"/>
      <c r="T1938" s="40"/>
      <c r="U1938" s="40"/>
      <c r="V1938" s="38"/>
      <c r="W1938" s="38"/>
      <c r="X1938" s="38"/>
      <c r="Y1938" s="43"/>
    </row>
    <row r="1939" spans="1:25">
      <c r="A1939" s="34"/>
      <c r="B1939" s="34"/>
      <c r="C1939" s="34"/>
      <c r="D1939" s="34"/>
      <c r="E1939" s="34"/>
      <c r="F1939" s="34"/>
      <c r="G1939" s="34"/>
      <c r="H1939" s="33"/>
      <c r="I1939" s="33"/>
      <c r="J1939" s="33"/>
      <c r="K1939" s="33"/>
      <c r="L1939" s="35"/>
      <c r="M1939" s="35"/>
      <c r="N1939" s="36"/>
      <c r="O1939" s="37"/>
      <c r="P1939" s="43"/>
      <c r="Q1939" s="38"/>
      <c r="R1939" s="38"/>
      <c r="S1939" s="39"/>
      <c r="T1939" s="40"/>
      <c r="U1939" s="40"/>
      <c r="V1939" s="38"/>
      <c r="W1939" s="38"/>
      <c r="X1939" s="38"/>
      <c r="Y1939" s="43"/>
    </row>
    <row r="1940" spans="1:25">
      <c r="A1940" s="34"/>
      <c r="B1940" s="34"/>
      <c r="C1940" s="34"/>
      <c r="D1940" s="34"/>
      <c r="E1940" s="34"/>
      <c r="F1940" s="34"/>
      <c r="G1940" s="34"/>
      <c r="H1940" s="33"/>
      <c r="I1940" s="33"/>
      <c r="J1940" s="33"/>
      <c r="K1940" s="33"/>
      <c r="L1940" s="35"/>
      <c r="M1940" s="35"/>
      <c r="N1940" s="36"/>
      <c r="O1940" s="37"/>
      <c r="P1940" s="43"/>
      <c r="Q1940" s="38"/>
      <c r="R1940" s="38"/>
      <c r="S1940" s="39"/>
      <c r="T1940" s="40"/>
      <c r="U1940" s="40"/>
      <c r="V1940" s="38"/>
      <c r="W1940" s="38"/>
      <c r="X1940" s="38"/>
      <c r="Y1940" s="43"/>
    </row>
    <row r="1941" spans="1:25">
      <c r="A1941" s="34"/>
      <c r="B1941" s="34"/>
      <c r="C1941" s="34"/>
      <c r="D1941" s="34"/>
      <c r="E1941" s="34"/>
      <c r="F1941" s="34"/>
      <c r="G1941" s="34"/>
      <c r="H1941" s="33"/>
      <c r="I1941" s="33"/>
      <c r="J1941" s="33"/>
      <c r="K1941" s="33"/>
      <c r="L1941" s="35"/>
      <c r="M1941" s="35"/>
      <c r="N1941" s="36"/>
      <c r="O1941" s="37"/>
      <c r="P1941" s="43"/>
      <c r="Q1941" s="38"/>
      <c r="R1941" s="38"/>
      <c r="S1941" s="39"/>
      <c r="T1941" s="40"/>
      <c r="U1941" s="40"/>
      <c r="V1941" s="38"/>
      <c r="W1941" s="38"/>
      <c r="X1941" s="38"/>
      <c r="Y1941" s="43"/>
    </row>
    <row r="1942" spans="1:25">
      <c r="A1942" s="34"/>
      <c r="B1942" s="34"/>
      <c r="C1942" s="34"/>
      <c r="D1942" s="34"/>
      <c r="E1942" s="34"/>
      <c r="F1942" s="34"/>
      <c r="G1942" s="34"/>
      <c r="H1942" s="33"/>
      <c r="I1942" s="33"/>
      <c r="J1942" s="33"/>
      <c r="K1942" s="33"/>
      <c r="L1942" s="35"/>
      <c r="M1942" s="35"/>
      <c r="N1942" s="36"/>
      <c r="O1942" s="37"/>
      <c r="P1942" s="43"/>
      <c r="Q1942" s="38"/>
      <c r="R1942" s="38"/>
      <c r="S1942" s="39"/>
      <c r="T1942" s="40"/>
      <c r="U1942" s="40"/>
      <c r="V1942" s="38"/>
      <c r="W1942" s="38"/>
      <c r="X1942" s="38"/>
      <c r="Y1942" s="43"/>
    </row>
    <row r="1943" spans="1:25">
      <c r="A1943" s="34"/>
      <c r="B1943" s="34"/>
      <c r="C1943" s="34"/>
      <c r="D1943" s="34"/>
      <c r="E1943" s="34"/>
      <c r="F1943" s="34"/>
      <c r="G1943" s="34"/>
      <c r="H1943" s="33"/>
      <c r="I1943" s="33"/>
      <c r="J1943" s="33"/>
      <c r="K1943" s="33"/>
      <c r="L1943" s="35"/>
      <c r="M1943" s="35"/>
      <c r="N1943" s="36"/>
      <c r="O1943" s="37"/>
      <c r="P1943" s="43"/>
      <c r="Q1943" s="38"/>
      <c r="R1943" s="38"/>
      <c r="S1943" s="39"/>
      <c r="T1943" s="40"/>
      <c r="U1943" s="40"/>
      <c r="V1943" s="38"/>
      <c r="W1943" s="38"/>
      <c r="X1943" s="38"/>
      <c r="Y1943" s="43"/>
    </row>
    <row r="1944" spans="1:25">
      <c r="A1944" s="34"/>
      <c r="B1944" s="34"/>
      <c r="C1944" s="34"/>
      <c r="D1944" s="34"/>
      <c r="E1944" s="34"/>
      <c r="F1944" s="34"/>
      <c r="G1944" s="34"/>
      <c r="H1944" s="33"/>
      <c r="I1944" s="33"/>
      <c r="J1944" s="33"/>
      <c r="K1944" s="33"/>
      <c r="L1944" s="35"/>
      <c r="M1944" s="35"/>
      <c r="N1944" s="36"/>
      <c r="O1944" s="37"/>
      <c r="P1944" s="43"/>
      <c r="Q1944" s="38"/>
      <c r="R1944" s="38"/>
      <c r="S1944" s="39"/>
      <c r="T1944" s="40"/>
      <c r="U1944" s="40"/>
      <c r="V1944" s="38"/>
      <c r="W1944" s="38"/>
      <c r="X1944" s="38"/>
      <c r="Y1944" s="43"/>
    </row>
    <row r="1945" spans="1:25">
      <c r="A1945" s="34"/>
      <c r="B1945" s="34"/>
      <c r="C1945" s="34"/>
      <c r="D1945" s="34"/>
      <c r="E1945" s="34"/>
      <c r="F1945" s="34"/>
      <c r="G1945" s="34"/>
      <c r="H1945" s="33"/>
      <c r="I1945" s="33"/>
      <c r="J1945" s="33"/>
      <c r="K1945" s="33"/>
      <c r="L1945" s="35"/>
      <c r="M1945" s="35"/>
      <c r="N1945" s="36"/>
      <c r="O1945" s="37"/>
      <c r="P1945" s="43"/>
      <c r="Q1945" s="38"/>
      <c r="R1945" s="38"/>
      <c r="S1945" s="39"/>
      <c r="T1945" s="40"/>
      <c r="U1945" s="40"/>
      <c r="V1945" s="38"/>
      <c r="W1945" s="38"/>
      <c r="X1945" s="38"/>
      <c r="Y1945" s="43"/>
    </row>
    <row r="1946" spans="1:25">
      <c r="A1946" s="34"/>
      <c r="B1946" s="34"/>
      <c r="C1946" s="34"/>
      <c r="D1946" s="34"/>
      <c r="E1946" s="34"/>
      <c r="F1946" s="34"/>
      <c r="G1946" s="34"/>
      <c r="H1946" s="33"/>
      <c r="I1946" s="33"/>
      <c r="J1946" s="33"/>
      <c r="K1946" s="33"/>
      <c r="L1946" s="35"/>
      <c r="M1946" s="35"/>
      <c r="N1946" s="36"/>
      <c r="O1946" s="37"/>
      <c r="P1946" s="43"/>
      <c r="Q1946" s="38"/>
      <c r="R1946" s="38"/>
      <c r="S1946" s="39"/>
      <c r="T1946" s="40"/>
      <c r="U1946" s="40"/>
      <c r="V1946" s="38"/>
      <c r="W1946" s="38"/>
      <c r="X1946" s="38"/>
      <c r="Y1946" s="43"/>
    </row>
    <row r="1947" spans="1:25">
      <c r="A1947" s="34"/>
      <c r="B1947" s="34"/>
      <c r="C1947" s="34"/>
      <c r="D1947" s="34"/>
      <c r="E1947" s="34"/>
      <c r="F1947" s="34"/>
      <c r="G1947" s="34"/>
      <c r="H1947" s="33"/>
      <c r="I1947" s="33"/>
      <c r="J1947" s="33"/>
      <c r="K1947" s="33"/>
      <c r="L1947" s="35"/>
      <c r="M1947" s="35"/>
      <c r="N1947" s="36"/>
      <c r="O1947" s="37"/>
      <c r="P1947" s="43"/>
      <c r="Q1947" s="38"/>
      <c r="R1947" s="38"/>
      <c r="S1947" s="39"/>
      <c r="T1947" s="40"/>
      <c r="U1947" s="40"/>
      <c r="V1947" s="38"/>
      <c r="W1947" s="38"/>
      <c r="X1947" s="38"/>
      <c r="Y1947" s="43"/>
    </row>
    <row r="1948" spans="1:25">
      <c r="A1948" s="34"/>
      <c r="B1948" s="34"/>
      <c r="C1948" s="34"/>
      <c r="D1948" s="34"/>
      <c r="E1948" s="34"/>
      <c r="F1948" s="34"/>
      <c r="G1948" s="34"/>
      <c r="H1948" s="33"/>
      <c r="I1948" s="33"/>
      <c r="J1948" s="33"/>
      <c r="K1948" s="33"/>
      <c r="L1948" s="35"/>
      <c r="M1948" s="35"/>
      <c r="N1948" s="36"/>
      <c r="O1948" s="37"/>
      <c r="P1948" s="43"/>
      <c r="Q1948" s="38"/>
      <c r="R1948" s="38"/>
      <c r="S1948" s="39"/>
      <c r="T1948" s="40"/>
      <c r="U1948" s="40"/>
      <c r="V1948" s="38"/>
      <c r="W1948" s="38"/>
      <c r="X1948" s="38"/>
      <c r="Y1948" s="43"/>
    </row>
    <row r="1949" spans="1:25">
      <c r="A1949" s="34"/>
      <c r="B1949" s="34"/>
      <c r="C1949" s="34"/>
      <c r="D1949" s="34"/>
      <c r="E1949" s="34"/>
      <c r="F1949" s="34"/>
      <c r="G1949" s="34"/>
      <c r="H1949" s="33"/>
      <c r="I1949" s="33"/>
      <c r="J1949" s="33"/>
      <c r="K1949" s="33"/>
      <c r="L1949" s="35"/>
      <c r="M1949" s="35"/>
      <c r="N1949" s="36"/>
      <c r="O1949" s="37"/>
      <c r="P1949" s="43"/>
      <c r="Q1949" s="38"/>
      <c r="R1949" s="38"/>
      <c r="S1949" s="39"/>
      <c r="T1949" s="40"/>
      <c r="U1949" s="40"/>
      <c r="V1949" s="38"/>
      <c r="W1949" s="38"/>
      <c r="X1949" s="38"/>
      <c r="Y1949" s="43"/>
    </row>
    <row r="1950" spans="1:25">
      <c r="A1950" s="34"/>
      <c r="B1950" s="34"/>
      <c r="C1950" s="34"/>
      <c r="D1950" s="34"/>
      <c r="E1950" s="34"/>
      <c r="F1950" s="34"/>
      <c r="G1950" s="34"/>
      <c r="H1950" s="33"/>
      <c r="I1950" s="33"/>
      <c r="J1950" s="33"/>
      <c r="K1950" s="33"/>
      <c r="L1950" s="35"/>
      <c r="M1950" s="35"/>
      <c r="N1950" s="36"/>
      <c r="O1950" s="37"/>
      <c r="P1950" s="43"/>
      <c r="Q1950" s="38"/>
      <c r="R1950" s="38"/>
      <c r="S1950" s="39"/>
      <c r="T1950" s="40"/>
      <c r="U1950" s="40"/>
      <c r="V1950" s="38"/>
      <c r="W1950" s="38"/>
      <c r="X1950" s="38"/>
      <c r="Y1950" s="43"/>
    </row>
    <row r="1951" spans="1:25">
      <c r="A1951" s="34"/>
      <c r="B1951" s="34"/>
      <c r="C1951" s="34"/>
      <c r="D1951" s="34"/>
      <c r="E1951" s="34"/>
      <c r="F1951" s="34"/>
      <c r="G1951" s="34"/>
      <c r="H1951" s="33"/>
      <c r="I1951" s="33"/>
      <c r="J1951" s="33"/>
      <c r="K1951" s="33"/>
      <c r="L1951" s="35"/>
      <c r="M1951" s="35"/>
      <c r="N1951" s="36"/>
      <c r="O1951" s="37"/>
      <c r="P1951" s="43"/>
      <c r="Q1951" s="38"/>
      <c r="R1951" s="38"/>
      <c r="S1951" s="39"/>
      <c r="T1951" s="40"/>
      <c r="U1951" s="40"/>
      <c r="V1951" s="38"/>
      <c r="W1951" s="38"/>
      <c r="X1951" s="38"/>
      <c r="Y1951" s="43"/>
    </row>
    <row r="1952" spans="1:25">
      <c r="A1952" s="34"/>
      <c r="B1952" s="34"/>
      <c r="C1952" s="34"/>
      <c r="D1952" s="34"/>
      <c r="E1952" s="34"/>
      <c r="F1952" s="34"/>
      <c r="G1952" s="34"/>
      <c r="H1952" s="33"/>
      <c r="I1952" s="33"/>
      <c r="J1952" s="33"/>
      <c r="K1952" s="33"/>
      <c r="L1952" s="35"/>
      <c r="M1952" s="35"/>
      <c r="N1952" s="36"/>
      <c r="O1952" s="37"/>
      <c r="P1952" s="43"/>
      <c r="Q1952" s="38"/>
      <c r="R1952" s="38"/>
      <c r="S1952" s="39"/>
      <c r="T1952" s="40"/>
      <c r="U1952" s="40"/>
      <c r="V1952" s="38"/>
      <c r="W1952" s="38"/>
      <c r="X1952" s="38"/>
      <c r="Y1952" s="43"/>
    </row>
    <row r="1953" spans="1:25">
      <c r="A1953" s="34"/>
      <c r="B1953" s="34"/>
      <c r="C1953" s="34"/>
      <c r="D1953" s="34"/>
      <c r="E1953" s="34"/>
      <c r="F1953" s="34"/>
      <c r="G1953" s="34"/>
      <c r="H1953" s="33"/>
      <c r="I1953" s="33"/>
      <c r="J1953" s="33"/>
      <c r="K1953" s="33"/>
      <c r="L1953" s="35"/>
      <c r="M1953" s="35"/>
      <c r="N1953" s="36"/>
      <c r="O1953" s="37"/>
      <c r="P1953" s="43"/>
      <c r="Q1953" s="38"/>
      <c r="R1953" s="38"/>
      <c r="S1953" s="39"/>
      <c r="T1953" s="40"/>
      <c r="U1953" s="40"/>
      <c r="V1953" s="38"/>
      <c r="W1953" s="38"/>
      <c r="X1953" s="38"/>
      <c r="Y1953" s="43"/>
    </row>
    <row r="1954" spans="1:25">
      <c r="A1954" s="34"/>
      <c r="B1954" s="34"/>
      <c r="C1954" s="34"/>
      <c r="D1954" s="34"/>
      <c r="E1954" s="34"/>
      <c r="F1954" s="34"/>
      <c r="G1954" s="34"/>
      <c r="H1954" s="33"/>
      <c r="I1954" s="33"/>
      <c r="J1954" s="33"/>
      <c r="K1954" s="33"/>
      <c r="L1954" s="35"/>
      <c r="M1954" s="35"/>
      <c r="N1954" s="36"/>
      <c r="O1954" s="37"/>
      <c r="P1954" s="43"/>
      <c r="Q1954" s="38"/>
      <c r="R1954" s="38"/>
      <c r="S1954" s="39"/>
      <c r="T1954" s="40"/>
      <c r="U1954" s="40"/>
      <c r="V1954" s="38"/>
      <c r="W1954" s="38"/>
      <c r="X1954" s="38"/>
      <c r="Y1954" s="43"/>
    </row>
    <row r="1955" spans="1:25">
      <c r="A1955" s="34"/>
      <c r="B1955" s="34"/>
      <c r="C1955" s="34"/>
      <c r="D1955" s="34"/>
      <c r="E1955" s="34"/>
      <c r="F1955" s="34"/>
      <c r="G1955" s="34"/>
      <c r="H1955" s="33"/>
      <c r="I1955" s="33"/>
      <c r="J1955" s="33"/>
      <c r="K1955" s="33"/>
      <c r="L1955" s="35"/>
      <c r="M1955" s="35"/>
      <c r="N1955" s="36"/>
      <c r="O1955" s="37"/>
      <c r="P1955" s="43"/>
      <c r="Q1955" s="38"/>
      <c r="R1955" s="38"/>
      <c r="S1955" s="39"/>
      <c r="T1955" s="40"/>
      <c r="U1955" s="40"/>
      <c r="V1955" s="38"/>
      <c r="W1955" s="38"/>
      <c r="X1955" s="38"/>
      <c r="Y1955" s="43"/>
    </row>
    <row r="1956" spans="1:25">
      <c r="A1956" s="34"/>
      <c r="B1956" s="34"/>
      <c r="C1956" s="34"/>
      <c r="D1956" s="34"/>
      <c r="E1956" s="34"/>
      <c r="F1956" s="34"/>
      <c r="G1956" s="34"/>
      <c r="H1956" s="33"/>
      <c r="I1956" s="33"/>
      <c r="J1956" s="33"/>
      <c r="K1956" s="33"/>
      <c r="L1956" s="35"/>
      <c r="M1956" s="35"/>
      <c r="N1956" s="36"/>
      <c r="O1956" s="37"/>
      <c r="P1956" s="43"/>
      <c r="Q1956" s="38"/>
      <c r="R1956" s="38"/>
      <c r="S1956" s="39"/>
      <c r="T1956" s="40"/>
      <c r="U1956" s="40"/>
      <c r="V1956" s="38"/>
      <c r="W1956" s="38"/>
      <c r="X1956" s="38"/>
      <c r="Y1956" s="43"/>
    </row>
    <row r="1957" spans="1:25">
      <c r="A1957" s="34"/>
      <c r="B1957" s="34"/>
      <c r="C1957" s="34"/>
      <c r="D1957" s="34"/>
      <c r="E1957" s="34"/>
      <c r="F1957" s="34"/>
      <c r="G1957" s="34"/>
      <c r="H1957" s="33"/>
      <c r="I1957" s="33"/>
      <c r="J1957" s="33"/>
      <c r="K1957" s="33"/>
      <c r="L1957" s="35"/>
      <c r="M1957" s="35"/>
      <c r="N1957" s="36"/>
      <c r="O1957" s="37"/>
      <c r="P1957" s="43"/>
      <c r="Q1957" s="38"/>
      <c r="R1957" s="38"/>
      <c r="S1957" s="39"/>
      <c r="T1957" s="40"/>
      <c r="U1957" s="40"/>
      <c r="V1957" s="38"/>
      <c r="W1957" s="38"/>
      <c r="X1957" s="38"/>
      <c r="Y1957" s="43"/>
    </row>
    <row r="1958" spans="1:25">
      <c r="A1958" s="34"/>
      <c r="B1958" s="34"/>
      <c r="C1958" s="34"/>
      <c r="D1958" s="34"/>
      <c r="E1958" s="34"/>
      <c r="F1958" s="34"/>
      <c r="G1958" s="34"/>
      <c r="H1958" s="33"/>
      <c r="I1958" s="33"/>
      <c r="J1958" s="33"/>
      <c r="K1958" s="33"/>
      <c r="L1958" s="35"/>
      <c r="M1958" s="35"/>
      <c r="N1958" s="36"/>
      <c r="O1958" s="37"/>
      <c r="P1958" s="43"/>
      <c r="Q1958" s="38"/>
      <c r="R1958" s="38"/>
      <c r="S1958" s="39"/>
      <c r="T1958" s="40"/>
      <c r="U1958" s="40"/>
      <c r="V1958" s="38"/>
      <c r="W1958" s="38"/>
      <c r="X1958" s="38"/>
      <c r="Y1958" s="43"/>
    </row>
    <row r="1959" spans="1:25">
      <c r="A1959" s="34"/>
      <c r="B1959" s="34"/>
      <c r="C1959" s="34"/>
      <c r="D1959" s="34"/>
      <c r="E1959" s="34"/>
      <c r="F1959" s="34"/>
      <c r="G1959" s="34"/>
      <c r="H1959" s="33"/>
      <c r="I1959" s="33"/>
      <c r="J1959" s="33"/>
      <c r="K1959" s="33"/>
      <c r="L1959" s="35"/>
      <c r="M1959" s="35"/>
      <c r="N1959" s="36"/>
      <c r="O1959" s="37"/>
      <c r="P1959" s="43"/>
      <c r="Q1959" s="38"/>
      <c r="R1959" s="38"/>
      <c r="S1959" s="39"/>
      <c r="T1959" s="40"/>
      <c r="U1959" s="40"/>
      <c r="V1959" s="38"/>
      <c r="W1959" s="38"/>
      <c r="X1959" s="38"/>
      <c r="Y1959" s="43"/>
    </row>
    <row r="1960" spans="1:25">
      <c r="A1960" s="34"/>
      <c r="B1960" s="34"/>
      <c r="C1960" s="34"/>
      <c r="D1960" s="34"/>
      <c r="E1960" s="34"/>
      <c r="F1960" s="34"/>
      <c r="G1960" s="34"/>
      <c r="H1960" s="33"/>
      <c r="I1960" s="33"/>
      <c r="J1960" s="33"/>
      <c r="K1960" s="33"/>
      <c r="L1960" s="35"/>
      <c r="M1960" s="35"/>
      <c r="N1960" s="36"/>
      <c r="O1960" s="37"/>
      <c r="P1960" s="43"/>
      <c r="Q1960" s="38"/>
      <c r="R1960" s="38"/>
      <c r="S1960" s="39"/>
      <c r="T1960" s="40"/>
      <c r="U1960" s="40"/>
      <c r="V1960" s="38"/>
      <c r="W1960" s="38"/>
      <c r="X1960" s="38"/>
      <c r="Y1960" s="43"/>
    </row>
    <row r="1961" spans="1:25">
      <c r="A1961" s="34"/>
      <c r="B1961" s="34"/>
      <c r="C1961" s="34"/>
      <c r="D1961" s="34"/>
      <c r="E1961" s="34"/>
      <c r="F1961" s="34"/>
      <c r="G1961" s="34"/>
      <c r="H1961" s="33"/>
      <c r="I1961" s="33"/>
      <c r="J1961" s="33"/>
      <c r="K1961" s="33"/>
      <c r="L1961" s="35"/>
      <c r="M1961" s="35"/>
      <c r="N1961" s="36"/>
      <c r="O1961" s="37"/>
      <c r="P1961" s="43"/>
      <c r="Q1961" s="38"/>
      <c r="R1961" s="38"/>
      <c r="S1961" s="39"/>
      <c r="T1961" s="40"/>
      <c r="U1961" s="40"/>
      <c r="V1961" s="38"/>
      <c r="W1961" s="38"/>
      <c r="X1961" s="38"/>
      <c r="Y1961" s="43"/>
    </row>
    <row r="1962" spans="1:25">
      <c r="A1962" s="34"/>
      <c r="B1962" s="34"/>
      <c r="C1962" s="34"/>
      <c r="D1962" s="34"/>
      <c r="E1962" s="34"/>
      <c r="F1962" s="34"/>
      <c r="G1962" s="34"/>
      <c r="H1962" s="33"/>
      <c r="I1962" s="33"/>
      <c r="J1962" s="33"/>
      <c r="K1962" s="33"/>
      <c r="L1962" s="35"/>
      <c r="M1962" s="35"/>
      <c r="N1962" s="36"/>
      <c r="O1962" s="37"/>
      <c r="P1962" s="43"/>
      <c r="Q1962" s="38"/>
      <c r="R1962" s="38"/>
      <c r="S1962" s="39"/>
      <c r="T1962" s="40"/>
      <c r="U1962" s="40"/>
      <c r="V1962" s="38"/>
      <c r="W1962" s="38"/>
      <c r="X1962" s="38"/>
      <c r="Y1962" s="43"/>
    </row>
    <row r="1963" spans="1:25">
      <c r="A1963" s="34"/>
      <c r="B1963" s="34"/>
      <c r="C1963" s="34"/>
      <c r="D1963" s="34"/>
      <c r="E1963" s="34"/>
      <c r="F1963" s="34"/>
      <c r="G1963" s="34"/>
      <c r="H1963" s="33"/>
      <c r="I1963" s="33"/>
      <c r="J1963" s="33"/>
      <c r="K1963" s="33"/>
      <c r="L1963" s="35"/>
      <c r="M1963" s="35"/>
      <c r="N1963" s="36"/>
      <c r="O1963" s="37"/>
      <c r="P1963" s="43"/>
      <c r="Q1963" s="38"/>
      <c r="R1963" s="38"/>
      <c r="S1963" s="39"/>
      <c r="T1963" s="40"/>
      <c r="U1963" s="40"/>
      <c r="V1963" s="38"/>
      <c r="W1963" s="38"/>
      <c r="X1963" s="38"/>
      <c r="Y1963" s="43"/>
    </row>
    <row r="1964" spans="1:25">
      <c r="A1964" s="34"/>
      <c r="B1964" s="34"/>
      <c r="C1964" s="34"/>
      <c r="D1964" s="34"/>
      <c r="E1964" s="34"/>
      <c r="F1964" s="34"/>
      <c r="G1964" s="34"/>
      <c r="H1964" s="33"/>
      <c r="I1964" s="33"/>
      <c r="J1964" s="33"/>
      <c r="K1964" s="33"/>
      <c r="L1964" s="35"/>
      <c r="M1964" s="35"/>
      <c r="N1964" s="36"/>
      <c r="O1964" s="37"/>
      <c r="P1964" s="43"/>
      <c r="Q1964" s="38"/>
      <c r="R1964" s="38"/>
      <c r="S1964" s="39"/>
      <c r="T1964" s="40"/>
      <c r="U1964" s="40"/>
      <c r="V1964" s="38"/>
      <c r="W1964" s="38"/>
      <c r="X1964" s="38"/>
      <c r="Y1964" s="43"/>
    </row>
    <row r="1965" spans="1:25">
      <c r="A1965" s="34"/>
      <c r="B1965" s="34"/>
      <c r="C1965" s="34"/>
      <c r="D1965" s="34"/>
      <c r="E1965" s="34"/>
      <c r="F1965" s="34"/>
      <c r="G1965" s="34"/>
      <c r="H1965" s="33"/>
      <c r="I1965" s="33"/>
      <c r="J1965" s="33"/>
      <c r="K1965" s="33"/>
      <c r="L1965" s="35"/>
      <c r="M1965" s="35"/>
      <c r="N1965" s="36"/>
      <c r="O1965" s="37"/>
      <c r="P1965" s="43"/>
      <c r="Q1965" s="38"/>
      <c r="R1965" s="38"/>
      <c r="S1965" s="39"/>
      <c r="T1965" s="40"/>
      <c r="U1965" s="40"/>
      <c r="V1965" s="38"/>
      <c r="W1965" s="38"/>
      <c r="X1965" s="38"/>
      <c r="Y1965" s="43"/>
    </row>
    <row r="1966" spans="1:25">
      <c r="A1966" s="34"/>
      <c r="B1966" s="34"/>
      <c r="C1966" s="34"/>
      <c r="D1966" s="34"/>
      <c r="E1966" s="34"/>
      <c r="F1966" s="34"/>
      <c r="G1966" s="34"/>
      <c r="H1966" s="33"/>
      <c r="I1966" s="33"/>
      <c r="J1966" s="33"/>
      <c r="K1966" s="33"/>
      <c r="L1966" s="35"/>
      <c r="M1966" s="35"/>
      <c r="N1966" s="36"/>
      <c r="O1966" s="37"/>
      <c r="P1966" s="43"/>
      <c r="Q1966" s="38"/>
      <c r="R1966" s="38"/>
      <c r="S1966" s="39"/>
      <c r="T1966" s="40"/>
      <c r="U1966" s="40"/>
      <c r="V1966" s="38"/>
      <c r="W1966" s="38"/>
      <c r="X1966" s="38"/>
      <c r="Y1966" s="43"/>
    </row>
    <row r="1967" spans="1:25">
      <c r="A1967" s="34"/>
      <c r="B1967" s="34"/>
      <c r="C1967" s="34"/>
      <c r="D1967" s="34"/>
      <c r="E1967" s="34"/>
      <c r="F1967" s="34"/>
      <c r="G1967" s="34"/>
      <c r="H1967" s="33"/>
      <c r="I1967" s="33"/>
      <c r="J1967" s="33"/>
      <c r="K1967" s="33"/>
      <c r="L1967" s="35"/>
      <c r="M1967" s="35"/>
      <c r="N1967" s="36"/>
      <c r="O1967" s="37"/>
      <c r="P1967" s="43"/>
      <c r="Q1967" s="38"/>
      <c r="R1967" s="38"/>
      <c r="S1967" s="39"/>
      <c r="T1967" s="40"/>
      <c r="U1967" s="40"/>
      <c r="V1967" s="38"/>
      <c r="W1967" s="38"/>
      <c r="X1967" s="38"/>
      <c r="Y1967" s="43"/>
    </row>
    <row r="1968" spans="1:25">
      <c r="A1968" s="34"/>
      <c r="B1968" s="34"/>
      <c r="C1968" s="34"/>
      <c r="D1968" s="34"/>
      <c r="E1968" s="34"/>
      <c r="F1968" s="34"/>
      <c r="G1968" s="34"/>
      <c r="H1968" s="33"/>
      <c r="I1968" s="33"/>
      <c r="J1968" s="33"/>
      <c r="K1968" s="33"/>
      <c r="L1968" s="35"/>
      <c r="M1968" s="35"/>
      <c r="N1968" s="36"/>
      <c r="O1968" s="37"/>
      <c r="P1968" s="43"/>
      <c r="Q1968" s="38"/>
      <c r="R1968" s="38"/>
      <c r="S1968" s="39"/>
      <c r="T1968" s="40"/>
      <c r="U1968" s="40"/>
      <c r="V1968" s="38"/>
      <c r="W1968" s="38"/>
      <c r="X1968" s="38"/>
      <c r="Y1968" s="43"/>
    </row>
    <row r="1969" spans="1:25">
      <c r="A1969" s="34"/>
      <c r="B1969" s="34"/>
      <c r="C1969" s="34"/>
      <c r="D1969" s="34"/>
      <c r="E1969" s="34"/>
      <c r="F1969" s="34"/>
      <c r="G1969" s="34"/>
      <c r="H1969" s="33"/>
      <c r="I1969" s="33"/>
      <c r="J1969" s="33"/>
      <c r="K1969" s="33"/>
      <c r="L1969" s="35"/>
      <c r="M1969" s="35"/>
      <c r="N1969" s="36"/>
      <c r="O1969" s="37"/>
      <c r="P1969" s="43"/>
      <c r="Q1969" s="38"/>
      <c r="R1969" s="38"/>
      <c r="S1969" s="39"/>
      <c r="T1969" s="40"/>
      <c r="U1969" s="40"/>
      <c r="V1969" s="38"/>
      <c r="W1969" s="38"/>
      <c r="X1969" s="38"/>
      <c r="Y1969" s="43"/>
    </row>
    <row r="1970" spans="1:25">
      <c r="A1970" s="34"/>
      <c r="B1970" s="34"/>
      <c r="C1970" s="34"/>
      <c r="D1970" s="34"/>
      <c r="E1970" s="34"/>
      <c r="F1970" s="34"/>
      <c r="G1970" s="34"/>
      <c r="H1970" s="33"/>
      <c r="I1970" s="33"/>
      <c r="J1970" s="33"/>
      <c r="K1970" s="33"/>
      <c r="L1970" s="35"/>
      <c r="M1970" s="35"/>
      <c r="N1970" s="36"/>
      <c r="O1970" s="37"/>
      <c r="P1970" s="43"/>
      <c r="Q1970" s="38"/>
      <c r="R1970" s="38"/>
      <c r="S1970" s="39"/>
      <c r="T1970" s="40"/>
      <c r="U1970" s="40"/>
      <c r="V1970" s="38"/>
      <c r="W1970" s="38"/>
      <c r="X1970" s="38"/>
      <c r="Y1970" s="43"/>
    </row>
    <row r="1971" spans="1:25">
      <c r="A1971" s="34"/>
      <c r="B1971" s="34"/>
      <c r="C1971" s="34"/>
      <c r="D1971" s="34"/>
      <c r="E1971" s="34"/>
      <c r="F1971" s="34"/>
      <c r="G1971" s="34"/>
      <c r="H1971" s="33"/>
      <c r="I1971" s="33"/>
      <c r="J1971" s="33"/>
      <c r="K1971" s="33"/>
      <c r="L1971" s="35"/>
      <c r="M1971" s="35"/>
      <c r="N1971" s="36"/>
      <c r="O1971" s="37"/>
      <c r="P1971" s="43"/>
      <c r="Q1971" s="38"/>
      <c r="R1971" s="38"/>
      <c r="S1971" s="39"/>
      <c r="T1971" s="40"/>
      <c r="U1971" s="40"/>
      <c r="V1971" s="38"/>
      <c r="W1971" s="38"/>
      <c r="X1971" s="38"/>
      <c r="Y1971" s="43"/>
    </row>
    <row r="1972" spans="1:25">
      <c r="A1972" s="34"/>
      <c r="B1972" s="34"/>
      <c r="C1972" s="34"/>
      <c r="D1972" s="34"/>
      <c r="E1972" s="34"/>
      <c r="F1972" s="34"/>
      <c r="G1972" s="34"/>
      <c r="H1972" s="33"/>
      <c r="I1972" s="33"/>
      <c r="J1972" s="33"/>
      <c r="K1972" s="33"/>
      <c r="L1972" s="35"/>
      <c r="M1972" s="35"/>
      <c r="N1972" s="36"/>
      <c r="O1972" s="37"/>
      <c r="P1972" s="43"/>
      <c r="Q1972" s="38"/>
      <c r="R1972" s="38"/>
      <c r="S1972" s="39"/>
      <c r="T1972" s="40"/>
      <c r="U1972" s="40"/>
      <c r="V1972" s="38"/>
      <c r="W1972" s="38"/>
      <c r="X1972" s="38"/>
      <c r="Y1972" s="43"/>
    </row>
    <row r="1973" spans="1:25">
      <c r="A1973" s="34"/>
      <c r="B1973" s="34"/>
      <c r="C1973" s="34"/>
      <c r="D1973" s="34"/>
      <c r="E1973" s="34"/>
      <c r="F1973" s="34"/>
      <c r="G1973" s="34"/>
      <c r="H1973" s="33"/>
      <c r="I1973" s="33"/>
      <c r="J1973" s="33"/>
      <c r="K1973" s="33"/>
      <c r="L1973" s="35"/>
      <c r="M1973" s="35"/>
      <c r="N1973" s="36"/>
      <c r="O1973" s="37"/>
      <c r="P1973" s="43"/>
      <c r="Q1973" s="38"/>
      <c r="R1973" s="38"/>
      <c r="S1973" s="39"/>
      <c r="T1973" s="40"/>
      <c r="U1973" s="40"/>
      <c r="V1973" s="38"/>
      <c r="W1973" s="38"/>
      <c r="X1973" s="38"/>
      <c r="Y1973" s="43"/>
    </row>
    <row r="1974" spans="1:25">
      <c r="A1974" s="34"/>
      <c r="B1974" s="34"/>
      <c r="C1974" s="34"/>
      <c r="D1974" s="34"/>
      <c r="E1974" s="34"/>
      <c r="F1974" s="34"/>
      <c r="G1974" s="34"/>
      <c r="H1974" s="33"/>
      <c r="I1974" s="33"/>
      <c r="J1974" s="33"/>
      <c r="K1974" s="33"/>
      <c r="L1974" s="35"/>
      <c r="M1974" s="35"/>
      <c r="N1974" s="36"/>
      <c r="O1974" s="37"/>
      <c r="P1974" s="43"/>
      <c r="Q1974" s="38"/>
      <c r="R1974" s="38"/>
      <c r="S1974" s="39"/>
      <c r="T1974" s="40"/>
      <c r="U1974" s="40"/>
      <c r="V1974" s="38"/>
      <c r="W1974" s="38"/>
      <c r="X1974" s="38"/>
      <c r="Y1974" s="43"/>
    </row>
    <row r="1975" spans="1:25">
      <c r="A1975" s="34"/>
      <c r="B1975" s="34"/>
      <c r="C1975" s="34"/>
      <c r="D1975" s="34"/>
      <c r="E1975" s="34"/>
      <c r="F1975" s="34"/>
      <c r="G1975" s="34"/>
      <c r="H1975" s="33"/>
      <c r="I1975" s="33"/>
      <c r="J1975" s="33"/>
      <c r="K1975" s="33"/>
      <c r="L1975" s="35"/>
      <c r="M1975" s="35"/>
      <c r="N1975" s="36"/>
      <c r="O1975" s="37"/>
      <c r="P1975" s="43"/>
      <c r="Q1975" s="38"/>
      <c r="R1975" s="38"/>
      <c r="S1975" s="39"/>
      <c r="T1975" s="40"/>
      <c r="U1975" s="40"/>
      <c r="V1975" s="38"/>
      <c r="W1975" s="38"/>
      <c r="X1975" s="38"/>
      <c r="Y1975" s="43"/>
    </row>
    <row r="1976" spans="1:25">
      <c r="A1976" s="34"/>
      <c r="B1976" s="34"/>
      <c r="C1976" s="34"/>
      <c r="D1976" s="34"/>
      <c r="E1976" s="34"/>
      <c r="F1976" s="34"/>
      <c r="G1976" s="34"/>
      <c r="H1976" s="33"/>
      <c r="I1976" s="33"/>
      <c r="J1976" s="33"/>
      <c r="K1976" s="33"/>
      <c r="L1976" s="35"/>
      <c r="M1976" s="35"/>
      <c r="N1976" s="36"/>
      <c r="O1976" s="37"/>
      <c r="P1976" s="43"/>
      <c r="Q1976" s="38"/>
      <c r="R1976" s="38"/>
      <c r="S1976" s="39"/>
      <c r="T1976" s="40"/>
      <c r="U1976" s="40"/>
      <c r="V1976" s="38"/>
      <c r="W1976" s="38"/>
      <c r="X1976" s="38"/>
      <c r="Y1976" s="43"/>
    </row>
    <row r="1977" spans="1:25">
      <c r="A1977" s="34"/>
      <c r="B1977" s="34"/>
      <c r="C1977" s="34"/>
      <c r="D1977" s="34"/>
      <c r="E1977" s="34"/>
      <c r="F1977" s="34"/>
      <c r="G1977" s="34"/>
      <c r="H1977" s="33"/>
      <c r="I1977" s="33"/>
      <c r="J1977" s="33"/>
      <c r="K1977" s="33"/>
      <c r="L1977" s="35"/>
      <c r="M1977" s="35"/>
      <c r="N1977" s="36"/>
      <c r="O1977" s="37"/>
      <c r="P1977" s="43"/>
      <c r="Q1977" s="38"/>
      <c r="R1977" s="38"/>
      <c r="S1977" s="39"/>
      <c r="T1977" s="40"/>
      <c r="U1977" s="40"/>
      <c r="V1977" s="38"/>
      <c r="W1977" s="38"/>
      <c r="X1977" s="38"/>
      <c r="Y1977" s="43"/>
    </row>
    <row r="1978" spans="1:25">
      <c r="A1978" s="34"/>
      <c r="B1978" s="34"/>
      <c r="C1978" s="34"/>
      <c r="D1978" s="34"/>
      <c r="E1978" s="34"/>
      <c r="F1978" s="34"/>
      <c r="G1978" s="34"/>
      <c r="H1978" s="33"/>
      <c r="I1978" s="33"/>
      <c r="J1978" s="33"/>
      <c r="K1978" s="33"/>
      <c r="L1978" s="35"/>
      <c r="M1978" s="35"/>
      <c r="N1978" s="36"/>
      <c r="O1978" s="37"/>
      <c r="P1978" s="43"/>
      <c r="Q1978" s="38"/>
      <c r="R1978" s="38"/>
      <c r="S1978" s="39"/>
      <c r="T1978" s="40"/>
      <c r="U1978" s="40"/>
      <c r="V1978" s="38"/>
      <c r="W1978" s="38"/>
      <c r="X1978" s="38"/>
      <c r="Y1978" s="43"/>
    </row>
    <row r="1979" spans="1:25">
      <c r="A1979" s="34"/>
      <c r="B1979" s="34"/>
      <c r="C1979" s="34"/>
      <c r="D1979" s="34"/>
      <c r="E1979" s="34"/>
      <c r="F1979" s="34"/>
      <c r="G1979" s="34"/>
      <c r="H1979" s="33"/>
      <c r="I1979" s="33"/>
      <c r="J1979" s="33"/>
      <c r="K1979" s="33"/>
      <c r="L1979" s="35"/>
      <c r="M1979" s="35"/>
      <c r="N1979" s="36"/>
      <c r="O1979" s="37"/>
      <c r="P1979" s="43"/>
      <c r="Q1979" s="38"/>
      <c r="R1979" s="38"/>
      <c r="S1979" s="39"/>
      <c r="T1979" s="40"/>
      <c r="U1979" s="40"/>
      <c r="V1979" s="38"/>
      <c r="W1979" s="38"/>
      <c r="X1979" s="38"/>
      <c r="Y1979" s="43"/>
    </row>
    <row r="1980" spans="1:25">
      <c r="A1980" s="34"/>
      <c r="B1980" s="34"/>
      <c r="C1980" s="34"/>
      <c r="D1980" s="34"/>
      <c r="E1980" s="34"/>
      <c r="F1980" s="34"/>
      <c r="G1980" s="34"/>
      <c r="H1980" s="33"/>
      <c r="I1980" s="33"/>
      <c r="J1980" s="33"/>
      <c r="K1980" s="33"/>
      <c r="L1980" s="35"/>
      <c r="M1980" s="35"/>
      <c r="N1980" s="36"/>
      <c r="O1980" s="37"/>
      <c r="P1980" s="43"/>
      <c r="Q1980" s="38"/>
      <c r="R1980" s="38"/>
      <c r="S1980" s="39"/>
      <c r="T1980" s="40"/>
      <c r="U1980" s="40"/>
      <c r="V1980" s="38"/>
      <c r="W1980" s="38"/>
      <c r="X1980" s="38"/>
      <c r="Y1980" s="43"/>
    </row>
    <row r="1981" spans="1:25">
      <c r="A1981" s="34"/>
      <c r="B1981" s="34"/>
      <c r="C1981" s="34"/>
      <c r="D1981" s="34"/>
      <c r="E1981" s="34"/>
      <c r="F1981" s="34"/>
      <c r="G1981" s="34"/>
      <c r="H1981" s="33"/>
      <c r="I1981" s="33"/>
      <c r="J1981" s="33"/>
      <c r="K1981" s="33"/>
      <c r="L1981" s="35"/>
      <c r="M1981" s="35"/>
      <c r="N1981" s="36"/>
      <c r="O1981" s="37"/>
      <c r="P1981" s="43"/>
      <c r="Q1981" s="38"/>
      <c r="R1981" s="38"/>
      <c r="S1981" s="39"/>
      <c r="T1981" s="40"/>
      <c r="U1981" s="40"/>
      <c r="V1981" s="38"/>
      <c r="W1981" s="38"/>
      <c r="X1981" s="38"/>
      <c r="Y1981" s="43"/>
    </row>
    <row r="1982" spans="1:25">
      <c r="A1982" s="34"/>
      <c r="B1982" s="34"/>
      <c r="C1982" s="34"/>
      <c r="D1982" s="34"/>
      <c r="E1982" s="34"/>
      <c r="F1982" s="34"/>
      <c r="G1982" s="34"/>
      <c r="H1982" s="33"/>
      <c r="I1982" s="33"/>
      <c r="J1982" s="33"/>
      <c r="K1982" s="33"/>
      <c r="L1982" s="35"/>
      <c r="M1982" s="35"/>
      <c r="N1982" s="36"/>
      <c r="O1982" s="37"/>
      <c r="P1982" s="43"/>
      <c r="Q1982" s="38"/>
      <c r="R1982" s="38"/>
      <c r="S1982" s="39"/>
      <c r="T1982" s="40"/>
      <c r="U1982" s="40"/>
      <c r="V1982" s="38"/>
      <c r="W1982" s="38"/>
      <c r="X1982" s="38"/>
      <c r="Y1982" s="43"/>
    </row>
    <row r="1983" spans="1:25">
      <c r="A1983" s="34"/>
      <c r="B1983" s="34"/>
      <c r="C1983" s="34"/>
      <c r="D1983" s="34"/>
      <c r="E1983" s="34"/>
      <c r="F1983" s="34"/>
      <c r="G1983" s="34"/>
      <c r="H1983" s="33"/>
      <c r="I1983" s="33"/>
      <c r="J1983" s="33"/>
      <c r="K1983" s="33"/>
      <c r="L1983" s="35"/>
      <c r="M1983" s="35"/>
      <c r="N1983" s="36"/>
      <c r="O1983" s="37"/>
      <c r="P1983" s="43"/>
      <c r="Q1983" s="38"/>
      <c r="R1983" s="38"/>
      <c r="S1983" s="39"/>
      <c r="T1983" s="40"/>
      <c r="U1983" s="40"/>
      <c r="V1983" s="38"/>
      <c r="W1983" s="38"/>
      <c r="X1983" s="38"/>
      <c r="Y1983" s="43"/>
    </row>
    <row r="1984" spans="1:25">
      <c r="A1984" s="34"/>
      <c r="B1984" s="34"/>
      <c r="C1984" s="34"/>
      <c r="D1984" s="34"/>
      <c r="E1984" s="34"/>
      <c r="F1984" s="34"/>
      <c r="G1984" s="34"/>
      <c r="H1984" s="33"/>
      <c r="I1984" s="33"/>
      <c r="J1984" s="33"/>
      <c r="K1984" s="33"/>
      <c r="L1984" s="35"/>
      <c r="M1984" s="35"/>
      <c r="N1984" s="36"/>
      <c r="O1984" s="37"/>
      <c r="P1984" s="43"/>
      <c r="Q1984" s="38"/>
      <c r="R1984" s="38"/>
      <c r="S1984" s="39"/>
      <c r="T1984" s="40"/>
      <c r="U1984" s="40"/>
      <c r="V1984" s="38"/>
      <c r="W1984" s="38"/>
      <c r="X1984" s="38"/>
      <c r="Y1984" s="43"/>
    </row>
    <row r="1985" spans="1:25">
      <c r="A1985" s="34"/>
      <c r="B1985" s="34"/>
      <c r="C1985" s="34"/>
      <c r="D1985" s="34"/>
      <c r="E1985" s="34"/>
      <c r="F1985" s="34"/>
      <c r="G1985" s="34"/>
      <c r="H1985" s="33"/>
      <c r="I1985" s="33"/>
      <c r="J1985" s="33"/>
      <c r="K1985" s="33"/>
      <c r="L1985" s="35"/>
      <c r="M1985" s="35"/>
      <c r="N1985" s="36"/>
      <c r="O1985" s="37"/>
      <c r="P1985" s="43"/>
      <c r="Q1985" s="38"/>
      <c r="R1985" s="38"/>
      <c r="S1985" s="39"/>
      <c r="T1985" s="40"/>
      <c r="U1985" s="40"/>
      <c r="V1985" s="38"/>
      <c r="W1985" s="38"/>
      <c r="X1985" s="38"/>
      <c r="Y1985" s="43"/>
    </row>
    <row r="1986" spans="1:25">
      <c r="A1986" s="34"/>
      <c r="B1986" s="34"/>
      <c r="C1986" s="34"/>
      <c r="D1986" s="34"/>
      <c r="E1986" s="34"/>
      <c r="F1986" s="34"/>
      <c r="G1986" s="34"/>
      <c r="H1986" s="33"/>
      <c r="I1986" s="33"/>
      <c r="J1986" s="33"/>
      <c r="K1986" s="33"/>
      <c r="L1986" s="35"/>
      <c r="M1986" s="35"/>
      <c r="N1986" s="36"/>
      <c r="O1986" s="37"/>
      <c r="P1986" s="43"/>
      <c r="Q1986" s="38"/>
      <c r="R1986" s="38"/>
      <c r="S1986" s="39"/>
      <c r="T1986" s="40"/>
      <c r="U1986" s="40"/>
      <c r="V1986" s="38"/>
      <c r="W1986" s="38"/>
      <c r="X1986" s="38"/>
      <c r="Y1986" s="43"/>
    </row>
    <row r="1987" spans="1:25">
      <c r="A1987" s="34"/>
      <c r="B1987" s="34"/>
      <c r="C1987" s="34"/>
      <c r="D1987" s="34"/>
      <c r="E1987" s="34"/>
      <c r="F1987" s="34"/>
      <c r="G1987" s="34"/>
      <c r="H1987" s="33"/>
      <c r="I1987" s="33"/>
      <c r="J1987" s="33"/>
      <c r="K1987" s="33"/>
      <c r="L1987" s="35"/>
      <c r="M1987" s="35"/>
      <c r="N1987" s="36"/>
      <c r="O1987" s="37"/>
      <c r="P1987" s="43"/>
      <c r="Q1987" s="38"/>
      <c r="R1987" s="38"/>
      <c r="S1987" s="39"/>
      <c r="T1987" s="40"/>
      <c r="U1987" s="40"/>
      <c r="V1987" s="38"/>
      <c r="W1987" s="38"/>
      <c r="X1987" s="38"/>
      <c r="Y1987" s="43"/>
    </row>
    <row r="1988" spans="1:25">
      <c r="A1988" s="34"/>
      <c r="B1988" s="34"/>
      <c r="C1988" s="34"/>
      <c r="D1988" s="34"/>
      <c r="E1988" s="34"/>
      <c r="F1988" s="34"/>
      <c r="G1988" s="34"/>
      <c r="H1988" s="33"/>
      <c r="I1988" s="33"/>
      <c r="J1988" s="33"/>
      <c r="K1988" s="33"/>
      <c r="L1988" s="35"/>
      <c r="M1988" s="35"/>
      <c r="N1988" s="36"/>
      <c r="O1988" s="37"/>
      <c r="P1988" s="43"/>
      <c r="Q1988" s="38"/>
      <c r="R1988" s="38"/>
      <c r="S1988" s="39"/>
      <c r="T1988" s="40"/>
      <c r="U1988" s="40"/>
      <c r="V1988" s="38"/>
      <c r="W1988" s="38"/>
      <c r="X1988" s="38"/>
      <c r="Y1988" s="43"/>
    </row>
    <row r="1989" spans="1:25">
      <c r="A1989" s="34"/>
      <c r="B1989" s="34"/>
      <c r="C1989" s="34"/>
      <c r="D1989" s="34"/>
      <c r="E1989" s="34"/>
      <c r="F1989" s="34"/>
      <c r="G1989" s="34"/>
      <c r="H1989" s="33"/>
      <c r="I1989" s="33"/>
      <c r="J1989" s="33"/>
      <c r="K1989" s="33"/>
      <c r="L1989" s="35"/>
      <c r="M1989" s="35"/>
      <c r="N1989" s="36"/>
      <c r="O1989" s="37"/>
      <c r="P1989" s="43"/>
      <c r="Q1989" s="38"/>
      <c r="R1989" s="38"/>
      <c r="S1989" s="39"/>
      <c r="T1989" s="40"/>
      <c r="U1989" s="40"/>
      <c r="V1989" s="38"/>
      <c r="W1989" s="38"/>
      <c r="X1989" s="38"/>
      <c r="Y1989" s="43"/>
    </row>
    <row r="1990" spans="1:25">
      <c r="A1990" s="34"/>
      <c r="B1990" s="34"/>
      <c r="C1990" s="34"/>
      <c r="D1990" s="34"/>
      <c r="E1990" s="34"/>
      <c r="F1990" s="34"/>
      <c r="G1990" s="34"/>
      <c r="H1990" s="33"/>
      <c r="I1990" s="33"/>
      <c r="J1990" s="33"/>
      <c r="K1990" s="33"/>
      <c r="L1990" s="35"/>
      <c r="M1990" s="35"/>
      <c r="N1990" s="36"/>
      <c r="O1990" s="37"/>
      <c r="P1990" s="43"/>
      <c r="Q1990" s="38"/>
      <c r="R1990" s="38"/>
      <c r="S1990" s="39"/>
      <c r="T1990" s="40"/>
      <c r="U1990" s="40"/>
      <c r="V1990" s="38"/>
      <c r="W1990" s="38"/>
      <c r="X1990" s="38"/>
      <c r="Y1990" s="43"/>
    </row>
    <row r="1991" spans="1:25">
      <c r="A1991" s="34"/>
      <c r="B1991" s="34"/>
      <c r="C1991" s="34"/>
      <c r="D1991" s="34"/>
      <c r="E1991" s="34"/>
      <c r="F1991" s="34"/>
      <c r="G1991" s="34"/>
      <c r="H1991" s="33"/>
      <c r="I1991" s="33"/>
      <c r="J1991" s="33"/>
      <c r="K1991" s="33"/>
      <c r="L1991" s="35"/>
      <c r="M1991" s="35"/>
      <c r="N1991" s="36"/>
      <c r="O1991" s="37"/>
      <c r="P1991" s="43"/>
      <c r="Q1991" s="38"/>
      <c r="R1991" s="38"/>
      <c r="S1991" s="39"/>
      <c r="T1991" s="40"/>
      <c r="U1991" s="40"/>
      <c r="V1991" s="38"/>
      <c r="W1991" s="38"/>
      <c r="X1991" s="38"/>
      <c r="Y1991" s="43"/>
    </row>
    <row r="1992" spans="1:25">
      <c r="A1992" s="34"/>
      <c r="B1992" s="34"/>
      <c r="C1992" s="34"/>
      <c r="D1992" s="34"/>
      <c r="E1992" s="34"/>
      <c r="F1992" s="34"/>
      <c r="G1992" s="34"/>
      <c r="H1992" s="33"/>
      <c r="I1992" s="33"/>
      <c r="J1992" s="33"/>
      <c r="K1992" s="33"/>
      <c r="L1992" s="35"/>
      <c r="M1992" s="35"/>
      <c r="N1992" s="36"/>
      <c r="O1992" s="37"/>
      <c r="P1992" s="43"/>
      <c r="Q1992" s="38"/>
      <c r="R1992" s="38"/>
      <c r="S1992" s="39"/>
      <c r="T1992" s="40"/>
      <c r="U1992" s="40"/>
      <c r="V1992" s="38"/>
      <c r="W1992" s="38"/>
      <c r="X1992" s="38"/>
      <c r="Y1992" s="43"/>
    </row>
    <row r="1993" spans="1:25">
      <c r="A1993" s="34"/>
      <c r="B1993" s="34"/>
      <c r="C1993" s="34"/>
      <c r="D1993" s="34"/>
      <c r="E1993" s="34"/>
      <c r="F1993" s="34"/>
      <c r="G1993" s="34"/>
      <c r="H1993" s="33"/>
      <c r="I1993" s="33"/>
      <c r="J1993" s="33"/>
      <c r="K1993" s="33"/>
      <c r="L1993" s="35"/>
      <c r="M1993" s="35"/>
      <c r="N1993" s="36"/>
      <c r="O1993" s="37"/>
      <c r="P1993" s="43"/>
      <c r="Q1993" s="38"/>
      <c r="R1993" s="38"/>
      <c r="S1993" s="39"/>
      <c r="T1993" s="40"/>
      <c r="U1993" s="40"/>
      <c r="V1993" s="38"/>
      <c r="W1993" s="38"/>
      <c r="X1993" s="38"/>
      <c r="Y1993" s="43"/>
    </row>
    <row r="1994" spans="1:25">
      <c r="A1994" s="34"/>
      <c r="B1994" s="34"/>
      <c r="C1994" s="34"/>
      <c r="D1994" s="34"/>
      <c r="E1994" s="34"/>
      <c r="F1994" s="34"/>
      <c r="G1994" s="34"/>
      <c r="H1994" s="33"/>
      <c r="I1994" s="33"/>
      <c r="J1994" s="33"/>
      <c r="K1994" s="33"/>
      <c r="L1994" s="35"/>
      <c r="M1994" s="35"/>
      <c r="N1994" s="36"/>
      <c r="O1994" s="37"/>
      <c r="P1994" s="43"/>
      <c r="Q1994" s="38"/>
      <c r="R1994" s="38"/>
      <c r="S1994" s="39"/>
      <c r="T1994" s="40"/>
      <c r="U1994" s="40"/>
      <c r="V1994" s="38"/>
      <c r="W1994" s="38"/>
      <c r="X1994" s="38"/>
      <c r="Y1994" s="43"/>
    </row>
    <row r="1995" spans="1:25">
      <c r="A1995" s="34"/>
      <c r="B1995" s="34"/>
      <c r="C1995" s="34"/>
      <c r="D1995" s="34"/>
      <c r="E1995" s="34"/>
      <c r="F1995" s="34"/>
      <c r="G1995" s="34"/>
      <c r="H1995" s="33"/>
      <c r="I1995" s="33"/>
      <c r="J1995" s="33"/>
      <c r="K1995" s="33"/>
      <c r="L1995" s="35"/>
      <c r="M1995" s="35"/>
      <c r="N1995" s="36"/>
      <c r="O1995" s="37"/>
      <c r="P1995" s="43"/>
      <c r="Q1995" s="38"/>
      <c r="R1995" s="38"/>
      <c r="S1995" s="39"/>
      <c r="T1995" s="40"/>
      <c r="U1995" s="40"/>
      <c r="V1995" s="38"/>
      <c r="W1995" s="38"/>
      <c r="X1995" s="38"/>
      <c r="Y1995" s="43"/>
    </row>
    <row r="1996" spans="1:25">
      <c r="A1996" s="34"/>
      <c r="B1996" s="34"/>
      <c r="C1996" s="34"/>
      <c r="D1996" s="34"/>
      <c r="E1996" s="34"/>
      <c r="F1996" s="34"/>
      <c r="G1996" s="34"/>
      <c r="H1996" s="33"/>
      <c r="I1996" s="33"/>
      <c r="J1996" s="33"/>
      <c r="K1996" s="33"/>
      <c r="L1996" s="35"/>
      <c r="M1996" s="35"/>
      <c r="N1996" s="36"/>
      <c r="O1996" s="37"/>
      <c r="P1996" s="43"/>
      <c r="Q1996" s="38"/>
      <c r="R1996" s="38"/>
      <c r="S1996" s="39"/>
      <c r="T1996" s="40"/>
      <c r="U1996" s="40"/>
      <c r="V1996" s="38"/>
      <c r="W1996" s="38"/>
      <c r="X1996" s="38"/>
      <c r="Y1996" s="43"/>
    </row>
    <row r="1997" spans="1:25">
      <c r="A1997" s="34"/>
      <c r="B1997" s="34"/>
      <c r="C1997" s="34"/>
      <c r="D1997" s="34"/>
      <c r="E1997" s="34"/>
      <c r="F1997" s="34"/>
      <c r="G1997" s="34"/>
      <c r="H1997" s="33"/>
      <c r="I1997" s="33"/>
      <c r="J1997" s="33"/>
      <c r="K1997" s="33"/>
      <c r="L1997" s="35"/>
      <c r="M1997" s="35"/>
      <c r="N1997" s="36"/>
      <c r="O1997" s="37"/>
      <c r="P1997" s="43"/>
      <c r="Q1997" s="38"/>
      <c r="R1997" s="38"/>
      <c r="S1997" s="39"/>
      <c r="T1997" s="40"/>
      <c r="U1997" s="40"/>
      <c r="V1997" s="38"/>
      <c r="W1997" s="38"/>
      <c r="X1997" s="38"/>
      <c r="Y1997" s="43"/>
    </row>
    <row r="1998" spans="1:25">
      <c r="A1998" s="34"/>
      <c r="B1998" s="34"/>
      <c r="C1998" s="34"/>
      <c r="D1998" s="34"/>
      <c r="E1998" s="34"/>
      <c r="F1998" s="34"/>
      <c r="G1998" s="34"/>
      <c r="H1998" s="33"/>
      <c r="I1998" s="33"/>
      <c r="J1998" s="33"/>
      <c r="K1998" s="33"/>
      <c r="L1998" s="35"/>
      <c r="M1998" s="35"/>
      <c r="N1998" s="36"/>
      <c r="O1998" s="37"/>
      <c r="P1998" s="43"/>
      <c r="Q1998" s="38"/>
      <c r="R1998" s="38"/>
      <c r="S1998" s="39"/>
      <c r="T1998" s="40"/>
      <c r="U1998" s="40"/>
      <c r="V1998" s="38"/>
      <c r="W1998" s="38"/>
      <c r="X1998" s="38"/>
      <c r="Y1998" s="43"/>
    </row>
    <row r="1999" spans="1:25">
      <c r="A1999" s="34"/>
      <c r="B1999" s="34"/>
      <c r="C1999" s="34"/>
      <c r="D1999" s="34"/>
      <c r="E1999" s="34"/>
      <c r="F1999" s="34"/>
      <c r="G1999" s="34"/>
      <c r="H1999" s="33"/>
      <c r="I1999" s="33"/>
      <c r="J1999" s="33"/>
      <c r="K1999" s="33"/>
      <c r="L1999" s="35"/>
      <c r="M1999" s="35"/>
      <c r="N1999" s="36"/>
      <c r="O1999" s="37"/>
      <c r="P1999" s="43"/>
      <c r="Q1999" s="38"/>
      <c r="R1999" s="38"/>
      <c r="S1999" s="39"/>
      <c r="T1999" s="40"/>
      <c r="U1999" s="40"/>
      <c r="V1999" s="38"/>
      <c r="W1999" s="38"/>
      <c r="X1999" s="38"/>
      <c r="Y1999" s="43"/>
    </row>
    <row r="2000" spans="1:25">
      <c r="A2000" s="34"/>
      <c r="B2000" s="34"/>
      <c r="C2000" s="34"/>
      <c r="D2000" s="34"/>
      <c r="E2000" s="34"/>
      <c r="F2000" s="34"/>
      <c r="G2000" s="34"/>
      <c r="H2000" s="33"/>
      <c r="I2000" s="33"/>
      <c r="J2000" s="33"/>
      <c r="K2000" s="33"/>
      <c r="L2000" s="35"/>
      <c r="M2000" s="35"/>
      <c r="N2000" s="36"/>
      <c r="O2000" s="37"/>
      <c r="P2000" s="43"/>
      <c r="Q2000" s="38"/>
      <c r="R2000" s="38"/>
      <c r="S2000" s="39"/>
      <c r="T2000" s="40"/>
      <c r="U2000" s="40"/>
      <c r="V2000" s="38"/>
      <c r="W2000" s="38"/>
      <c r="X2000" s="38"/>
      <c r="Y2000" s="43"/>
    </row>
    <row r="2001" spans="1:25">
      <c r="A2001" s="34"/>
      <c r="B2001" s="34"/>
      <c r="C2001" s="34"/>
      <c r="D2001" s="34"/>
      <c r="E2001" s="34"/>
      <c r="F2001" s="34"/>
      <c r="G2001" s="34"/>
      <c r="H2001" s="33"/>
      <c r="I2001" s="33"/>
      <c r="J2001" s="33"/>
      <c r="K2001" s="33"/>
      <c r="L2001" s="35"/>
      <c r="M2001" s="35"/>
      <c r="N2001" s="36"/>
      <c r="O2001" s="37"/>
      <c r="P2001" s="43"/>
      <c r="Q2001" s="38"/>
      <c r="R2001" s="38"/>
      <c r="S2001" s="39"/>
      <c r="T2001" s="40"/>
      <c r="U2001" s="40"/>
      <c r="V2001" s="38"/>
      <c r="W2001" s="38"/>
      <c r="X2001" s="38"/>
      <c r="Y2001" s="43"/>
    </row>
    <row r="2002" spans="1:25">
      <c r="A2002" s="34"/>
      <c r="B2002" s="34"/>
      <c r="C2002" s="34"/>
      <c r="D2002" s="34"/>
      <c r="E2002" s="34"/>
      <c r="F2002" s="34"/>
      <c r="G2002" s="34"/>
      <c r="H2002" s="33"/>
      <c r="I2002" s="33"/>
      <c r="J2002" s="33"/>
      <c r="K2002" s="33"/>
      <c r="L2002" s="35"/>
      <c r="M2002" s="35"/>
      <c r="N2002" s="36"/>
      <c r="O2002" s="37"/>
      <c r="P2002" s="43"/>
      <c r="Q2002" s="38"/>
      <c r="R2002" s="38"/>
      <c r="S2002" s="39"/>
      <c r="T2002" s="40"/>
      <c r="U2002" s="40"/>
      <c r="V2002" s="38"/>
      <c r="W2002" s="38"/>
      <c r="X2002" s="38"/>
      <c r="Y2002" s="43"/>
    </row>
    <row r="2003" spans="1:25">
      <c r="A2003" s="34"/>
      <c r="B2003" s="34"/>
      <c r="C2003" s="34"/>
      <c r="D2003" s="34"/>
      <c r="E2003" s="34"/>
      <c r="F2003" s="34"/>
      <c r="G2003" s="34"/>
      <c r="H2003" s="33"/>
      <c r="I2003" s="33"/>
      <c r="J2003" s="33"/>
      <c r="K2003" s="33"/>
      <c r="L2003" s="35"/>
      <c r="M2003" s="35"/>
      <c r="N2003" s="36"/>
      <c r="O2003" s="37"/>
      <c r="P2003" s="43"/>
      <c r="Q2003" s="38"/>
      <c r="R2003" s="38"/>
      <c r="S2003" s="39"/>
      <c r="T2003" s="40"/>
      <c r="U2003" s="40"/>
      <c r="V2003" s="38"/>
      <c r="W2003" s="38"/>
      <c r="X2003" s="38"/>
      <c r="Y2003" s="43"/>
    </row>
    <row r="2004" spans="1:25">
      <c r="A2004" s="34"/>
      <c r="B2004" s="34"/>
      <c r="C2004" s="34"/>
      <c r="D2004" s="34"/>
      <c r="E2004" s="34"/>
      <c r="F2004" s="34"/>
      <c r="G2004" s="34"/>
      <c r="H2004" s="33"/>
      <c r="I2004" s="33"/>
      <c r="J2004" s="33"/>
      <c r="K2004" s="33"/>
      <c r="L2004" s="35"/>
      <c r="M2004" s="35"/>
      <c r="N2004" s="36"/>
      <c r="O2004" s="37"/>
      <c r="P2004" s="43"/>
      <c r="Q2004" s="38"/>
      <c r="R2004" s="38"/>
      <c r="S2004" s="39"/>
      <c r="T2004" s="40"/>
      <c r="U2004" s="40"/>
      <c r="V2004" s="38"/>
      <c r="W2004" s="38"/>
      <c r="X2004" s="38"/>
      <c r="Y2004" s="43"/>
    </row>
    <row r="2005" spans="1:25">
      <c r="A2005" s="34"/>
      <c r="B2005" s="34"/>
      <c r="C2005" s="34"/>
      <c r="D2005" s="34"/>
      <c r="E2005" s="34"/>
      <c r="F2005" s="34"/>
      <c r="G2005" s="34"/>
      <c r="H2005" s="33"/>
      <c r="I2005" s="33"/>
      <c r="J2005" s="33"/>
      <c r="K2005" s="33"/>
      <c r="L2005" s="35"/>
      <c r="M2005" s="35"/>
      <c r="N2005" s="36"/>
      <c r="O2005" s="37"/>
      <c r="P2005" s="43"/>
      <c r="Q2005" s="38"/>
      <c r="R2005" s="38"/>
      <c r="S2005" s="39"/>
      <c r="T2005" s="40"/>
      <c r="U2005" s="40"/>
      <c r="V2005" s="38"/>
      <c r="W2005" s="38"/>
      <c r="X2005" s="38"/>
      <c r="Y2005" s="43"/>
    </row>
    <row r="2006" spans="1:25">
      <c r="A2006" s="34"/>
      <c r="B2006" s="34"/>
      <c r="C2006" s="34"/>
      <c r="D2006" s="34"/>
      <c r="E2006" s="34"/>
      <c r="F2006" s="34"/>
      <c r="G2006" s="34"/>
      <c r="H2006" s="33"/>
      <c r="I2006" s="33"/>
      <c r="J2006" s="33"/>
      <c r="K2006" s="33"/>
      <c r="L2006" s="35"/>
      <c r="M2006" s="35"/>
      <c r="N2006" s="36"/>
      <c r="O2006" s="37"/>
      <c r="P2006" s="43"/>
      <c r="Q2006" s="38"/>
      <c r="R2006" s="38"/>
      <c r="S2006" s="39"/>
      <c r="T2006" s="40"/>
      <c r="U2006" s="40"/>
      <c r="V2006" s="38"/>
      <c r="W2006" s="38"/>
      <c r="X2006" s="38"/>
      <c r="Y2006" s="43"/>
    </row>
    <row r="2007" spans="1:25">
      <c r="A2007" s="34"/>
      <c r="B2007" s="34"/>
      <c r="C2007" s="34"/>
      <c r="D2007" s="34"/>
      <c r="E2007" s="34"/>
      <c r="F2007" s="34"/>
      <c r="G2007" s="34"/>
      <c r="H2007" s="33"/>
      <c r="I2007" s="33"/>
      <c r="J2007" s="33"/>
      <c r="K2007" s="33"/>
      <c r="L2007" s="35"/>
      <c r="M2007" s="35"/>
      <c r="N2007" s="36"/>
      <c r="O2007" s="37"/>
      <c r="P2007" s="43"/>
      <c r="Q2007" s="38"/>
      <c r="R2007" s="38"/>
      <c r="S2007" s="39"/>
      <c r="T2007" s="40"/>
      <c r="U2007" s="40"/>
      <c r="V2007" s="38"/>
      <c r="W2007" s="38"/>
      <c r="X2007" s="38"/>
      <c r="Y2007" s="43"/>
    </row>
    <row r="2008" spans="1:25">
      <c r="A2008" s="34"/>
      <c r="B2008" s="34"/>
      <c r="C2008" s="34"/>
      <c r="D2008" s="34"/>
      <c r="E2008" s="34"/>
      <c r="F2008" s="34"/>
      <c r="G2008" s="34"/>
      <c r="H2008" s="33"/>
      <c r="I2008" s="33"/>
      <c r="J2008" s="33"/>
      <c r="K2008" s="33"/>
      <c r="L2008" s="35"/>
      <c r="M2008" s="35"/>
      <c r="N2008" s="36"/>
      <c r="O2008" s="37"/>
      <c r="P2008" s="43"/>
      <c r="Q2008" s="38"/>
      <c r="R2008" s="38"/>
      <c r="S2008" s="39"/>
      <c r="T2008" s="40"/>
      <c r="U2008" s="40"/>
      <c r="V2008" s="38"/>
      <c r="W2008" s="38"/>
      <c r="X2008" s="38"/>
      <c r="Y2008" s="43"/>
    </row>
    <row r="2009" spans="1:25">
      <c r="A2009" s="34"/>
      <c r="B2009" s="34"/>
      <c r="C2009" s="34"/>
      <c r="D2009" s="34"/>
      <c r="E2009" s="34"/>
      <c r="F2009" s="34"/>
      <c r="G2009" s="34"/>
      <c r="H2009" s="33"/>
      <c r="I2009" s="33"/>
      <c r="J2009" s="33"/>
      <c r="K2009" s="33"/>
      <c r="L2009" s="35"/>
      <c r="M2009" s="35"/>
      <c r="N2009" s="36"/>
      <c r="O2009" s="37"/>
      <c r="P2009" s="43"/>
      <c r="Q2009" s="38"/>
      <c r="R2009" s="38"/>
      <c r="S2009" s="39"/>
      <c r="T2009" s="40"/>
      <c r="U2009" s="40"/>
      <c r="V2009" s="38"/>
      <c r="W2009" s="38"/>
      <c r="X2009" s="38"/>
      <c r="Y2009" s="43"/>
    </row>
    <row r="2010" spans="1:25">
      <c r="A2010" s="34"/>
      <c r="B2010" s="34"/>
      <c r="C2010" s="34"/>
      <c r="D2010" s="34"/>
      <c r="E2010" s="34"/>
      <c r="F2010" s="34"/>
      <c r="G2010" s="34"/>
      <c r="H2010" s="33"/>
      <c r="I2010" s="33"/>
      <c r="J2010" s="33"/>
      <c r="K2010" s="33"/>
      <c r="L2010" s="35"/>
      <c r="M2010" s="35"/>
      <c r="N2010" s="36"/>
      <c r="O2010" s="37"/>
      <c r="P2010" s="43"/>
      <c r="Q2010" s="38"/>
      <c r="R2010" s="38"/>
      <c r="S2010" s="39"/>
      <c r="T2010" s="40"/>
      <c r="U2010" s="40"/>
      <c r="V2010" s="38"/>
      <c r="W2010" s="38"/>
      <c r="X2010" s="38"/>
      <c r="Y2010" s="43"/>
    </row>
    <row r="2011" spans="1:25">
      <c r="A2011" s="34"/>
      <c r="B2011" s="34"/>
      <c r="C2011" s="34"/>
      <c r="D2011" s="34"/>
      <c r="E2011" s="34"/>
      <c r="F2011" s="34"/>
      <c r="G2011" s="34"/>
      <c r="H2011" s="33"/>
      <c r="I2011" s="33"/>
      <c r="J2011" s="33"/>
      <c r="K2011" s="33"/>
      <c r="L2011" s="35"/>
      <c r="M2011" s="35"/>
      <c r="N2011" s="36"/>
      <c r="O2011" s="37"/>
      <c r="P2011" s="43"/>
      <c r="Q2011" s="38"/>
      <c r="R2011" s="38"/>
      <c r="S2011" s="39"/>
      <c r="T2011" s="40"/>
      <c r="U2011" s="40"/>
      <c r="V2011" s="38"/>
      <c r="W2011" s="38"/>
      <c r="X2011" s="38"/>
      <c r="Y2011" s="43"/>
    </row>
    <row r="2012" spans="1:25">
      <c r="A2012" s="34"/>
      <c r="B2012" s="34"/>
      <c r="C2012" s="34"/>
      <c r="D2012" s="34"/>
      <c r="E2012" s="34"/>
      <c r="F2012" s="34"/>
      <c r="G2012" s="34"/>
      <c r="H2012" s="33"/>
      <c r="I2012" s="33"/>
      <c r="J2012" s="33"/>
      <c r="K2012" s="33"/>
      <c r="L2012" s="35"/>
      <c r="M2012" s="35"/>
      <c r="N2012" s="36"/>
      <c r="O2012" s="37"/>
      <c r="P2012" s="43"/>
      <c r="Q2012" s="38"/>
      <c r="R2012" s="38"/>
      <c r="S2012" s="39"/>
      <c r="T2012" s="40"/>
      <c r="U2012" s="40"/>
      <c r="V2012" s="38"/>
      <c r="W2012" s="38"/>
      <c r="X2012" s="38"/>
      <c r="Y2012" s="43"/>
    </row>
    <row r="2013" spans="1:25">
      <c r="A2013" s="34"/>
      <c r="B2013" s="34"/>
      <c r="C2013" s="34"/>
      <c r="D2013" s="34"/>
      <c r="E2013" s="34"/>
      <c r="F2013" s="34"/>
      <c r="G2013" s="34"/>
      <c r="H2013" s="33"/>
      <c r="I2013" s="33"/>
      <c r="J2013" s="33"/>
      <c r="K2013" s="33"/>
      <c r="L2013" s="35"/>
      <c r="M2013" s="35"/>
      <c r="N2013" s="36"/>
      <c r="O2013" s="37"/>
      <c r="P2013" s="43"/>
      <c r="Q2013" s="38"/>
      <c r="R2013" s="38"/>
      <c r="S2013" s="39"/>
      <c r="T2013" s="40"/>
      <c r="U2013" s="40"/>
      <c r="V2013" s="38"/>
      <c r="W2013" s="38"/>
      <c r="X2013" s="38"/>
      <c r="Y2013" s="43"/>
    </row>
    <row r="2014" spans="1:25">
      <c r="A2014" s="34"/>
      <c r="B2014" s="34"/>
      <c r="C2014" s="34"/>
      <c r="D2014" s="34"/>
      <c r="E2014" s="34"/>
      <c r="F2014" s="34"/>
      <c r="G2014" s="34"/>
      <c r="H2014" s="33"/>
      <c r="I2014" s="33"/>
      <c r="J2014" s="33"/>
      <c r="K2014" s="33"/>
      <c r="L2014" s="35"/>
      <c r="M2014" s="35"/>
      <c r="N2014" s="36"/>
      <c r="O2014" s="37"/>
      <c r="P2014" s="43"/>
      <c r="Q2014" s="38"/>
      <c r="R2014" s="38"/>
      <c r="S2014" s="39"/>
      <c r="T2014" s="40"/>
      <c r="U2014" s="40"/>
      <c r="V2014" s="38"/>
      <c r="W2014" s="38"/>
      <c r="X2014" s="38"/>
      <c r="Y2014" s="43"/>
    </row>
    <row r="2015" spans="1:25">
      <c r="A2015" s="34"/>
      <c r="B2015" s="34"/>
      <c r="C2015" s="34"/>
      <c r="D2015" s="34"/>
      <c r="E2015" s="34"/>
      <c r="F2015" s="34"/>
      <c r="G2015" s="34"/>
      <c r="H2015" s="33"/>
      <c r="I2015" s="33"/>
      <c r="J2015" s="33"/>
      <c r="K2015" s="33"/>
      <c r="L2015" s="35"/>
      <c r="M2015" s="35"/>
      <c r="N2015" s="36"/>
      <c r="O2015" s="37"/>
      <c r="P2015" s="43"/>
      <c r="Q2015" s="38"/>
      <c r="R2015" s="38"/>
      <c r="S2015" s="39"/>
      <c r="T2015" s="40"/>
      <c r="U2015" s="40"/>
      <c r="V2015" s="38"/>
      <c r="W2015" s="38"/>
      <c r="X2015" s="38"/>
      <c r="Y2015" s="43"/>
    </row>
    <row r="2016" spans="1:25">
      <c r="A2016" s="34"/>
      <c r="B2016" s="34"/>
      <c r="C2016" s="34"/>
      <c r="D2016" s="34"/>
      <c r="E2016" s="34"/>
      <c r="F2016" s="34"/>
      <c r="G2016" s="34"/>
      <c r="H2016" s="33"/>
      <c r="I2016" s="33"/>
      <c r="J2016" s="33"/>
      <c r="K2016" s="33"/>
      <c r="L2016" s="35"/>
      <c r="M2016" s="35"/>
      <c r="N2016" s="36"/>
      <c r="O2016" s="37"/>
      <c r="P2016" s="43"/>
      <c r="Q2016" s="38"/>
      <c r="R2016" s="38"/>
      <c r="S2016" s="39"/>
      <c r="T2016" s="40"/>
      <c r="U2016" s="40"/>
      <c r="V2016" s="38"/>
      <c r="W2016" s="38"/>
      <c r="X2016" s="38"/>
      <c r="Y2016" s="43"/>
    </row>
    <row r="2017" spans="1:25">
      <c r="A2017" s="34"/>
      <c r="B2017" s="34"/>
      <c r="C2017" s="34"/>
      <c r="D2017" s="34"/>
      <c r="E2017" s="34"/>
      <c r="F2017" s="34"/>
      <c r="G2017" s="34"/>
      <c r="H2017" s="33"/>
      <c r="I2017" s="33"/>
      <c r="J2017" s="33"/>
      <c r="K2017" s="33"/>
      <c r="L2017" s="35"/>
      <c r="M2017" s="35"/>
      <c r="N2017" s="36"/>
      <c r="O2017" s="37"/>
      <c r="P2017" s="43"/>
      <c r="Q2017" s="38"/>
      <c r="R2017" s="38"/>
      <c r="S2017" s="39"/>
      <c r="T2017" s="40"/>
      <c r="U2017" s="40"/>
      <c r="V2017" s="38"/>
      <c r="W2017" s="38"/>
      <c r="X2017" s="38"/>
      <c r="Y2017" s="43"/>
    </row>
    <row r="2018" spans="1:25">
      <c r="A2018" s="34"/>
      <c r="B2018" s="34"/>
      <c r="C2018" s="34"/>
      <c r="D2018" s="34"/>
      <c r="E2018" s="34"/>
      <c r="F2018" s="34"/>
      <c r="G2018" s="34"/>
      <c r="H2018" s="33"/>
      <c r="I2018" s="33"/>
      <c r="J2018" s="33"/>
      <c r="K2018" s="33"/>
      <c r="L2018" s="35"/>
      <c r="M2018" s="35"/>
      <c r="N2018" s="36"/>
      <c r="O2018" s="37"/>
      <c r="P2018" s="43"/>
      <c r="Q2018" s="38"/>
      <c r="R2018" s="38"/>
      <c r="S2018" s="39"/>
      <c r="T2018" s="40"/>
      <c r="U2018" s="40"/>
      <c r="V2018" s="38"/>
      <c r="W2018" s="38"/>
      <c r="X2018" s="38"/>
      <c r="Y2018" s="43"/>
    </row>
    <row r="2019" spans="1:25">
      <c r="A2019" s="34"/>
      <c r="B2019" s="34"/>
      <c r="C2019" s="34"/>
      <c r="D2019" s="34"/>
      <c r="E2019" s="34"/>
      <c r="F2019" s="34"/>
      <c r="G2019" s="34"/>
      <c r="H2019" s="33"/>
      <c r="I2019" s="33"/>
      <c r="J2019" s="33"/>
      <c r="K2019" s="33"/>
      <c r="L2019" s="35"/>
      <c r="M2019" s="35"/>
      <c r="N2019" s="36"/>
      <c r="O2019" s="37"/>
      <c r="P2019" s="43"/>
      <c r="Q2019" s="38"/>
      <c r="R2019" s="38"/>
      <c r="S2019" s="39"/>
      <c r="T2019" s="40"/>
      <c r="U2019" s="40"/>
      <c r="V2019" s="38"/>
      <c r="W2019" s="38"/>
      <c r="X2019" s="38"/>
      <c r="Y2019" s="43"/>
    </row>
    <row r="2020" spans="1:25">
      <c r="A2020" s="34"/>
      <c r="B2020" s="34"/>
      <c r="C2020" s="34"/>
      <c r="D2020" s="34"/>
      <c r="E2020" s="34"/>
      <c r="F2020" s="34"/>
      <c r="G2020" s="34"/>
      <c r="H2020" s="33"/>
      <c r="I2020" s="33"/>
      <c r="J2020" s="33"/>
      <c r="K2020" s="33"/>
      <c r="L2020" s="35"/>
      <c r="M2020" s="35"/>
      <c r="N2020" s="36"/>
      <c r="O2020" s="37"/>
      <c r="P2020" s="43"/>
      <c r="Q2020" s="38"/>
      <c r="R2020" s="38"/>
      <c r="S2020" s="39"/>
      <c r="T2020" s="40"/>
      <c r="U2020" s="40"/>
      <c r="V2020" s="38"/>
      <c r="W2020" s="38"/>
      <c r="X2020" s="38"/>
      <c r="Y2020" s="43"/>
    </row>
    <row r="2021" spans="1:25">
      <c r="A2021" s="34"/>
      <c r="B2021" s="34"/>
      <c r="C2021" s="34"/>
      <c r="D2021" s="34"/>
      <c r="E2021" s="34"/>
      <c r="F2021" s="34"/>
      <c r="G2021" s="34"/>
      <c r="H2021" s="33"/>
      <c r="I2021" s="33"/>
      <c r="J2021" s="33"/>
      <c r="K2021" s="33"/>
      <c r="L2021" s="35"/>
      <c r="M2021" s="35"/>
      <c r="N2021" s="36"/>
      <c r="O2021" s="37"/>
      <c r="P2021" s="43"/>
      <c r="Q2021" s="38"/>
      <c r="R2021" s="38"/>
      <c r="S2021" s="39"/>
      <c r="T2021" s="40"/>
      <c r="U2021" s="40"/>
      <c r="V2021" s="38"/>
      <c r="W2021" s="38"/>
      <c r="X2021" s="38"/>
      <c r="Y2021" s="43"/>
    </row>
    <row r="2022" spans="1:25">
      <c r="A2022" s="34"/>
      <c r="B2022" s="34"/>
      <c r="C2022" s="34"/>
      <c r="D2022" s="34"/>
      <c r="E2022" s="34"/>
      <c r="F2022" s="34"/>
      <c r="G2022" s="34"/>
      <c r="H2022" s="33"/>
      <c r="I2022" s="33"/>
      <c r="J2022" s="33"/>
      <c r="K2022" s="33"/>
      <c r="L2022" s="35"/>
      <c r="M2022" s="35"/>
      <c r="N2022" s="36"/>
      <c r="O2022" s="37"/>
      <c r="P2022" s="43"/>
      <c r="Q2022" s="38"/>
      <c r="R2022" s="38"/>
      <c r="S2022" s="39"/>
      <c r="T2022" s="40"/>
      <c r="U2022" s="40"/>
      <c r="V2022" s="38"/>
      <c r="W2022" s="38"/>
      <c r="X2022" s="38"/>
      <c r="Y2022" s="43"/>
    </row>
    <row r="2023" spans="1:25">
      <c r="A2023" s="34"/>
      <c r="B2023" s="34"/>
      <c r="C2023" s="34"/>
      <c r="D2023" s="34"/>
      <c r="E2023" s="34"/>
      <c r="F2023" s="34"/>
      <c r="G2023" s="34"/>
      <c r="H2023" s="33"/>
      <c r="I2023" s="33"/>
      <c r="J2023" s="33"/>
      <c r="K2023" s="33"/>
      <c r="L2023" s="35"/>
      <c r="M2023" s="35"/>
      <c r="N2023" s="36"/>
      <c r="O2023" s="37"/>
      <c r="P2023" s="43"/>
      <c r="Q2023" s="38"/>
      <c r="R2023" s="38"/>
      <c r="S2023" s="39"/>
      <c r="T2023" s="40"/>
      <c r="U2023" s="40"/>
      <c r="V2023" s="38"/>
      <c r="W2023" s="38"/>
      <c r="X2023" s="38"/>
      <c r="Y2023" s="43"/>
    </row>
    <row r="2024" spans="1:25">
      <c r="A2024" s="34"/>
      <c r="B2024" s="34"/>
      <c r="C2024" s="34"/>
      <c r="D2024" s="34"/>
      <c r="E2024" s="34"/>
      <c r="F2024" s="34"/>
      <c r="G2024" s="34"/>
      <c r="H2024" s="33"/>
      <c r="I2024" s="33"/>
      <c r="J2024" s="33"/>
      <c r="K2024" s="33"/>
      <c r="L2024" s="35"/>
      <c r="M2024" s="35"/>
      <c r="N2024" s="36"/>
      <c r="O2024" s="37"/>
      <c r="P2024" s="43"/>
      <c r="Q2024" s="38"/>
      <c r="R2024" s="38"/>
      <c r="S2024" s="39"/>
      <c r="T2024" s="40"/>
      <c r="U2024" s="40"/>
      <c r="V2024" s="38"/>
      <c r="W2024" s="38"/>
      <c r="X2024" s="38"/>
      <c r="Y2024" s="43"/>
    </row>
    <row r="2025" spans="1:25">
      <c r="A2025" s="34"/>
      <c r="B2025" s="34"/>
      <c r="C2025" s="34"/>
      <c r="D2025" s="34"/>
      <c r="E2025" s="34"/>
      <c r="F2025" s="34"/>
      <c r="G2025" s="34"/>
      <c r="H2025" s="33"/>
      <c r="I2025" s="33"/>
      <c r="J2025" s="33"/>
      <c r="K2025" s="33"/>
      <c r="L2025" s="35"/>
      <c r="M2025" s="35"/>
      <c r="N2025" s="36"/>
      <c r="O2025" s="37"/>
      <c r="P2025" s="43"/>
      <c r="Q2025" s="38"/>
      <c r="R2025" s="38"/>
      <c r="S2025" s="39"/>
      <c r="T2025" s="40"/>
      <c r="U2025" s="40"/>
      <c r="V2025" s="38"/>
      <c r="W2025" s="38"/>
      <c r="X2025" s="38"/>
      <c r="Y2025" s="43"/>
    </row>
    <row r="2026" spans="1:25">
      <c r="A2026" s="34"/>
      <c r="B2026" s="34"/>
      <c r="C2026" s="34"/>
      <c r="D2026" s="34"/>
      <c r="E2026" s="34"/>
      <c r="F2026" s="34"/>
      <c r="G2026" s="34"/>
      <c r="H2026" s="33"/>
      <c r="I2026" s="33"/>
      <c r="J2026" s="33"/>
      <c r="K2026" s="33"/>
      <c r="L2026" s="35"/>
      <c r="M2026" s="35"/>
      <c r="N2026" s="36"/>
      <c r="O2026" s="37"/>
      <c r="P2026" s="43"/>
      <c r="Q2026" s="38"/>
      <c r="R2026" s="38"/>
      <c r="S2026" s="39"/>
      <c r="T2026" s="40"/>
      <c r="U2026" s="40"/>
      <c r="V2026" s="38"/>
      <c r="W2026" s="38"/>
      <c r="X2026" s="38"/>
      <c r="Y2026" s="43"/>
    </row>
    <row r="2027" spans="1:25">
      <c r="A2027" s="34"/>
      <c r="B2027" s="34"/>
      <c r="C2027" s="34"/>
      <c r="D2027" s="34"/>
      <c r="E2027" s="34"/>
      <c r="F2027" s="34"/>
      <c r="G2027" s="34"/>
      <c r="H2027" s="33"/>
      <c r="I2027" s="33"/>
      <c r="J2027" s="33"/>
      <c r="K2027" s="33"/>
      <c r="L2027" s="35"/>
      <c r="M2027" s="35"/>
      <c r="N2027" s="36"/>
      <c r="O2027" s="37"/>
      <c r="P2027" s="43"/>
      <c r="Q2027" s="38"/>
      <c r="R2027" s="38"/>
      <c r="S2027" s="39"/>
      <c r="T2027" s="40"/>
      <c r="U2027" s="40"/>
      <c r="V2027" s="38"/>
      <c r="W2027" s="38"/>
      <c r="X2027" s="38"/>
      <c r="Y2027" s="43"/>
    </row>
    <row r="2028" spans="1:25">
      <c r="A2028" s="34"/>
      <c r="B2028" s="34"/>
      <c r="C2028" s="34"/>
      <c r="D2028" s="34"/>
      <c r="E2028" s="34"/>
      <c r="F2028" s="34"/>
      <c r="G2028" s="34"/>
      <c r="H2028" s="33"/>
      <c r="I2028" s="33"/>
      <c r="J2028" s="33"/>
      <c r="K2028" s="33"/>
      <c r="L2028" s="35"/>
      <c r="M2028" s="35"/>
      <c r="N2028" s="36"/>
      <c r="O2028" s="37"/>
      <c r="P2028" s="43"/>
      <c r="Q2028" s="38"/>
      <c r="R2028" s="38"/>
      <c r="S2028" s="39"/>
      <c r="T2028" s="40"/>
      <c r="U2028" s="40"/>
      <c r="V2028" s="38"/>
      <c r="W2028" s="38"/>
      <c r="X2028" s="38"/>
      <c r="Y2028" s="43"/>
    </row>
    <row r="2029" spans="1:25">
      <c r="A2029" s="34"/>
      <c r="B2029" s="34"/>
      <c r="C2029" s="34"/>
      <c r="D2029" s="34"/>
      <c r="E2029" s="34"/>
      <c r="F2029" s="34"/>
      <c r="G2029" s="34"/>
      <c r="H2029" s="33"/>
      <c r="I2029" s="33"/>
      <c r="J2029" s="33"/>
      <c r="K2029" s="33"/>
      <c r="L2029" s="35"/>
      <c r="M2029" s="35"/>
      <c r="N2029" s="36"/>
      <c r="O2029" s="37"/>
      <c r="P2029" s="43"/>
      <c r="Q2029" s="38"/>
      <c r="R2029" s="38"/>
      <c r="S2029" s="39"/>
      <c r="T2029" s="40"/>
      <c r="U2029" s="40"/>
      <c r="V2029" s="38"/>
      <c r="W2029" s="38"/>
      <c r="X2029" s="38"/>
      <c r="Y2029" s="43"/>
    </row>
    <row r="2030" spans="1:25">
      <c r="A2030" s="34"/>
      <c r="B2030" s="34"/>
      <c r="C2030" s="34"/>
      <c r="D2030" s="34"/>
      <c r="E2030" s="34"/>
      <c r="F2030" s="34"/>
      <c r="G2030" s="34"/>
      <c r="H2030" s="33"/>
      <c r="I2030" s="33"/>
      <c r="J2030" s="33"/>
      <c r="K2030" s="33"/>
      <c r="L2030" s="35"/>
      <c r="M2030" s="35"/>
      <c r="N2030" s="36"/>
      <c r="O2030" s="37"/>
      <c r="P2030" s="43"/>
      <c r="Q2030" s="38"/>
      <c r="R2030" s="38"/>
      <c r="S2030" s="39"/>
      <c r="T2030" s="40"/>
      <c r="U2030" s="40"/>
      <c r="V2030" s="38"/>
      <c r="W2030" s="38"/>
      <c r="X2030" s="38"/>
      <c r="Y2030" s="43"/>
    </row>
    <row r="2031" spans="1:25">
      <c r="A2031" s="34"/>
      <c r="B2031" s="34"/>
      <c r="C2031" s="34"/>
      <c r="D2031" s="34"/>
      <c r="E2031" s="34"/>
      <c r="F2031" s="34"/>
      <c r="G2031" s="34"/>
      <c r="H2031" s="33"/>
      <c r="I2031" s="33"/>
      <c r="J2031" s="33"/>
      <c r="K2031" s="33"/>
      <c r="L2031" s="35"/>
      <c r="M2031" s="35"/>
      <c r="N2031" s="36"/>
      <c r="O2031" s="37"/>
      <c r="P2031" s="43"/>
      <c r="Q2031" s="38"/>
      <c r="R2031" s="38"/>
      <c r="S2031" s="39"/>
      <c r="T2031" s="40"/>
      <c r="U2031" s="40"/>
      <c r="V2031" s="38"/>
      <c r="W2031" s="38"/>
      <c r="X2031" s="38"/>
      <c r="Y2031" s="43"/>
    </row>
    <row r="2032" spans="1:25">
      <c r="A2032" s="34"/>
      <c r="B2032" s="34"/>
      <c r="C2032" s="34"/>
      <c r="D2032" s="34"/>
      <c r="E2032" s="34"/>
      <c r="F2032" s="34"/>
      <c r="G2032" s="34"/>
      <c r="H2032" s="33"/>
      <c r="I2032" s="33"/>
      <c r="J2032" s="33"/>
      <c r="K2032" s="33"/>
      <c r="L2032" s="35"/>
      <c r="M2032" s="35"/>
      <c r="N2032" s="36"/>
      <c r="O2032" s="37"/>
      <c r="P2032" s="43"/>
      <c r="Q2032" s="38"/>
      <c r="R2032" s="38"/>
      <c r="S2032" s="39"/>
      <c r="T2032" s="40"/>
      <c r="U2032" s="40"/>
      <c r="V2032" s="38"/>
      <c r="W2032" s="38"/>
      <c r="X2032" s="38"/>
      <c r="Y2032" s="43"/>
    </row>
    <row r="2033" spans="1:25">
      <c r="A2033" s="34"/>
      <c r="B2033" s="34"/>
      <c r="C2033" s="34"/>
      <c r="D2033" s="34"/>
      <c r="E2033" s="34"/>
      <c r="F2033" s="34"/>
      <c r="G2033" s="34"/>
      <c r="H2033" s="33"/>
      <c r="I2033" s="33"/>
      <c r="J2033" s="33"/>
      <c r="K2033" s="33"/>
      <c r="L2033" s="35"/>
      <c r="M2033" s="35"/>
      <c r="N2033" s="36"/>
      <c r="O2033" s="37"/>
      <c r="P2033" s="43"/>
      <c r="Q2033" s="38"/>
      <c r="R2033" s="38"/>
      <c r="S2033" s="39"/>
      <c r="T2033" s="40"/>
      <c r="U2033" s="40"/>
      <c r="V2033" s="38"/>
      <c r="W2033" s="38"/>
      <c r="X2033" s="38"/>
      <c r="Y2033" s="43"/>
    </row>
    <row r="2034" spans="1:25">
      <c r="A2034" s="34"/>
      <c r="B2034" s="34"/>
      <c r="C2034" s="34"/>
      <c r="D2034" s="34"/>
      <c r="E2034" s="34"/>
      <c r="F2034" s="34"/>
      <c r="G2034" s="34"/>
      <c r="H2034" s="33"/>
      <c r="I2034" s="33"/>
      <c r="J2034" s="33"/>
      <c r="K2034" s="33"/>
      <c r="L2034" s="35"/>
      <c r="M2034" s="35"/>
      <c r="N2034" s="36"/>
      <c r="O2034" s="37"/>
      <c r="P2034" s="43"/>
      <c r="Q2034" s="38"/>
      <c r="R2034" s="38"/>
      <c r="S2034" s="39"/>
      <c r="T2034" s="40"/>
      <c r="U2034" s="40"/>
      <c r="V2034" s="38"/>
      <c r="W2034" s="38"/>
      <c r="X2034" s="38"/>
      <c r="Y2034" s="43"/>
    </row>
    <row r="2035" spans="1:25">
      <c r="A2035" s="34"/>
      <c r="B2035" s="34"/>
      <c r="C2035" s="34"/>
      <c r="D2035" s="34"/>
      <c r="E2035" s="34"/>
      <c r="F2035" s="34"/>
      <c r="G2035" s="34"/>
      <c r="H2035" s="33"/>
      <c r="I2035" s="33"/>
      <c r="J2035" s="33"/>
      <c r="K2035" s="33"/>
      <c r="L2035" s="35"/>
      <c r="M2035" s="35"/>
      <c r="N2035" s="36"/>
      <c r="O2035" s="37"/>
      <c r="P2035" s="43"/>
      <c r="Q2035" s="38"/>
      <c r="R2035" s="38"/>
      <c r="S2035" s="39"/>
      <c r="T2035" s="40"/>
      <c r="U2035" s="40"/>
      <c r="V2035" s="38"/>
      <c r="W2035" s="38"/>
      <c r="X2035" s="38"/>
      <c r="Y2035" s="43"/>
    </row>
    <row r="2036" spans="1:25">
      <c r="A2036" s="34"/>
      <c r="B2036" s="34"/>
      <c r="C2036" s="34"/>
      <c r="D2036" s="34"/>
      <c r="E2036" s="34"/>
      <c r="F2036" s="34"/>
      <c r="G2036" s="34"/>
      <c r="H2036" s="33"/>
      <c r="I2036" s="33"/>
      <c r="J2036" s="33"/>
      <c r="K2036" s="33"/>
      <c r="L2036" s="35"/>
      <c r="M2036" s="35"/>
      <c r="N2036" s="36"/>
      <c r="O2036" s="37"/>
      <c r="P2036" s="43"/>
      <c r="Q2036" s="38"/>
      <c r="R2036" s="38"/>
      <c r="S2036" s="39"/>
      <c r="T2036" s="40"/>
      <c r="U2036" s="40"/>
      <c r="V2036" s="38"/>
      <c r="W2036" s="38"/>
      <c r="X2036" s="38"/>
      <c r="Y2036" s="43"/>
    </row>
    <row r="2037" spans="1:25">
      <c r="A2037" s="34"/>
      <c r="B2037" s="34"/>
      <c r="C2037" s="34"/>
      <c r="D2037" s="34"/>
      <c r="E2037" s="34"/>
      <c r="F2037" s="34"/>
      <c r="G2037" s="34"/>
      <c r="H2037" s="33"/>
      <c r="I2037" s="33"/>
      <c r="J2037" s="33"/>
      <c r="K2037" s="33"/>
      <c r="L2037" s="35"/>
      <c r="M2037" s="35"/>
      <c r="N2037" s="36"/>
      <c r="O2037" s="37"/>
      <c r="P2037" s="43"/>
      <c r="Q2037" s="38"/>
      <c r="R2037" s="38"/>
      <c r="S2037" s="39"/>
      <c r="T2037" s="40"/>
      <c r="U2037" s="40"/>
      <c r="V2037" s="38"/>
      <c r="W2037" s="38"/>
      <c r="X2037" s="38"/>
      <c r="Y2037" s="43"/>
    </row>
    <row r="2038" spans="1:25">
      <c r="A2038" s="34"/>
      <c r="B2038" s="34"/>
      <c r="C2038" s="34"/>
      <c r="D2038" s="34"/>
      <c r="E2038" s="34"/>
      <c r="F2038" s="34"/>
      <c r="G2038" s="34"/>
      <c r="H2038" s="33"/>
      <c r="I2038" s="33"/>
      <c r="J2038" s="33"/>
      <c r="K2038" s="33"/>
      <c r="L2038" s="35"/>
      <c r="M2038" s="35"/>
      <c r="N2038" s="36"/>
      <c r="O2038" s="37"/>
      <c r="P2038" s="43"/>
      <c r="Q2038" s="38"/>
      <c r="R2038" s="38"/>
      <c r="S2038" s="39"/>
      <c r="T2038" s="40"/>
      <c r="U2038" s="40"/>
      <c r="V2038" s="38"/>
      <c r="W2038" s="38"/>
      <c r="X2038" s="38"/>
      <c r="Y2038" s="43"/>
    </row>
    <row r="2039" spans="1:25">
      <c r="A2039" s="34"/>
      <c r="B2039" s="34"/>
      <c r="C2039" s="34"/>
      <c r="D2039" s="34"/>
      <c r="E2039" s="34"/>
      <c r="F2039" s="34"/>
      <c r="G2039" s="34"/>
      <c r="H2039" s="33"/>
      <c r="I2039" s="33"/>
      <c r="J2039" s="33"/>
      <c r="K2039" s="33"/>
      <c r="L2039" s="35"/>
      <c r="M2039" s="35"/>
      <c r="N2039" s="36"/>
      <c r="O2039" s="37"/>
      <c r="P2039" s="43"/>
      <c r="Q2039" s="38"/>
      <c r="R2039" s="38"/>
      <c r="S2039" s="39"/>
      <c r="T2039" s="40"/>
      <c r="U2039" s="40"/>
      <c r="V2039" s="38"/>
      <c r="W2039" s="38"/>
      <c r="X2039" s="38"/>
      <c r="Y2039" s="43"/>
    </row>
    <row r="2040" spans="1:25">
      <c r="A2040" s="34"/>
      <c r="B2040" s="34"/>
      <c r="C2040" s="34"/>
      <c r="D2040" s="34"/>
      <c r="E2040" s="34"/>
      <c r="F2040" s="34"/>
      <c r="G2040" s="34"/>
      <c r="H2040" s="33"/>
      <c r="I2040" s="33"/>
      <c r="J2040" s="33"/>
      <c r="K2040" s="33"/>
      <c r="L2040" s="35"/>
      <c r="M2040" s="35"/>
      <c r="N2040" s="36"/>
      <c r="O2040" s="37"/>
      <c r="P2040" s="43"/>
      <c r="Q2040" s="38"/>
      <c r="R2040" s="38"/>
      <c r="S2040" s="39"/>
      <c r="T2040" s="40"/>
      <c r="U2040" s="40"/>
      <c r="V2040" s="38"/>
      <c r="W2040" s="38"/>
      <c r="X2040" s="38"/>
      <c r="Y2040" s="43"/>
    </row>
    <row r="2041" spans="1:25">
      <c r="A2041" s="34"/>
      <c r="B2041" s="34"/>
      <c r="C2041" s="34"/>
      <c r="D2041" s="34"/>
      <c r="E2041" s="34"/>
      <c r="F2041" s="34"/>
      <c r="G2041" s="34"/>
      <c r="H2041" s="33"/>
      <c r="I2041" s="33"/>
      <c r="J2041" s="33"/>
      <c r="K2041" s="33"/>
      <c r="L2041" s="35"/>
      <c r="M2041" s="35"/>
      <c r="N2041" s="36"/>
      <c r="O2041" s="37"/>
      <c r="P2041" s="43"/>
      <c r="Q2041" s="38"/>
      <c r="R2041" s="38"/>
      <c r="S2041" s="39"/>
      <c r="T2041" s="40"/>
      <c r="U2041" s="40"/>
      <c r="V2041" s="38"/>
      <c r="W2041" s="38"/>
      <c r="X2041" s="38"/>
      <c r="Y2041" s="43"/>
    </row>
    <row r="2042" spans="1:25">
      <c r="A2042" s="34"/>
      <c r="B2042" s="34"/>
      <c r="C2042" s="34"/>
      <c r="D2042" s="34"/>
      <c r="E2042" s="34"/>
      <c r="F2042" s="34"/>
      <c r="G2042" s="34"/>
      <c r="H2042" s="33"/>
      <c r="I2042" s="33"/>
      <c r="J2042" s="33"/>
      <c r="K2042" s="33"/>
      <c r="L2042" s="35"/>
      <c r="M2042" s="35"/>
      <c r="N2042" s="36"/>
      <c r="O2042" s="37"/>
      <c r="P2042" s="43"/>
      <c r="Q2042" s="38"/>
      <c r="R2042" s="38"/>
      <c r="S2042" s="39"/>
      <c r="T2042" s="40"/>
      <c r="U2042" s="40"/>
      <c r="V2042" s="38"/>
      <c r="W2042" s="38"/>
      <c r="X2042" s="38"/>
      <c r="Y2042" s="43"/>
    </row>
    <row r="2043" spans="1:25">
      <c r="A2043" s="34"/>
      <c r="B2043" s="34"/>
      <c r="C2043" s="34"/>
      <c r="D2043" s="34"/>
      <c r="E2043" s="34"/>
      <c r="F2043" s="34"/>
      <c r="G2043" s="34"/>
      <c r="H2043" s="33"/>
      <c r="I2043" s="33"/>
      <c r="J2043" s="33"/>
      <c r="K2043" s="33"/>
      <c r="L2043" s="35"/>
      <c r="M2043" s="35"/>
      <c r="N2043" s="36"/>
      <c r="O2043" s="37"/>
      <c r="P2043" s="43"/>
      <c r="Q2043" s="38"/>
      <c r="R2043" s="38"/>
      <c r="S2043" s="39"/>
      <c r="T2043" s="40"/>
      <c r="U2043" s="40"/>
      <c r="V2043" s="38"/>
      <c r="W2043" s="38"/>
      <c r="X2043" s="38"/>
      <c r="Y2043" s="43"/>
    </row>
    <row r="2044" spans="1:25">
      <c r="A2044" s="34"/>
      <c r="B2044" s="34"/>
      <c r="C2044" s="34"/>
      <c r="D2044" s="34"/>
      <c r="E2044" s="34"/>
      <c r="F2044" s="34"/>
      <c r="G2044" s="34"/>
      <c r="H2044" s="33"/>
      <c r="I2044" s="33"/>
      <c r="J2044" s="33"/>
      <c r="K2044" s="33"/>
      <c r="L2044" s="35"/>
      <c r="M2044" s="35"/>
      <c r="N2044" s="36"/>
      <c r="O2044" s="37"/>
      <c r="P2044" s="43"/>
      <c r="Q2044" s="38"/>
      <c r="R2044" s="38"/>
      <c r="S2044" s="39"/>
      <c r="T2044" s="40"/>
      <c r="U2044" s="40"/>
      <c r="V2044" s="38"/>
      <c r="W2044" s="38"/>
      <c r="X2044" s="38"/>
      <c r="Y2044" s="43"/>
    </row>
    <row r="2045" spans="1:25">
      <c r="A2045" s="34"/>
      <c r="B2045" s="34"/>
      <c r="C2045" s="34"/>
      <c r="D2045" s="34"/>
      <c r="E2045" s="34"/>
      <c r="F2045" s="34"/>
      <c r="G2045" s="34"/>
      <c r="H2045" s="33"/>
      <c r="I2045" s="33"/>
      <c r="J2045" s="33"/>
      <c r="K2045" s="33"/>
      <c r="L2045" s="35"/>
      <c r="M2045" s="35"/>
      <c r="N2045" s="36"/>
      <c r="O2045" s="37"/>
      <c r="P2045" s="43"/>
      <c r="Q2045" s="38"/>
      <c r="R2045" s="38"/>
      <c r="S2045" s="39"/>
      <c r="T2045" s="40"/>
      <c r="U2045" s="40"/>
      <c r="V2045" s="38"/>
      <c r="W2045" s="38"/>
      <c r="X2045" s="38"/>
      <c r="Y2045" s="43"/>
    </row>
    <row r="2046" spans="1:25">
      <c r="A2046" s="34"/>
      <c r="B2046" s="34"/>
      <c r="C2046" s="34"/>
      <c r="D2046" s="34"/>
      <c r="E2046" s="34"/>
      <c r="F2046" s="34"/>
      <c r="G2046" s="34"/>
      <c r="H2046" s="33"/>
      <c r="I2046" s="33"/>
      <c r="J2046" s="33"/>
      <c r="K2046" s="33"/>
      <c r="L2046" s="35"/>
      <c r="M2046" s="35"/>
      <c r="N2046" s="36"/>
      <c r="O2046" s="37"/>
      <c r="P2046" s="43"/>
      <c r="Q2046" s="38"/>
      <c r="R2046" s="38"/>
      <c r="S2046" s="39"/>
      <c r="T2046" s="40"/>
      <c r="U2046" s="40"/>
      <c r="V2046" s="38"/>
      <c r="W2046" s="38"/>
      <c r="X2046" s="38"/>
      <c r="Y2046" s="43"/>
    </row>
    <row r="2047" spans="1:25">
      <c r="A2047" s="34"/>
      <c r="B2047" s="34"/>
      <c r="C2047" s="34"/>
      <c r="D2047" s="34"/>
      <c r="E2047" s="34"/>
      <c r="F2047" s="34"/>
      <c r="G2047" s="34"/>
      <c r="H2047" s="33"/>
      <c r="I2047" s="33"/>
      <c r="J2047" s="33"/>
      <c r="K2047" s="33"/>
      <c r="L2047" s="35"/>
      <c r="M2047" s="35"/>
      <c r="N2047" s="36"/>
      <c r="O2047" s="37"/>
      <c r="P2047" s="43"/>
      <c r="Q2047" s="38"/>
      <c r="R2047" s="38"/>
      <c r="S2047" s="39"/>
      <c r="T2047" s="40"/>
      <c r="U2047" s="40"/>
      <c r="V2047" s="38"/>
      <c r="W2047" s="38"/>
      <c r="X2047" s="38"/>
      <c r="Y2047" s="43"/>
    </row>
    <row r="2048" spans="1:25">
      <c r="A2048" s="34"/>
      <c r="B2048" s="34"/>
      <c r="C2048" s="34"/>
      <c r="D2048" s="34"/>
      <c r="E2048" s="34"/>
      <c r="F2048" s="34"/>
      <c r="G2048" s="34"/>
      <c r="H2048" s="33"/>
      <c r="I2048" s="33"/>
      <c r="J2048" s="33"/>
      <c r="K2048" s="33"/>
      <c r="L2048" s="35"/>
      <c r="M2048" s="35"/>
      <c r="N2048" s="36"/>
      <c r="O2048" s="37"/>
      <c r="P2048" s="43"/>
      <c r="Q2048" s="38"/>
      <c r="R2048" s="38"/>
      <c r="S2048" s="39"/>
      <c r="T2048" s="40"/>
      <c r="U2048" s="40"/>
      <c r="V2048" s="38"/>
      <c r="W2048" s="38"/>
      <c r="X2048" s="38"/>
      <c r="Y2048" s="43"/>
    </row>
    <row r="2049" spans="1:25">
      <c r="A2049" s="34"/>
      <c r="B2049" s="34"/>
      <c r="C2049" s="34"/>
      <c r="D2049" s="34"/>
      <c r="E2049" s="34"/>
      <c r="F2049" s="34"/>
      <c r="G2049" s="34"/>
      <c r="H2049" s="33"/>
      <c r="I2049" s="33"/>
      <c r="J2049" s="33"/>
      <c r="K2049" s="33"/>
      <c r="L2049" s="35"/>
      <c r="M2049" s="35"/>
      <c r="N2049" s="36"/>
      <c r="O2049" s="37"/>
      <c r="P2049" s="43"/>
      <c r="Q2049" s="38"/>
      <c r="R2049" s="38"/>
      <c r="S2049" s="39"/>
      <c r="T2049" s="40"/>
      <c r="U2049" s="40"/>
      <c r="V2049" s="38"/>
      <c r="W2049" s="38"/>
      <c r="X2049" s="38"/>
      <c r="Y2049" s="43"/>
    </row>
    <row r="2050" spans="1:25">
      <c r="A2050" s="34"/>
      <c r="B2050" s="34"/>
      <c r="C2050" s="34"/>
      <c r="D2050" s="34"/>
      <c r="E2050" s="34"/>
      <c r="F2050" s="34"/>
      <c r="G2050" s="34"/>
      <c r="H2050" s="33"/>
      <c r="I2050" s="33"/>
      <c r="J2050" s="33"/>
      <c r="K2050" s="33"/>
      <c r="L2050" s="35"/>
      <c r="M2050" s="35"/>
      <c r="N2050" s="36"/>
      <c r="O2050" s="37"/>
      <c r="P2050" s="43"/>
      <c r="Q2050" s="38"/>
      <c r="R2050" s="38"/>
      <c r="S2050" s="39"/>
      <c r="T2050" s="40"/>
      <c r="U2050" s="40"/>
      <c r="V2050" s="38"/>
      <c r="W2050" s="38"/>
      <c r="X2050" s="38"/>
      <c r="Y2050" s="43"/>
    </row>
    <row r="2051" spans="1:25">
      <c r="A2051" s="34"/>
      <c r="B2051" s="34"/>
      <c r="C2051" s="34"/>
      <c r="D2051" s="34"/>
      <c r="E2051" s="34"/>
      <c r="F2051" s="34"/>
      <c r="G2051" s="34"/>
      <c r="H2051" s="33"/>
      <c r="I2051" s="33"/>
      <c r="J2051" s="33"/>
      <c r="K2051" s="33"/>
      <c r="L2051" s="35"/>
      <c r="M2051" s="35"/>
      <c r="N2051" s="36"/>
      <c r="O2051" s="37"/>
      <c r="P2051" s="43"/>
      <c r="Q2051" s="38"/>
      <c r="R2051" s="38"/>
      <c r="S2051" s="39"/>
      <c r="T2051" s="40"/>
      <c r="U2051" s="40"/>
      <c r="V2051" s="38"/>
      <c r="W2051" s="38"/>
      <c r="X2051" s="38"/>
      <c r="Y2051" s="43"/>
    </row>
    <row r="2052" spans="1:25">
      <c r="A2052" s="34"/>
      <c r="B2052" s="34"/>
      <c r="C2052" s="34"/>
      <c r="D2052" s="34"/>
      <c r="E2052" s="34"/>
      <c r="F2052" s="34"/>
      <c r="G2052" s="34"/>
      <c r="H2052" s="33"/>
      <c r="I2052" s="33"/>
      <c r="J2052" s="33"/>
      <c r="K2052" s="33"/>
      <c r="L2052" s="35"/>
      <c r="M2052" s="35"/>
      <c r="N2052" s="36"/>
      <c r="O2052" s="37"/>
      <c r="P2052" s="43"/>
      <c r="Q2052" s="38"/>
      <c r="R2052" s="38"/>
      <c r="S2052" s="39"/>
      <c r="T2052" s="40"/>
      <c r="U2052" s="40"/>
      <c r="V2052" s="38"/>
      <c r="W2052" s="38"/>
      <c r="X2052" s="38"/>
      <c r="Y2052" s="43"/>
    </row>
    <row r="2053" spans="1:25">
      <c r="A2053" s="34"/>
      <c r="B2053" s="34"/>
      <c r="C2053" s="34"/>
      <c r="D2053" s="34"/>
      <c r="E2053" s="34"/>
      <c r="F2053" s="34"/>
      <c r="G2053" s="34"/>
      <c r="H2053" s="33"/>
      <c r="I2053" s="33"/>
      <c r="J2053" s="33"/>
      <c r="K2053" s="33"/>
      <c r="L2053" s="35"/>
      <c r="M2053" s="35"/>
      <c r="N2053" s="36"/>
      <c r="O2053" s="37"/>
      <c r="P2053" s="43"/>
      <c r="Q2053" s="38"/>
      <c r="R2053" s="38"/>
      <c r="S2053" s="39"/>
      <c r="T2053" s="40"/>
      <c r="U2053" s="40"/>
      <c r="V2053" s="38"/>
      <c r="W2053" s="38"/>
      <c r="X2053" s="38"/>
      <c r="Y2053" s="43"/>
    </row>
    <row r="2054" spans="1:25">
      <c r="A2054" s="34"/>
      <c r="B2054" s="34"/>
      <c r="C2054" s="34"/>
      <c r="D2054" s="34"/>
      <c r="E2054" s="34"/>
      <c r="F2054" s="34"/>
      <c r="G2054" s="34"/>
      <c r="H2054" s="33"/>
      <c r="I2054" s="33"/>
      <c r="J2054" s="33"/>
      <c r="K2054" s="33"/>
      <c r="L2054" s="35"/>
      <c r="M2054" s="35"/>
      <c r="N2054" s="36"/>
      <c r="O2054" s="37"/>
      <c r="P2054" s="43"/>
      <c r="Q2054" s="38"/>
      <c r="R2054" s="38"/>
      <c r="S2054" s="39"/>
      <c r="T2054" s="40"/>
      <c r="U2054" s="40"/>
      <c r="V2054" s="38"/>
      <c r="W2054" s="38"/>
      <c r="X2054" s="38"/>
      <c r="Y2054" s="43"/>
    </row>
    <row r="2055" spans="1:25">
      <c r="A2055" s="34"/>
      <c r="B2055" s="34"/>
      <c r="C2055" s="34"/>
      <c r="D2055" s="34"/>
      <c r="E2055" s="34"/>
      <c r="F2055" s="34"/>
      <c r="G2055" s="34"/>
      <c r="H2055" s="33"/>
      <c r="I2055" s="33"/>
      <c r="J2055" s="33"/>
      <c r="K2055" s="33"/>
      <c r="L2055" s="35"/>
      <c r="M2055" s="35"/>
      <c r="N2055" s="36"/>
      <c r="O2055" s="37"/>
      <c r="P2055" s="43"/>
      <c r="Q2055" s="38"/>
      <c r="R2055" s="38"/>
      <c r="S2055" s="39"/>
      <c r="T2055" s="40"/>
      <c r="U2055" s="40"/>
      <c r="V2055" s="38"/>
      <c r="W2055" s="38"/>
      <c r="X2055" s="38"/>
      <c r="Y2055" s="43"/>
    </row>
    <row r="2056" spans="1:25">
      <c r="A2056" s="34"/>
      <c r="B2056" s="34"/>
      <c r="C2056" s="34"/>
      <c r="D2056" s="34"/>
      <c r="E2056" s="34"/>
      <c r="F2056" s="34"/>
      <c r="G2056" s="34"/>
      <c r="H2056" s="33"/>
      <c r="I2056" s="33"/>
      <c r="J2056" s="33"/>
      <c r="K2056" s="33"/>
      <c r="L2056" s="35"/>
      <c r="M2056" s="35"/>
      <c r="N2056" s="36"/>
      <c r="O2056" s="37"/>
      <c r="P2056" s="43"/>
      <c r="Q2056" s="38"/>
      <c r="R2056" s="38"/>
      <c r="S2056" s="39"/>
      <c r="T2056" s="40"/>
      <c r="U2056" s="40"/>
      <c r="V2056" s="38"/>
      <c r="W2056" s="38"/>
      <c r="X2056" s="38"/>
      <c r="Y2056" s="43"/>
    </row>
    <row r="2057" spans="1:25">
      <c r="A2057" s="34"/>
      <c r="B2057" s="34"/>
      <c r="C2057" s="34"/>
      <c r="D2057" s="34"/>
      <c r="E2057" s="34"/>
      <c r="F2057" s="34"/>
      <c r="G2057" s="34"/>
      <c r="H2057" s="33"/>
      <c r="I2057" s="33"/>
      <c r="J2057" s="33"/>
      <c r="K2057" s="33"/>
      <c r="L2057" s="35"/>
      <c r="M2057" s="35"/>
      <c r="N2057" s="36"/>
      <c r="O2057" s="37"/>
      <c r="P2057" s="43"/>
      <c r="Q2057" s="38"/>
      <c r="R2057" s="38"/>
      <c r="S2057" s="39"/>
      <c r="T2057" s="40"/>
      <c r="U2057" s="40"/>
      <c r="V2057" s="38"/>
      <c r="W2057" s="38"/>
      <c r="X2057" s="38"/>
      <c r="Y2057" s="43"/>
    </row>
    <row r="2058" spans="1:25">
      <c r="A2058" s="34"/>
      <c r="B2058" s="34"/>
      <c r="C2058" s="34"/>
      <c r="D2058" s="34"/>
      <c r="E2058" s="34"/>
      <c r="F2058" s="34"/>
      <c r="G2058" s="34"/>
      <c r="H2058" s="33"/>
      <c r="I2058" s="33"/>
      <c r="J2058" s="33"/>
      <c r="K2058" s="33"/>
      <c r="L2058" s="35"/>
      <c r="M2058" s="35"/>
      <c r="N2058" s="36"/>
      <c r="O2058" s="37"/>
      <c r="P2058" s="43"/>
      <c r="Q2058" s="38"/>
      <c r="R2058" s="38"/>
      <c r="S2058" s="39"/>
      <c r="T2058" s="40"/>
      <c r="U2058" s="40"/>
      <c r="V2058" s="38"/>
      <c r="W2058" s="38"/>
      <c r="X2058" s="38"/>
      <c r="Y2058" s="43"/>
    </row>
    <row r="2059" spans="1:25">
      <c r="A2059" s="34"/>
      <c r="B2059" s="34"/>
      <c r="C2059" s="34"/>
      <c r="D2059" s="34"/>
      <c r="E2059" s="34"/>
      <c r="F2059" s="34"/>
      <c r="G2059" s="34"/>
      <c r="H2059" s="33"/>
      <c r="I2059" s="33"/>
      <c r="J2059" s="33"/>
      <c r="K2059" s="33"/>
      <c r="L2059" s="35"/>
      <c r="M2059" s="35"/>
      <c r="N2059" s="36"/>
      <c r="O2059" s="37"/>
      <c r="P2059" s="43"/>
      <c r="Q2059" s="38"/>
      <c r="R2059" s="38"/>
      <c r="S2059" s="39"/>
      <c r="T2059" s="40"/>
      <c r="U2059" s="40"/>
      <c r="V2059" s="38"/>
      <c r="W2059" s="38"/>
      <c r="X2059" s="38"/>
      <c r="Y2059" s="43"/>
    </row>
    <row r="2060" spans="1:25">
      <c r="A2060" s="34"/>
      <c r="B2060" s="34"/>
      <c r="C2060" s="34"/>
      <c r="D2060" s="34"/>
      <c r="E2060" s="34"/>
      <c r="F2060" s="34"/>
      <c r="G2060" s="34"/>
      <c r="H2060" s="33"/>
      <c r="I2060" s="33"/>
      <c r="J2060" s="33"/>
      <c r="K2060" s="33"/>
      <c r="L2060" s="35"/>
      <c r="M2060" s="35"/>
      <c r="N2060" s="36"/>
      <c r="O2060" s="37"/>
      <c r="P2060" s="43"/>
      <c r="Q2060" s="38"/>
      <c r="R2060" s="38"/>
      <c r="S2060" s="39"/>
      <c r="T2060" s="40"/>
      <c r="U2060" s="40"/>
      <c r="V2060" s="38"/>
      <c r="W2060" s="38"/>
      <c r="X2060" s="38"/>
      <c r="Y2060" s="43"/>
    </row>
    <row r="2061" spans="1:25">
      <c r="A2061" s="34"/>
      <c r="B2061" s="34"/>
      <c r="C2061" s="34"/>
      <c r="D2061" s="34"/>
      <c r="E2061" s="34"/>
      <c r="F2061" s="34"/>
      <c r="G2061" s="34"/>
      <c r="H2061" s="33"/>
      <c r="I2061" s="33"/>
      <c r="J2061" s="33"/>
      <c r="K2061" s="33"/>
      <c r="L2061" s="35"/>
      <c r="M2061" s="35"/>
      <c r="N2061" s="36"/>
      <c r="O2061" s="37"/>
      <c r="P2061" s="43"/>
      <c r="Q2061" s="38"/>
      <c r="R2061" s="38"/>
      <c r="S2061" s="39"/>
      <c r="T2061" s="40"/>
      <c r="U2061" s="40"/>
      <c r="V2061" s="38"/>
      <c r="W2061" s="38"/>
      <c r="X2061" s="38"/>
      <c r="Y2061" s="43"/>
    </row>
    <row r="2062" spans="1:25">
      <c r="A2062" s="34"/>
      <c r="B2062" s="34"/>
      <c r="C2062" s="34"/>
      <c r="D2062" s="34"/>
      <c r="E2062" s="34"/>
      <c r="F2062" s="34"/>
      <c r="G2062" s="34"/>
      <c r="H2062" s="33"/>
      <c r="I2062" s="33"/>
      <c r="J2062" s="33"/>
      <c r="K2062" s="33"/>
      <c r="L2062" s="35"/>
      <c r="M2062" s="35"/>
      <c r="N2062" s="36"/>
      <c r="O2062" s="37"/>
      <c r="P2062" s="43"/>
      <c r="Q2062" s="38"/>
      <c r="R2062" s="38"/>
      <c r="S2062" s="39"/>
      <c r="T2062" s="40"/>
      <c r="U2062" s="40"/>
      <c r="V2062" s="38"/>
      <c r="W2062" s="38"/>
      <c r="X2062" s="38"/>
      <c r="Y2062" s="43"/>
    </row>
    <row r="2063" spans="1:25">
      <c r="A2063" s="34"/>
      <c r="B2063" s="34"/>
      <c r="C2063" s="34"/>
      <c r="D2063" s="34"/>
      <c r="E2063" s="34"/>
      <c r="F2063" s="34"/>
      <c r="G2063" s="34"/>
      <c r="H2063" s="33"/>
      <c r="I2063" s="33"/>
      <c r="J2063" s="33"/>
      <c r="K2063" s="33"/>
      <c r="L2063" s="35"/>
      <c r="M2063" s="35"/>
      <c r="N2063" s="36"/>
      <c r="O2063" s="37"/>
      <c r="P2063" s="43"/>
      <c r="Q2063" s="38"/>
      <c r="R2063" s="38"/>
      <c r="S2063" s="39"/>
      <c r="T2063" s="40"/>
      <c r="U2063" s="40"/>
      <c r="V2063" s="38"/>
      <c r="W2063" s="38"/>
      <c r="X2063" s="38"/>
      <c r="Y2063" s="43"/>
    </row>
    <row r="2064" spans="1:25">
      <c r="A2064" s="34"/>
      <c r="B2064" s="34"/>
      <c r="C2064" s="34"/>
      <c r="D2064" s="34"/>
      <c r="E2064" s="34"/>
      <c r="F2064" s="34"/>
      <c r="G2064" s="34"/>
      <c r="H2064" s="33"/>
      <c r="I2064" s="33"/>
      <c r="J2064" s="33"/>
      <c r="K2064" s="33"/>
      <c r="L2064" s="35"/>
      <c r="M2064" s="35"/>
      <c r="N2064" s="36"/>
      <c r="O2064" s="37"/>
      <c r="P2064" s="43"/>
      <c r="Q2064" s="38"/>
      <c r="R2064" s="38"/>
      <c r="S2064" s="39"/>
      <c r="T2064" s="40"/>
      <c r="U2064" s="40"/>
      <c r="V2064" s="38"/>
      <c r="W2064" s="38"/>
      <c r="X2064" s="38"/>
      <c r="Y2064" s="43"/>
    </row>
    <row r="2065" spans="1:25">
      <c r="A2065" s="34"/>
      <c r="B2065" s="34"/>
      <c r="C2065" s="34"/>
      <c r="D2065" s="34"/>
      <c r="E2065" s="34"/>
      <c r="F2065" s="34"/>
      <c r="G2065" s="34"/>
      <c r="H2065" s="33"/>
      <c r="I2065" s="33"/>
      <c r="J2065" s="33"/>
      <c r="K2065" s="33"/>
      <c r="L2065" s="35"/>
      <c r="M2065" s="35"/>
      <c r="N2065" s="36"/>
      <c r="O2065" s="37"/>
      <c r="P2065" s="43"/>
      <c r="Q2065" s="38"/>
      <c r="R2065" s="38"/>
      <c r="S2065" s="39"/>
      <c r="T2065" s="40"/>
      <c r="U2065" s="40"/>
      <c r="V2065" s="38"/>
      <c r="W2065" s="38"/>
      <c r="X2065" s="38"/>
      <c r="Y2065" s="43"/>
    </row>
    <row r="2066" spans="1:25">
      <c r="A2066" s="34"/>
      <c r="B2066" s="34"/>
      <c r="C2066" s="34"/>
      <c r="D2066" s="34"/>
      <c r="E2066" s="34"/>
      <c r="F2066" s="34"/>
      <c r="G2066" s="34"/>
      <c r="H2066" s="33"/>
      <c r="I2066" s="33"/>
      <c r="J2066" s="33"/>
      <c r="K2066" s="33"/>
      <c r="L2066" s="35"/>
      <c r="M2066" s="35"/>
      <c r="N2066" s="36"/>
      <c r="O2066" s="37"/>
      <c r="P2066" s="43"/>
      <c r="Q2066" s="38"/>
      <c r="R2066" s="38"/>
      <c r="S2066" s="39"/>
      <c r="T2066" s="40"/>
      <c r="U2066" s="40"/>
      <c r="V2066" s="38"/>
      <c r="W2066" s="38"/>
      <c r="X2066" s="38"/>
      <c r="Y2066" s="43"/>
    </row>
    <row r="2067" spans="1:25">
      <c r="A2067" s="34"/>
      <c r="B2067" s="34"/>
      <c r="C2067" s="34"/>
      <c r="D2067" s="34"/>
      <c r="E2067" s="34"/>
      <c r="F2067" s="34"/>
      <c r="G2067" s="34"/>
      <c r="H2067" s="33"/>
      <c r="I2067" s="33"/>
      <c r="J2067" s="33"/>
      <c r="K2067" s="33"/>
      <c r="L2067" s="35"/>
      <c r="M2067" s="35"/>
      <c r="N2067" s="36"/>
      <c r="O2067" s="37"/>
      <c r="P2067" s="43"/>
      <c r="Q2067" s="38"/>
      <c r="R2067" s="38"/>
      <c r="S2067" s="39"/>
      <c r="T2067" s="40"/>
      <c r="U2067" s="40"/>
      <c r="V2067" s="38"/>
      <c r="W2067" s="38"/>
      <c r="X2067" s="38"/>
      <c r="Y2067" s="43"/>
    </row>
    <row r="2068" spans="1:25">
      <c r="A2068" s="34"/>
      <c r="B2068" s="34"/>
      <c r="C2068" s="34"/>
      <c r="D2068" s="34"/>
      <c r="E2068" s="34"/>
      <c r="F2068" s="34"/>
      <c r="G2068" s="34"/>
      <c r="H2068" s="33"/>
      <c r="I2068" s="33"/>
      <c r="J2068" s="33"/>
      <c r="K2068" s="33"/>
      <c r="L2068" s="35"/>
      <c r="M2068" s="35"/>
      <c r="N2068" s="36"/>
      <c r="O2068" s="37"/>
      <c r="P2068" s="43"/>
      <c r="Q2068" s="38"/>
      <c r="R2068" s="38"/>
      <c r="S2068" s="39"/>
      <c r="T2068" s="40"/>
      <c r="U2068" s="40"/>
      <c r="V2068" s="38"/>
      <c r="W2068" s="38"/>
      <c r="X2068" s="38"/>
      <c r="Y2068" s="43"/>
    </row>
    <row r="2069" spans="1:25">
      <c r="A2069" s="34"/>
      <c r="B2069" s="34"/>
      <c r="C2069" s="34"/>
      <c r="D2069" s="34"/>
      <c r="E2069" s="34"/>
      <c r="F2069" s="34"/>
      <c r="G2069" s="34"/>
      <c r="H2069" s="33"/>
      <c r="I2069" s="33"/>
      <c r="J2069" s="33"/>
      <c r="K2069" s="33"/>
      <c r="L2069" s="35"/>
      <c r="M2069" s="35"/>
      <c r="N2069" s="36"/>
      <c r="O2069" s="37"/>
      <c r="P2069" s="43"/>
      <c r="Q2069" s="38"/>
      <c r="R2069" s="38"/>
      <c r="S2069" s="39"/>
      <c r="T2069" s="40"/>
      <c r="U2069" s="40"/>
      <c r="V2069" s="38"/>
      <c r="W2069" s="38"/>
      <c r="X2069" s="38"/>
      <c r="Y2069" s="43"/>
    </row>
    <row r="2070" spans="1:25">
      <c r="A2070" s="34"/>
      <c r="B2070" s="34"/>
      <c r="C2070" s="34"/>
      <c r="D2070" s="34"/>
      <c r="E2070" s="34"/>
      <c r="F2070" s="34"/>
      <c r="G2070" s="34"/>
      <c r="H2070" s="33"/>
      <c r="I2070" s="33"/>
      <c r="J2070" s="33"/>
      <c r="K2070" s="33"/>
      <c r="L2070" s="35"/>
      <c r="M2070" s="35"/>
      <c r="N2070" s="36"/>
      <c r="O2070" s="37"/>
      <c r="P2070" s="43"/>
      <c r="Q2070" s="38"/>
      <c r="R2070" s="38"/>
      <c r="S2070" s="39"/>
      <c r="T2070" s="40"/>
      <c r="U2070" s="40"/>
      <c r="V2070" s="38"/>
      <c r="W2070" s="38"/>
      <c r="X2070" s="38"/>
      <c r="Y2070" s="43"/>
    </row>
    <row r="2071" spans="1:25">
      <c r="A2071" s="34"/>
      <c r="B2071" s="34"/>
      <c r="C2071" s="34"/>
      <c r="D2071" s="34"/>
      <c r="E2071" s="34"/>
      <c r="F2071" s="34"/>
      <c r="G2071" s="34"/>
      <c r="H2071" s="33"/>
      <c r="I2071" s="33"/>
      <c r="J2071" s="33"/>
      <c r="K2071" s="33"/>
      <c r="L2071" s="35"/>
      <c r="M2071" s="35"/>
      <c r="N2071" s="36"/>
      <c r="O2071" s="37"/>
      <c r="P2071" s="43"/>
      <c r="Q2071" s="38"/>
      <c r="R2071" s="38"/>
      <c r="S2071" s="39"/>
      <c r="T2071" s="40"/>
      <c r="U2071" s="40"/>
      <c r="V2071" s="38"/>
      <c r="W2071" s="38"/>
      <c r="X2071" s="38"/>
      <c r="Y2071" s="43"/>
    </row>
    <row r="2072" spans="1:25">
      <c r="A2072" s="34"/>
      <c r="B2072" s="34"/>
      <c r="C2072" s="34"/>
      <c r="D2072" s="34"/>
      <c r="E2072" s="34"/>
      <c r="F2072" s="34"/>
      <c r="G2072" s="34"/>
      <c r="H2072" s="33"/>
      <c r="I2072" s="33"/>
      <c r="J2072" s="33"/>
      <c r="K2072" s="33"/>
      <c r="L2072" s="35"/>
      <c r="M2072" s="35"/>
      <c r="N2072" s="36"/>
      <c r="O2072" s="37"/>
      <c r="P2072" s="43"/>
      <c r="Q2072" s="38"/>
      <c r="R2072" s="38"/>
      <c r="S2072" s="39"/>
      <c r="T2072" s="40"/>
      <c r="U2072" s="40"/>
      <c r="V2072" s="38"/>
      <c r="W2072" s="38"/>
      <c r="X2072" s="38"/>
      <c r="Y2072" s="43"/>
    </row>
    <row r="2073" spans="1:25">
      <c r="A2073" s="34"/>
      <c r="B2073" s="34"/>
      <c r="C2073" s="34"/>
      <c r="D2073" s="34"/>
      <c r="E2073" s="34"/>
      <c r="F2073" s="34"/>
      <c r="G2073" s="34"/>
      <c r="H2073" s="33"/>
      <c r="I2073" s="33"/>
      <c r="J2073" s="33"/>
      <c r="K2073" s="33"/>
      <c r="L2073" s="35"/>
      <c r="M2073" s="35"/>
      <c r="N2073" s="36"/>
      <c r="O2073" s="37"/>
      <c r="P2073" s="43"/>
      <c r="Q2073" s="38"/>
      <c r="R2073" s="38"/>
      <c r="S2073" s="39"/>
      <c r="T2073" s="40"/>
      <c r="U2073" s="40"/>
      <c r="V2073" s="38"/>
      <c r="W2073" s="38"/>
      <c r="X2073" s="38"/>
      <c r="Y2073" s="43"/>
    </row>
    <row r="2074" spans="1:25">
      <c r="A2074" s="34"/>
      <c r="B2074" s="34"/>
      <c r="C2074" s="34"/>
      <c r="D2074" s="34"/>
      <c r="E2074" s="34"/>
      <c r="F2074" s="34"/>
      <c r="G2074" s="34"/>
      <c r="H2074" s="33"/>
      <c r="I2074" s="33"/>
      <c r="J2074" s="33"/>
      <c r="K2074" s="33"/>
      <c r="L2074" s="35"/>
      <c r="M2074" s="35"/>
      <c r="N2074" s="36"/>
      <c r="O2074" s="37"/>
      <c r="P2074" s="43"/>
      <c r="Q2074" s="38"/>
      <c r="R2074" s="38"/>
      <c r="S2074" s="39"/>
      <c r="T2074" s="40"/>
      <c r="U2074" s="40"/>
      <c r="V2074" s="38"/>
      <c r="W2074" s="38"/>
      <c r="X2074" s="38"/>
      <c r="Y2074" s="43"/>
    </row>
    <row r="2075" spans="1:25">
      <c r="A2075" s="34"/>
      <c r="B2075" s="34"/>
      <c r="C2075" s="34"/>
      <c r="D2075" s="34"/>
      <c r="E2075" s="34"/>
      <c r="F2075" s="34"/>
      <c r="G2075" s="34"/>
      <c r="H2075" s="33"/>
      <c r="I2075" s="33"/>
      <c r="J2075" s="33"/>
      <c r="K2075" s="33"/>
      <c r="L2075" s="35"/>
      <c r="M2075" s="35"/>
      <c r="N2075" s="36"/>
      <c r="O2075" s="37"/>
      <c r="P2075" s="43"/>
      <c r="Q2075" s="38"/>
      <c r="R2075" s="38"/>
      <c r="S2075" s="39"/>
      <c r="T2075" s="40"/>
      <c r="U2075" s="40"/>
      <c r="V2075" s="38"/>
      <c r="W2075" s="38"/>
      <c r="X2075" s="38"/>
      <c r="Y2075" s="43"/>
    </row>
    <row r="2076" spans="1:25">
      <c r="A2076" s="34"/>
      <c r="B2076" s="34"/>
      <c r="C2076" s="34"/>
      <c r="D2076" s="34"/>
      <c r="E2076" s="34"/>
      <c r="F2076" s="34"/>
      <c r="G2076" s="34"/>
      <c r="H2076" s="33"/>
      <c r="I2076" s="33"/>
      <c r="J2076" s="33"/>
      <c r="K2076" s="33"/>
      <c r="L2076" s="35"/>
      <c r="M2076" s="35"/>
      <c r="N2076" s="36"/>
      <c r="O2076" s="37"/>
      <c r="P2076" s="43"/>
      <c r="Q2076" s="38"/>
      <c r="R2076" s="38"/>
      <c r="S2076" s="39"/>
      <c r="T2076" s="40"/>
      <c r="U2076" s="40"/>
      <c r="V2076" s="38"/>
      <c r="W2076" s="38"/>
      <c r="X2076" s="38"/>
      <c r="Y2076" s="43"/>
    </row>
    <row r="2077" spans="1:25">
      <c r="A2077" s="34"/>
      <c r="B2077" s="34"/>
      <c r="C2077" s="34"/>
      <c r="D2077" s="34"/>
      <c r="E2077" s="34"/>
      <c r="F2077" s="34"/>
      <c r="G2077" s="34"/>
      <c r="H2077" s="33"/>
      <c r="I2077" s="33"/>
      <c r="J2077" s="33"/>
      <c r="K2077" s="33"/>
      <c r="L2077" s="35"/>
      <c r="M2077" s="35"/>
      <c r="N2077" s="36"/>
      <c r="O2077" s="37"/>
      <c r="P2077" s="43"/>
      <c r="Q2077" s="38"/>
      <c r="R2077" s="38"/>
      <c r="S2077" s="39"/>
      <c r="T2077" s="40"/>
      <c r="U2077" s="40"/>
      <c r="V2077" s="38"/>
      <c r="W2077" s="38"/>
      <c r="X2077" s="38"/>
      <c r="Y2077" s="43"/>
    </row>
    <row r="2078" spans="1:25">
      <c r="A2078" s="34"/>
      <c r="B2078" s="34"/>
      <c r="C2078" s="34"/>
      <c r="D2078" s="34"/>
      <c r="E2078" s="34"/>
      <c r="F2078" s="34"/>
      <c r="G2078" s="34"/>
      <c r="H2078" s="33"/>
      <c r="I2078" s="33"/>
      <c r="J2078" s="33"/>
      <c r="K2078" s="33"/>
      <c r="L2078" s="35"/>
      <c r="M2078" s="35"/>
      <c r="N2078" s="36"/>
      <c r="O2078" s="37"/>
      <c r="P2078" s="43"/>
      <c r="Q2078" s="38"/>
      <c r="R2078" s="38"/>
      <c r="S2078" s="39"/>
      <c r="T2078" s="40"/>
      <c r="U2078" s="40"/>
      <c r="V2078" s="38"/>
      <c r="W2078" s="38"/>
      <c r="X2078" s="38"/>
      <c r="Y2078" s="43"/>
    </row>
    <row r="2079" spans="1:25">
      <c r="A2079" s="34"/>
      <c r="B2079" s="34"/>
      <c r="C2079" s="34"/>
      <c r="D2079" s="34"/>
      <c r="E2079" s="34"/>
      <c r="F2079" s="34"/>
      <c r="G2079" s="34"/>
      <c r="H2079" s="33"/>
      <c r="I2079" s="33"/>
      <c r="J2079" s="33"/>
      <c r="K2079" s="33"/>
      <c r="L2079" s="35"/>
      <c r="M2079" s="35"/>
      <c r="N2079" s="36"/>
      <c r="O2079" s="37"/>
      <c r="P2079" s="43"/>
      <c r="Q2079" s="38"/>
      <c r="R2079" s="38"/>
      <c r="S2079" s="39"/>
      <c r="T2079" s="40"/>
      <c r="U2079" s="40"/>
      <c r="V2079" s="38"/>
      <c r="W2079" s="38"/>
      <c r="X2079" s="38"/>
      <c r="Y2079" s="43"/>
    </row>
    <row r="2080" spans="1:25">
      <c r="A2080" s="34"/>
      <c r="B2080" s="34"/>
      <c r="C2080" s="34"/>
      <c r="D2080" s="34"/>
      <c r="E2080" s="34"/>
      <c r="F2080" s="34"/>
      <c r="G2080" s="34"/>
      <c r="H2080" s="33"/>
      <c r="I2080" s="33"/>
      <c r="J2080" s="33"/>
      <c r="K2080" s="33"/>
      <c r="L2080" s="35"/>
      <c r="M2080" s="35"/>
      <c r="N2080" s="36"/>
      <c r="O2080" s="37"/>
      <c r="P2080" s="43"/>
      <c r="Q2080" s="38"/>
      <c r="R2080" s="38"/>
      <c r="S2080" s="39"/>
      <c r="T2080" s="40"/>
      <c r="U2080" s="40"/>
      <c r="V2080" s="38"/>
      <c r="W2080" s="38"/>
      <c r="X2080" s="38"/>
      <c r="Y2080" s="43"/>
    </row>
    <row r="2081" spans="1:25">
      <c r="A2081" s="34"/>
      <c r="B2081" s="34"/>
      <c r="C2081" s="34"/>
      <c r="D2081" s="34"/>
      <c r="E2081" s="34"/>
      <c r="F2081" s="34"/>
      <c r="G2081" s="34"/>
      <c r="H2081" s="33"/>
      <c r="I2081" s="33"/>
      <c r="J2081" s="33"/>
      <c r="K2081" s="33"/>
      <c r="L2081" s="35"/>
      <c r="M2081" s="35"/>
      <c r="N2081" s="36"/>
      <c r="O2081" s="37"/>
      <c r="P2081" s="43"/>
      <c r="Q2081" s="38"/>
      <c r="R2081" s="38"/>
      <c r="S2081" s="39"/>
      <c r="T2081" s="40"/>
      <c r="U2081" s="40"/>
      <c r="V2081" s="38"/>
      <c r="W2081" s="38"/>
      <c r="X2081" s="38"/>
      <c r="Y2081" s="43"/>
    </row>
    <row r="2082" spans="1:25">
      <c r="A2082" s="34"/>
      <c r="B2082" s="34"/>
      <c r="C2082" s="34"/>
      <c r="D2082" s="34"/>
      <c r="E2082" s="34"/>
      <c r="F2082" s="34"/>
      <c r="G2082" s="34"/>
      <c r="H2082" s="33"/>
      <c r="I2082" s="33"/>
      <c r="J2082" s="33"/>
      <c r="K2082" s="33"/>
      <c r="L2082" s="35"/>
      <c r="M2082" s="35"/>
      <c r="N2082" s="36"/>
      <c r="O2082" s="37"/>
      <c r="P2082" s="43"/>
      <c r="Q2082" s="38"/>
      <c r="R2082" s="38"/>
      <c r="S2082" s="39"/>
      <c r="T2082" s="40"/>
      <c r="U2082" s="40"/>
      <c r="V2082" s="38"/>
      <c r="W2082" s="38"/>
      <c r="X2082" s="38"/>
      <c r="Y2082" s="43"/>
    </row>
    <row r="2083" spans="1:25">
      <c r="A2083" s="34"/>
      <c r="B2083" s="34"/>
      <c r="C2083" s="34"/>
      <c r="D2083" s="34"/>
      <c r="E2083" s="34"/>
      <c r="F2083" s="34"/>
      <c r="G2083" s="34"/>
      <c r="H2083" s="33"/>
      <c r="I2083" s="33"/>
      <c r="J2083" s="33"/>
      <c r="K2083" s="33"/>
      <c r="L2083" s="35"/>
      <c r="M2083" s="35"/>
      <c r="N2083" s="36"/>
      <c r="O2083" s="37"/>
      <c r="P2083" s="43"/>
      <c r="Q2083" s="38"/>
      <c r="R2083" s="38"/>
      <c r="S2083" s="39"/>
      <c r="T2083" s="40"/>
      <c r="U2083" s="40"/>
      <c r="V2083" s="38"/>
      <c r="W2083" s="38"/>
      <c r="X2083" s="38"/>
      <c r="Y2083" s="43"/>
    </row>
    <row r="2084" spans="1:25">
      <c r="A2084" s="34"/>
      <c r="B2084" s="34"/>
      <c r="C2084" s="34"/>
      <c r="D2084" s="34"/>
      <c r="E2084" s="34"/>
      <c r="F2084" s="34"/>
      <c r="G2084" s="34"/>
      <c r="H2084" s="33"/>
      <c r="I2084" s="33"/>
      <c r="J2084" s="33"/>
      <c r="K2084" s="33"/>
      <c r="L2084" s="35"/>
      <c r="M2084" s="35"/>
      <c r="N2084" s="36"/>
      <c r="O2084" s="37"/>
      <c r="P2084" s="43"/>
      <c r="Q2084" s="38"/>
      <c r="R2084" s="38"/>
      <c r="S2084" s="39"/>
      <c r="T2084" s="40"/>
      <c r="U2084" s="40"/>
      <c r="V2084" s="38"/>
      <c r="W2084" s="38"/>
      <c r="X2084" s="38"/>
      <c r="Y2084" s="43"/>
    </row>
    <row r="2085" spans="1:25">
      <c r="A2085" s="34"/>
      <c r="B2085" s="34"/>
      <c r="C2085" s="34"/>
      <c r="D2085" s="34"/>
      <c r="E2085" s="34"/>
      <c r="F2085" s="34"/>
      <c r="G2085" s="34"/>
      <c r="H2085" s="33"/>
      <c r="I2085" s="33"/>
      <c r="J2085" s="33"/>
      <c r="K2085" s="33"/>
      <c r="L2085" s="35"/>
      <c r="M2085" s="35"/>
      <c r="N2085" s="36"/>
      <c r="O2085" s="37"/>
      <c r="P2085" s="43"/>
      <c r="Q2085" s="38"/>
      <c r="R2085" s="38"/>
      <c r="S2085" s="39"/>
      <c r="T2085" s="40"/>
      <c r="U2085" s="40"/>
      <c r="V2085" s="38"/>
      <c r="W2085" s="38"/>
      <c r="X2085" s="38"/>
      <c r="Y2085" s="43"/>
    </row>
    <row r="2086" spans="1:25">
      <c r="A2086" s="34"/>
      <c r="B2086" s="34"/>
      <c r="C2086" s="34"/>
      <c r="D2086" s="34"/>
      <c r="E2086" s="34"/>
      <c r="F2086" s="34"/>
      <c r="G2086" s="34"/>
      <c r="H2086" s="33"/>
      <c r="I2086" s="33"/>
      <c r="J2086" s="33"/>
      <c r="K2086" s="33"/>
      <c r="L2086" s="35"/>
      <c r="M2086" s="35"/>
      <c r="N2086" s="36"/>
      <c r="O2086" s="37"/>
      <c r="P2086" s="43"/>
      <c r="Q2086" s="38"/>
      <c r="R2086" s="38"/>
      <c r="S2086" s="39"/>
      <c r="T2086" s="40"/>
      <c r="U2086" s="40"/>
      <c r="V2086" s="38"/>
      <c r="W2086" s="38"/>
      <c r="X2086" s="38"/>
      <c r="Y2086" s="43"/>
    </row>
    <row r="2087" spans="1:25">
      <c r="A2087" s="34"/>
      <c r="B2087" s="34"/>
      <c r="C2087" s="34"/>
      <c r="D2087" s="34"/>
      <c r="E2087" s="34"/>
      <c r="F2087" s="34"/>
      <c r="G2087" s="34"/>
      <c r="H2087" s="33"/>
      <c r="I2087" s="33"/>
      <c r="J2087" s="33"/>
      <c r="K2087" s="33"/>
      <c r="L2087" s="35"/>
      <c r="M2087" s="35"/>
      <c r="N2087" s="36"/>
      <c r="O2087" s="37"/>
      <c r="P2087" s="43"/>
      <c r="Q2087" s="38"/>
      <c r="R2087" s="38"/>
      <c r="S2087" s="39"/>
      <c r="T2087" s="40"/>
      <c r="U2087" s="40"/>
      <c r="V2087" s="38"/>
      <c r="W2087" s="38"/>
      <c r="X2087" s="38"/>
      <c r="Y2087" s="43"/>
    </row>
    <row r="2088" spans="1:25">
      <c r="A2088" s="34"/>
      <c r="B2088" s="34"/>
      <c r="C2088" s="34"/>
      <c r="D2088" s="34"/>
      <c r="E2088" s="34"/>
      <c r="F2088" s="34"/>
      <c r="G2088" s="34"/>
      <c r="H2088" s="33"/>
      <c r="I2088" s="33"/>
      <c r="J2088" s="33"/>
      <c r="K2088" s="33"/>
      <c r="L2088" s="35"/>
      <c r="M2088" s="35"/>
      <c r="N2088" s="36"/>
      <c r="O2088" s="37"/>
      <c r="P2088" s="43"/>
      <c r="Q2088" s="38"/>
      <c r="R2088" s="38"/>
      <c r="S2088" s="39"/>
      <c r="T2088" s="40"/>
      <c r="U2088" s="40"/>
      <c r="V2088" s="38"/>
      <c r="W2088" s="38"/>
      <c r="X2088" s="38"/>
      <c r="Y2088" s="43"/>
    </row>
    <row r="2089" spans="1:25">
      <c r="A2089" s="34"/>
      <c r="B2089" s="34"/>
      <c r="C2089" s="34"/>
      <c r="D2089" s="34"/>
      <c r="E2089" s="34"/>
      <c r="F2089" s="34"/>
      <c r="G2089" s="34"/>
      <c r="H2089" s="33"/>
      <c r="I2089" s="33"/>
      <c r="J2089" s="33"/>
      <c r="K2089" s="33"/>
      <c r="L2089" s="35"/>
      <c r="M2089" s="35"/>
      <c r="N2089" s="36"/>
      <c r="O2089" s="37"/>
      <c r="P2089" s="43"/>
      <c r="Q2089" s="38"/>
      <c r="R2089" s="38"/>
      <c r="S2089" s="39"/>
      <c r="T2089" s="40"/>
      <c r="U2089" s="40"/>
      <c r="V2089" s="38"/>
      <c r="W2089" s="38"/>
      <c r="X2089" s="38"/>
      <c r="Y2089" s="43"/>
    </row>
    <row r="2090" spans="1:25">
      <c r="A2090" s="34"/>
      <c r="B2090" s="34"/>
      <c r="C2090" s="34"/>
      <c r="D2090" s="34"/>
      <c r="E2090" s="34"/>
      <c r="F2090" s="34"/>
      <c r="G2090" s="34"/>
      <c r="H2090" s="33"/>
      <c r="I2090" s="33"/>
      <c r="J2090" s="33"/>
      <c r="K2090" s="33"/>
      <c r="L2090" s="35"/>
      <c r="M2090" s="35"/>
      <c r="N2090" s="36"/>
      <c r="O2090" s="37"/>
      <c r="P2090" s="43"/>
      <c r="Q2090" s="38"/>
      <c r="R2090" s="38"/>
      <c r="S2090" s="39"/>
      <c r="T2090" s="40"/>
      <c r="U2090" s="40"/>
      <c r="V2090" s="38"/>
      <c r="W2090" s="38"/>
      <c r="X2090" s="38"/>
      <c r="Y2090" s="43"/>
    </row>
    <row r="2091" spans="1:25">
      <c r="A2091" s="34"/>
      <c r="B2091" s="34"/>
      <c r="C2091" s="34"/>
      <c r="D2091" s="34"/>
      <c r="E2091" s="34"/>
      <c r="F2091" s="34"/>
      <c r="G2091" s="34"/>
      <c r="H2091" s="33"/>
      <c r="I2091" s="33"/>
      <c r="J2091" s="33"/>
      <c r="K2091" s="33"/>
      <c r="L2091" s="35"/>
      <c r="M2091" s="35"/>
      <c r="N2091" s="36"/>
      <c r="O2091" s="37"/>
      <c r="P2091" s="43"/>
      <c r="Q2091" s="38"/>
      <c r="R2091" s="38"/>
      <c r="S2091" s="39"/>
      <c r="T2091" s="40"/>
      <c r="U2091" s="40"/>
      <c r="V2091" s="38"/>
      <c r="W2091" s="38"/>
      <c r="X2091" s="38"/>
      <c r="Y2091" s="43"/>
    </row>
    <row r="2092" spans="1:25">
      <c r="A2092" s="34"/>
      <c r="B2092" s="34"/>
      <c r="C2092" s="34"/>
      <c r="D2092" s="34"/>
      <c r="E2092" s="34"/>
      <c r="F2092" s="34"/>
      <c r="G2092" s="34"/>
      <c r="H2092" s="33"/>
      <c r="I2092" s="33"/>
      <c r="J2092" s="33"/>
      <c r="K2092" s="33"/>
      <c r="L2092" s="35"/>
      <c r="M2092" s="35"/>
      <c r="N2092" s="36"/>
      <c r="O2092" s="37"/>
      <c r="P2092" s="43"/>
      <c r="Q2092" s="38"/>
      <c r="R2092" s="38"/>
      <c r="S2092" s="39"/>
      <c r="T2092" s="40"/>
      <c r="U2092" s="40"/>
      <c r="V2092" s="38"/>
      <c r="W2092" s="38"/>
      <c r="X2092" s="38"/>
      <c r="Y2092" s="43"/>
    </row>
    <row r="2093" spans="1:25">
      <c r="A2093" s="34"/>
      <c r="B2093" s="34"/>
      <c r="C2093" s="34"/>
      <c r="D2093" s="34"/>
      <c r="E2093" s="34"/>
      <c r="F2093" s="34"/>
      <c r="G2093" s="34"/>
      <c r="H2093" s="33"/>
      <c r="I2093" s="33"/>
      <c r="J2093" s="33"/>
      <c r="K2093" s="33"/>
      <c r="L2093" s="35"/>
      <c r="M2093" s="35"/>
      <c r="N2093" s="36"/>
      <c r="O2093" s="37"/>
      <c r="P2093" s="43"/>
      <c r="Q2093" s="38"/>
      <c r="R2093" s="38"/>
      <c r="S2093" s="39"/>
      <c r="T2093" s="40"/>
      <c r="U2093" s="40"/>
      <c r="V2093" s="38"/>
      <c r="W2093" s="38"/>
      <c r="X2093" s="38"/>
      <c r="Y2093" s="43"/>
    </row>
    <row r="2094" spans="1:25">
      <c r="A2094" s="34"/>
      <c r="B2094" s="34"/>
      <c r="C2094" s="34"/>
      <c r="D2094" s="34"/>
      <c r="E2094" s="34"/>
      <c r="F2094" s="34"/>
      <c r="G2094" s="34"/>
      <c r="H2094" s="33"/>
      <c r="I2094" s="33"/>
      <c r="J2094" s="33"/>
      <c r="K2094" s="33"/>
      <c r="L2094" s="35"/>
      <c r="M2094" s="35"/>
      <c r="N2094" s="36"/>
      <c r="O2094" s="37"/>
      <c r="P2094" s="43"/>
      <c r="Q2094" s="38"/>
      <c r="R2094" s="38"/>
      <c r="S2094" s="39"/>
      <c r="T2094" s="40"/>
      <c r="U2094" s="40"/>
      <c r="V2094" s="38"/>
      <c r="W2094" s="38"/>
      <c r="X2094" s="38"/>
      <c r="Y2094" s="43"/>
    </row>
    <row r="2095" spans="1:25">
      <c r="A2095" s="34"/>
      <c r="B2095" s="34"/>
      <c r="C2095" s="34"/>
      <c r="D2095" s="34"/>
      <c r="E2095" s="34"/>
      <c r="F2095" s="34"/>
      <c r="G2095" s="34"/>
      <c r="H2095" s="33"/>
      <c r="I2095" s="33"/>
      <c r="J2095" s="33"/>
      <c r="K2095" s="33"/>
      <c r="L2095" s="35"/>
      <c r="M2095" s="35"/>
      <c r="N2095" s="36"/>
      <c r="O2095" s="37"/>
      <c r="P2095" s="43"/>
      <c r="Q2095" s="38"/>
      <c r="R2095" s="38"/>
      <c r="S2095" s="39"/>
      <c r="T2095" s="40"/>
      <c r="U2095" s="40"/>
      <c r="V2095" s="38"/>
      <c r="W2095" s="38"/>
      <c r="X2095" s="38"/>
      <c r="Y2095" s="43"/>
    </row>
    <row r="2096" spans="1:25">
      <c r="A2096" s="34"/>
      <c r="B2096" s="34"/>
      <c r="C2096" s="34"/>
      <c r="D2096" s="34"/>
      <c r="E2096" s="34"/>
      <c r="F2096" s="34"/>
      <c r="G2096" s="34"/>
      <c r="H2096" s="33"/>
      <c r="I2096" s="33"/>
      <c r="J2096" s="33"/>
      <c r="K2096" s="33"/>
      <c r="L2096" s="35"/>
      <c r="M2096" s="35"/>
      <c r="N2096" s="36"/>
      <c r="O2096" s="37"/>
      <c r="P2096" s="43"/>
      <c r="Q2096" s="38"/>
      <c r="R2096" s="38"/>
      <c r="S2096" s="39"/>
      <c r="T2096" s="40"/>
      <c r="U2096" s="40"/>
      <c r="V2096" s="38"/>
      <c r="W2096" s="38"/>
      <c r="X2096" s="38"/>
      <c r="Y2096" s="43"/>
    </row>
    <row r="2097" spans="1:25">
      <c r="A2097" s="34"/>
      <c r="B2097" s="34"/>
      <c r="C2097" s="34"/>
      <c r="D2097" s="34"/>
      <c r="E2097" s="34"/>
      <c r="F2097" s="34"/>
      <c r="G2097" s="34"/>
      <c r="H2097" s="33"/>
      <c r="I2097" s="33"/>
      <c r="J2097" s="33"/>
      <c r="K2097" s="33"/>
      <c r="L2097" s="35"/>
      <c r="M2097" s="35"/>
      <c r="N2097" s="36"/>
      <c r="O2097" s="37"/>
      <c r="P2097" s="43"/>
      <c r="Q2097" s="38"/>
      <c r="R2097" s="38"/>
      <c r="S2097" s="39"/>
      <c r="T2097" s="40"/>
      <c r="U2097" s="40"/>
      <c r="V2097" s="38"/>
      <c r="W2097" s="38"/>
      <c r="X2097" s="38"/>
      <c r="Y2097" s="43"/>
    </row>
    <row r="2098" spans="1:25">
      <c r="A2098" s="34"/>
      <c r="B2098" s="34"/>
      <c r="C2098" s="34"/>
      <c r="D2098" s="34"/>
      <c r="E2098" s="34"/>
      <c r="F2098" s="34"/>
      <c r="G2098" s="34"/>
      <c r="H2098" s="33"/>
      <c r="I2098" s="33"/>
      <c r="J2098" s="33"/>
      <c r="K2098" s="33"/>
      <c r="L2098" s="35"/>
      <c r="M2098" s="35"/>
      <c r="N2098" s="36"/>
      <c r="O2098" s="37"/>
      <c r="P2098" s="43"/>
      <c r="Q2098" s="38"/>
      <c r="R2098" s="38"/>
      <c r="S2098" s="39"/>
      <c r="T2098" s="40"/>
      <c r="U2098" s="40"/>
      <c r="V2098" s="38"/>
      <c r="W2098" s="38"/>
      <c r="X2098" s="38"/>
      <c r="Y2098" s="43"/>
    </row>
    <row r="2099" spans="1:25">
      <c r="A2099" s="34"/>
      <c r="B2099" s="34"/>
      <c r="C2099" s="34"/>
      <c r="D2099" s="34"/>
      <c r="E2099" s="34"/>
      <c r="F2099" s="34"/>
      <c r="G2099" s="34"/>
      <c r="H2099" s="33"/>
      <c r="I2099" s="33"/>
      <c r="J2099" s="33"/>
      <c r="K2099" s="33"/>
      <c r="L2099" s="35"/>
      <c r="M2099" s="35"/>
      <c r="N2099" s="36"/>
      <c r="O2099" s="37"/>
      <c r="P2099" s="43"/>
      <c r="Q2099" s="38"/>
      <c r="R2099" s="38"/>
      <c r="S2099" s="39"/>
      <c r="T2099" s="40"/>
      <c r="U2099" s="40"/>
      <c r="V2099" s="38"/>
      <c r="W2099" s="38"/>
      <c r="X2099" s="38"/>
      <c r="Y2099" s="43"/>
    </row>
    <row r="2100" spans="1:25">
      <c r="A2100" s="34"/>
      <c r="B2100" s="34"/>
      <c r="C2100" s="34"/>
      <c r="D2100" s="34"/>
      <c r="E2100" s="34"/>
      <c r="F2100" s="34"/>
      <c r="G2100" s="34"/>
      <c r="H2100" s="33"/>
      <c r="I2100" s="33"/>
      <c r="J2100" s="33"/>
      <c r="K2100" s="33"/>
      <c r="L2100" s="35"/>
      <c r="M2100" s="35"/>
      <c r="N2100" s="36"/>
      <c r="O2100" s="37"/>
      <c r="P2100" s="43"/>
      <c r="Q2100" s="38"/>
      <c r="R2100" s="38"/>
      <c r="S2100" s="39"/>
      <c r="T2100" s="40"/>
      <c r="U2100" s="40"/>
      <c r="V2100" s="38"/>
      <c r="W2100" s="38"/>
      <c r="X2100" s="38"/>
      <c r="Y2100" s="43"/>
    </row>
    <row r="2101" spans="1:25">
      <c r="A2101" s="34"/>
      <c r="B2101" s="34"/>
      <c r="C2101" s="34"/>
      <c r="D2101" s="34"/>
      <c r="E2101" s="34"/>
      <c r="F2101" s="34"/>
      <c r="G2101" s="34"/>
      <c r="H2101" s="33"/>
      <c r="I2101" s="33"/>
      <c r="J2101" s="33"/>
      <c r="K2101" s="33"/>
      <c r="L2101" s="35"/>
      <c r="M2101" s="35"/>
      <c r="N2101" s="36"/>
      <c r="O2101" s="37"/>
      <c r="P2101" s="43"/>
      <c r="Q2101" s="38"/>
      <c r="R2101" s="38"/>
      <c r="S2101" s="39"/>
      <c r="T2101" s="40"/>
      <c r="U2101" s="40"/>
      <c r="V2101" s="38"/>
      <c r="W2101" s="38"/>
      <c r="X2101" s="38"/>
      <c r="Y2101" s="43"/>
    </row>
    <row r="2102" spans="1:25">
      <c r="A2102" s="34"/>
      <c r="B2102" s="34"/>
      <c r="C2102" s="34"/>
      <c r="D2102" s="34"/>
      <c r="E2102" s="34"/>
      <c r="F2102" s="34"/>
      <c r="G2102" s="34"/>
      <c r="H2102" s="33"/>
      <c r="I2102" s="33"/>
      <c r="J2102" s="33"/>
      <c r="K2102" s="33"/>
      <c r="L2102" s="35"/>
      <c r="M2102" s="35"/>
      <c r="N2102" s="36"/>
      <c r="O2102" s="37"/>
      <c r="P2102" s="43"/>
      <c r="Q2102" s="38"/>
      <c r="R2102" s="38"/>
      <c r="S2102" s="39"/>
      <c r="T2102" s="40"/>
      <c r="U2102" s="40"/>
      <c r="V2102" s="38"/>
      <c r="W2102" s="38"/>
      <c r="X2102" s="38"/>
      <c r="Y2102" s="43"/>
    </row>
    <row r="2103" spans="1:25">
      <c r="A2103" s="34"/>
      <c r="B2103" s="34"/>
      <c r="C2103" s="34"/>
      <c r="D2103" s="34"/>
      <c r="E2103" s="34"/>
      <c r="F2103" s="34"/>
      <c r="G2103" s="34"/>
      <c r="H2103" s="33"/>
      <c r="I2103" s="33"/>
      <c r="J2103" s="33"/>
      <c r="K2103" s="33"/>
      <c r="L2103" s="35"/>
      <c r="M2103" s="35"/>
      <c r="N2103" s="36"/>
      <c r="O2103" s="37"/>
      <c r="P2103" s="43"/>
      <c r="Q2103" s="38"/>
      <c r="R2103" s="38"/>
      <c r="S2103" s="39"/>
      <c r="T2103" s="40"/>
      <c r="U2103" s="40"/>
      <c r="V2103" s="38"/>
      <c r="W2103" s="38"/>
      <c r="X2103" s="38"/>
      <c r="Y2103" s="43"/>
    </row>
    <row r="2104" spans="1:25">
      <c r="A2104" s="34"/>
      <c r="B2104" s="34"/>
      <c r="C2104" s="34"/>
      <c r="D2104" s="34"/>
      <c r="E2104" s="34"/>
      <c r="F2104" s="34"/>
      <c r="G2104" s="34"/>
      <c r="H2104" s="33"/>
      <c r="I2104" s="33"/>
      <c r="J2104" s="33"/>
      <c r="K2104" s="33"/>
      <c r="L2104" s="35"/>
      <c r="M2104" s="35"/>
      <c r="N2104" s="36"/>
      <c r="O2104" s="37"/>
      <c r="P2104" s="43"/>
      <c r="Q2104" s="38"/>
      <c r="R2104" s="38"/>
      <c r="S2104" s="39"/>
      <c r="T2104" s="40"/>
      <c r="U2104" s="40"/>
      <c r="V2104" s="38"/>
      <c r="W2104" s="38"/>
      <c r="X2104" s="38"/>
      <c r="Y2104" s="43"/>
    </row>
    <row r="2105" spans="1:25">
      <c r="A2105" s="34"/>
      <c r="B2105" s="34"/>
      <c r="C2105" s="34"/>
      <c r="D2105" s="34"/>
      <c r="E2105" s="34"/>
      <c r="F2105" s="34"/>
      <c r="G2105" s="34"/>
      <c r="H2105" s="33"/>
      <c r="I2105" s="33"/>
      <c r="J2105" s="33"/>
      <c r="K2105" s="33"/>
      <c r="L2105" s="35"/>
      <c r="M2105" s="35"/>
      <c r="N2105" s="36"/>
      <c r="O2105" s="37"/>
      <c r="P2105" s="43"/>
      <c r="Q2105" s="38"/>
      <c r="R2105" s="38"/>
      <c r="S2105" s="39"/>
      <c r="T2105" s="40"/>
      <c r="U2105" s="40"/>
      <c r="V2105" s="38"/>
      <c r="W2105" s="38"/>
      <c r="X2105" s="38"/>
      <c r="Y2105" s="43"/>
    </row>
    <row r="2106" spans="1:25">
      <c r="A2106" s="34"/>
      <c r="B2106" s="34"/>
      <c r="C2106" s="34"/>
      <c r="D2106" s="34"/>
      <c r="E2106" s="34"/>
      <c r="F2106" s="34"/>
      <c r="G2106" s="34"/>
      <c r="H2106" s="33"/>
      <c r="I2106" s="33"/>
      <c r="J2106" s="33"/>
      <c r="K2106" s="33"/>
      <c r="L2106" s="35"/>
      <c r="M2106" s="35"/>
      <c r="N2106" s="36"/>
      <c r="O2106" s="37"/>
      <c r="P2106" s="43"/>
      <c r="Q2106" s="38"/>
      <c r="R2106" s="38"/>
      <c r="S2106" s="39"/>
      <c r="T2106" s="40"/>
      <c r="U2106" s="40"/>
      <c r="V2106" s="38"/>
      <c r="W2106" s="38"/>
      <c r="X2106" s="38"/>
      <c r="Y2106" s="43"/>
    </row>
    <row r="2107" spans="1:25">
      <c r="A2107" s="34"/>
      <c r="B2107" s="34"/>
      <c r="C2107" s="34"/>
      <c r="D2107" s="34"/>
      <c r="E2107" s="34"/>
      <c r="F2107" s="34"/>
      <c r="G2107" s="34"/>
      <c r="H2107" s="33"/>
      <c r="I2107" s="33"/>
      <c r="J2107" s="33"/>
      <c r="K2107" s="33"/>
      <c r="L2107" s="35"/>
      <c r="M2107" s="35"/>
      <c r="N2107" s="36"/>
      <c r="O2107" s="37"/>
      <c r="P2107" s="43"/>
      <c r="Q2107" s="38"/>
      <c r="R2107" s="38"/>
      <c r="S2107" s="39"/>
      <c r="T2107" s="40"/>
      <c r="U2107" s="40"/>
      <c r="V2107" s="38"/>
      <c r="W2107" s="38"/>
      <c r="X2107" s="38"/>
      <c r="Y2107" s="43"/>
    </row>
    <row r="2108" spans="1:25">
      <c r="A2108" s="34"/>
      <c r="B2108" s="34"/>
      <c r="C2108" s="34"/>
      <c r="D2108" s="34"/>
      <c r="E2108" s="34"/>
      <c r="F2108" s="34"/>
      <c r="G2108" s="34"/>
      <c r="H2108" s="33"/>
      <c r="I2108" s="33"/>
      <c r="J2108" s="33"/>
      <c r="K2108" s="33"/>
      <c r="L2108" s="35"/>
      <c r="M2108" s="35"/>
      <c r="N2108" s="36"/>
      <c r="O2108" s="37"/>
      <c r="P2108" s="43"/>
      <c r="Q2108" s="38"/>
      <c r="R2108" s="38"/>
      <c r="S2108" s="39"/>
      <c r="T2108" s="40"/>
      <c r="U2108" s="40"/>
      <c r="V2108" s="38"/>
      <c r="W2108" s="38"/>
      <c r="X2108" s="38"/>
      <c r="Y2108" s="43"/>
    </row>
    <row r="2109" spans="1:25">
      <c r="A2109" s="34"/>
      <c r="B2109" s="34"/>
      <c r="C2109" s="34"/>
      <c r="D2109" s="34"/>
      <c r="E2109" s="34"/>
      <c r="F2109" s="34"/>
      <c r="G2109" s="34"/>
      <c r="H2109" s="33"/>
      <c r="I2109" s="33"/>
      <c r="J2109" s="33"/>
      <c r="K2109" s="33"/>
      <c r="L2109" s="35"/>
      <c r="M2109" s="35"/>
      <c r="N2109" s="36"/>
      <c r="O2109" s="37"/>
      <c r="P2109" s="43"/>
      <c r="Q2109" s="38"/>
      <c r="R2109" s="38"/>
      <c r="S2109" s="39"/>
      <c r="T2109" s="40"/>
      <c r="U2109" s="40"/>
      <c r="V2109" s="38"/>
      <c r="W2109" s="38"/>
      <c r="X2109" s="38"/>
      <c r="Y2109" s="43"/>
    </row>
    <row r="2110" spans="1:25">
      <c r="A2110" s="34"/>
      <c r="B2110" s="34"/>
      <c r="C2110" s="34"/>
      <c r="D2110" s="34"/>
      <c r="E2110" s="34"/>
      <c r="F2110" s="34"/>
      <c r="G2110" s="34"/>
      <c r="H2110" s="33"/>
      <c r="I2110" s="33"/>
      <c r="J2110" s="33"/>
      <c r="K2110" s="33"/>
      <c r="L2110" s="35"/>
      <c r="M2110" s="35"/>
      <c r="N2110" s="36"/>
      <c r="O2110" s="37"/>
      <c r="P2110" s="43"/>
      <c r="Q2110" s="38"/>
      <c r="R2110" s="38"/>
      <c r="S2110" s="39"/>
      <c r="T2110" s="40"/>
      <c r="U2110" s="40"/>
      <c r="V2110" s="38"/>
      <c r="W2110" s="38"/>
      <c r="X2110" s="38"/>
      <c r="Y2110" s="43"/>
    </row>
    <row r="2111" spans="1:25">
      <c r="A2111" s="34"/>
      <c r="B2111" s="34"/>
      <c r="C2111" s="34"/>
      <c r="D2111" s="34"/>
      <c r="E2111" s="34"/>
      <c r="F2111" s="34"/>
      <c r="G2111" s="34"/>
      <c r="H2111" s="33"/>
      <c r="I2111" s="33"/>
      <c r="J2111" s="33"/>
      <c r="K2111" s="33"/>
      <c r="L2111" s="35"/>
      <c r="M2111" s="35"/>
      <c r="N2111" s="36"/>
      <c r="O2111" s="37"/>
      <c r="P2111" s="43"/>
      <c r="Q2111" s="38"/>
      <c r="R2111" s="38"/>
      <c r="S2111" s="39"/>
      <c r="T2111" s="40"/>
      <c r="U2111" s="40"/>
      <c r="V2111" s="38"/>
      <c r="W2111" s="38"/>
      <c r="X2111" s="38"/>
      <c r="Y2111" s="43"/>
    </row>
    <row r="2112" spans="1:25">
      <c r="A2112" s="34"/>
      <c r="B2112" s="34"/>
      <c r="C2112" s="34"/>
      <c r="D2112" s="34"/>
      <c r="E2112" s="34"/>
      <c r="F2112" s="34"/>
      <c r="G2112" s="34"/>
      <c r="H2112" s="33"/>
      <c r="I2112" s="33"/>
      <c r="J2112" s="33"/>
      <c r="K2112" s="33"/>
      <c r="L2112" s="35"/>
      <c r="M2112" s="35"/>
      <c r="N2112" s="36"/>
      <c r="O2112" s="37"/>
      <c r="P2112" s="43"/>
      <c r="Q2112" s="38"/>
      <c r="R2112" s="38"/>
      <c r="S2112" s="39"/>
      <c r="T2112" s="40"/>
      <c r="U2112" s="40"/>
      <c r="V2112" s="38"/>
      <c r="W2112" s="38"/>
      <c r="X2112" s="38"/>
      <c r="Y2112" s="43"/>
    </row>
    <row r="2113" spans="1:25">
      <c r="A2113" s="34"/>
      <c r="B2113" s="34"/>
      <c r="C2113" s="34"/>
      <c r="D2113" s="34"/>
      <c r="E2113" s="34"/>
      <c r="F2113" s="34"/>
      <c r="G2113" s="34"/>
      <c r="H2113" s="33"/>
      <c r="I2113" s="33"/>
      <c r="J2113" s="33"/>
      <c r="K2113" s="33"/>
      <c r="L2113" s="35"/>
      <c r="M2113" s="35"/>
      <c r="N2113" s="36"/>
      <c r="O2113" s="37"/>
      <c r="P2113" s="43"/>
      <c r="Q2113" s="38"/>
      <c r="R2113" s="38"/>
      <c r="S2113" s="39"/>
      <c r="T2113" s="40"/>
      <c r="U2113" s="40"/>
      <c r="V2113" s="38"/>
      <c r="W2113" s="38"/>
      <c r="X2113" s="38"/>
      <c r="Y2113" s="43"/>
    </row>
    <row r="2114" spans="1:25">
      <c r="A2114" s="34"/>
      <c r="B2114" s="34"/>
      <c r="C2114" s="34"/>
      <c r="D2114" s="34"/>
      <c r="E2114" s="34"/>
      <c r="F2114" s="34"/>
      <c r="G2114" s="34"/>
      <c r="H2114" s="33"/>
      <c r="I2114" s="33"/>
      <c r="J2114" s="33"/>
      <c r="K2114" s="33"/>
      <c r="L2114" s="35"/>
      <c r="M2114" s="35"/>
      <c r="N2114" s="36"/>
      <c r="O2114" s="37"/>
      <c r="P2114" s="43"/>
      <c r="Q2114" s="38"/>
      <c r="R2114" s="38"/>
      <c r="S2114" s="39"/>
      <c r="T2114" s="40"/>
      <c r="U2114" s="40"/>
      <c r="V2114" s="38"/>
      <c r="W2114" s="38"/>
      <c r="X2114" s="38"/>
      <c r="Y2114" s="43"/>
    </row>
    <row r="2115" spans="1:25">
      <c r="A2115" s="34"/>
      <c r="B2115" s="34"/>
      <c r="C2115" s="34"/>
      <c r="D2115" s="34"/>
      <c r="E2115" s="34"/>
      <c r="F2115" s="34"/>
      <c r="G2115" s="34"/>
      <c r="H2115" s="33"/>
      <c r="I2115" s="33"/>
      <c r="J2115" s="33"/>
      <c r="K2115" s="33"/>
      <c r="L2115" s="35"/>
      <c r="M2115" s="35"/>
      <c r="N2115" s="36"/>
      <c r="O2115" s="37"/>
      <c r="P2115" s="43"/>
      <c r="Q2115" s="38"/>
      <c r="R2115" s="38"/>
      <c r="S2115" s="39"/>
      <c r="T2115" s="40"/>
      <c r="U2115" s="40"/>
      <c r="V2115" s="38"/>
      <c r="W2115" s="38"/>
      <c r="X2115" s="38"/>
      <c r="Y2115" s="43"/>
    </row>
    <row r="2116" spans="1:25">
      <c r="A2116" s="34"/>
      <c r="B2116" s="34"/>
      <c r="C2116" s="34"/>
      <c r="D2116" s="34"/>
      <c r="E2116" s="34"/>
      <c r="F2116" s="34"/>
      <c r="G2116" s="34"/>
      <c r="H2116" s="33"/>
      <c r="I2116" s="33"/>
      <c r="J2116" s="33"/>
      <c r="K2116" s="33"/>
      <c r="L2116" s="35"/>
      <c r="M2116" s="35"/>
      <c r="N2116" s="36"/>
      <c r="O2116" s="37"/>
      <c r="P2116" s="43"/>
      <c r="Q2116" s="38"/>
      <c r="R2116" s="38"/>
      <c r="S2116" s="39"/>
      <c r="T2116" s="40"/>
      <c r="U2116" s="40"/>
      <c r="V2116" s="38"/>
      <c r="W2116" s="38"/>
      <c r="X2116" s="38"/>
      <c r="Y2116" s="43"/>
    </row>
    <row r="2117" spans="1:25">
      <c r="A2117" s="34"/>
      <c r="B2117" s="34"/>
      <c r="C2117" s="34"/>
      <c r="D2117" s="34"/>
      <c r="E2117" s="34"/>
      <c r="F2117" s="34"/>
      <c r="G2117" s="34"/>
      <c r="H2117" s="33"/>
      <c r="I2117" s="33"/>
      <c r="J2117" s="33"/>
      <c r="K2117" s="33"/>
      <c r="L2117" s="35"/>
      <c r="M2117" s="35"/>
      <c r="N2117" s="36"/>
      <c r="O2117" s="37"/>
      <c r="P2117" s="43"/>
      <c r="Q2117" s="38"/>
      <c r="R2117" s="38"/>
      <c r="S2117" s="39"/>
      <c r="T2117" s="40"/>
      <c r="U2117" s="40"/>
      <c r="V2117" s="38"/>
      <c r="W2117" s="38"/>
      <c r="X2117" s="38"/>
      <c r="Y2117" s="43"/>
    </row>
    <row r="2118" spans="1:25">
      <c r="A2118" s="34"/>
      <c r="B2118" s="34"/>
      <c r="C2118" s="34"/>
      <c r="D2118" s="34"/>
      <c r="E2118" s="34"/>
      <c r="F2118" s="34"/>
      <c r="G2118" s="34"/>
      <c r="H2118" s="33"/>
      <c r="I2118" s="33"/>
      <c r="J2118" s="33"/>
      <c r="K2118" s="33"/>
      <c r="L2118" s="35"/>
      <c r="M2118" s="35"/>
      <c r="N2118" s="36"/>
      <c r="O2118" s="37"/>
      <c r="P2118" s="43"/>
      <c r="Q2118" s="38"/>
      <c r="R2118" s="38"/>
      <c r="S2118" s="39"/>
      <c r="T2118" s="40"/>
      <c r="U2118" s="40"/>
      <c r="V2118" s="38"/>
      <c r="W2118" s="38"/>
      <c r="X2118" s="38"/>
      <c r="Y2118" s="43"/>
    </row>
    <row r="2119" spans="1:25">
      <c r="A2119" s="34"/>
      <c r="B2119" s="34"/>
      <c r="C2119" s="34"/>
      <c r="D2119" s="34"/>
      <c r="E2119" s="34"/>
      <c r="F2119" s="34"/>
      <c r="G2119" s="34"/>
      <c r="H2119" s="33"/>
      <c r="I2119" s="33"/>
      <c r="J2119" s="33"/>
      <c r="K2119" s="33"/>
      <c r="L2119" s="35"/>
      <c r="M2119" s="35"/>
      <c r="N2119" s="36"/>
      <c r="O2119" s="37"/>
      <c r="P2119" s="43"/>
      <c r="Q2119" s="38"/>
      <c r="R2119" s="38"/>
      <c r="S2119" s="39"/>
      <c r="T2119" s="40"/>
      <c r="U2119" s="40"/>
      <c r="V2119" s="38"/>
      <c r="W2119" s="38"/>
      <c r="X2119" s="38"/>
      <c r="Y2119" s="43"/>
    </row>
    <row r="2120" spans="1:25">
      <c r="A2120" s="34"/>
      <c r="B2120" s="34"/>
      <c r="C2120" s="34"/>
      <c r="D2120" s="34"/>
      <c r="E2120" s="34"/>
      <c r="F2120" s="34"/>
      <c r="G2120" s="34"/>
      <c r="H2120" s="33"/>
      <c r="I2120" s="33"/>
      <c r="J2120" s="33"/>
      <c r="K2120" s="33"/>
      <c r="L2120" s="35"/>
      <c r="M2120" s="35"/>
      <c r="N2120" s="36"/>
      <c r="O2120" s="37"/>
      <c r="P2120" s="43"/>
      <c r="Q2120" s="38"/>
      <c r="R2120" s="38"/>
      <c r="S2120" s="39"/>
      <c r="T2120" s="40"/>
      <c r="U2120" s="40"/>
      <c r="V2120" s="38"/>
      <c r="W2120" s="38"/>
      <c r="X2120" s="38"/>
      <c r="Y2120" s="43"/>
    </row>
    <row r="2121" spans="1:25">
      <c r="A2121" s="34"/>
      <c r="B2121" s="34"/>
      <c r="C2121" s="34"/>
      <c r="D2121" s="34"/>
      <c r="E2121" s="34"/>
      <c r="F2121" s="34"/>
      <c r="G2121" s="34"/>
      <c r="H2121" s="33"/>
      <c r="I2121" s="33"/>
      <c r="J2121" s="33"/>
      <c r="K2121" s="33"/>
      <c r="L2121" s="35"/>
      <c r="M2121" s="35"/>
      <c r="N2121" s="36"/>
      <c r="O2121" s="37"/>
      <c r="P2121" s="43"/>
      <c r="Q2121" s="38"/>
      <c r="R2121" s="38"/>
      <c r="S2121" s="39"/>
      <c r="T2121" s="40"/>
      <c r="U2121" s="40"/>
      <c r="V2121" s="38"/>
      <c r="W2121" s="38"/>
      <c r="X2121" s="38"/>
      <c r="Y2121" s="43"/>
    </row>
    <row r="2122" spans="1:25">
      <c r="A2122" s="34"/>
      <c r="B2122" s="34"/>
      <c r="C2122" s="34"/>
      <c r="D2122" s="34"/>
      <c r="E2122" s="34"/>
      <c r="F2122" s="34"/>
      <c r="G2122" s="34"/>
      <c r="H2122" s="33"/>
      <c r="I2122" s="33"/>
      <c r="J2122" s="33"/>
      <c r="K2122" s="33"/>
      <c r="L2122" s="35"/>
      <c r="M2122" s="35"/>
      <c r="N2122" s="36"/>
      <c r="O2122" s="37"/>
      <c r="P2122" s="43"/>
      <c r="Q2122" s="38"/>
      <c r="R2122" s="38"/>
      <c r="S2122" s="39"/>
      <c r="T2122" s="40"/>
      <c r="U2122" s="40"/>
      <c r="V2122" s="38"/>
      <c r="W2122" s="38"/>
      <c r="X2122" s="38"/>
      <c r="Y2122" s="43"/>
    </row>
    <row r="2123" spans="1:25">
      <c r="A2123" s="34"/>
      <c r="B2123" s="34"/>
      <c r="C2123" s="34"/>
      <c r="D2123" s="34"/>
      <c r="E2123" s="34"/>
      <c r="F2123" s="34"/>
      <c r="G2123" s="34"/>
      <c r="H2123" s="33"/>
      <c r="I2123" s="33"/>
      <c r="J2123" s="33"/>
      <c r="K2123" s="33"/>
      <c r="L2123" s="35"/>
      <c r="M2123" s="35"/>
      <c r="N2123" s="36"/>
      <c r="O2123" s="37"/>
      <c r="P2123" s="43"/>
      <c r="Q2123" s="38"/>
      <c r="R2123" s="38"/>
      <c r="S2123" s="39"/>
      <c r="T2123" s="40"/>
      <c r="U2123" s="40"/>
      <c r="V2123" s="38"/>
      <c r="W2123" s="38"/>
      <c r="X2123" s="38"/>
      <c r="Y2123" s="43"/>
    </row>
    <row r="2124" spans="1:25">
      <c r="A2124" s="34"/>
      <c r="B2124" s="34"/>
      <c r="C2124" s="34"/>
      <c r="D2124" s="34"/>
      <c r="E2124" s="34"/>
      <c r="F2124" s="34"/>
      <c r="G2124" s="34"/>
      <c r="H2124" s="33"/>
      <c r="I2124" s="33"/>
      <c r="J2124" s="33"/>
      <c r="K2124" s="33"/>
      <c r="L2124" s="35"/>
      <c r="M2124" s="35"/>
      <c r="N2124" s="36"/>
      <c r="O2124" s="37"/>
      <c r="P2124" s="43"/>
      <c r="Q2124" s="38"/>
      <c r="R2124" s="38"/>
      <c r="S2124" s="39"/>
      <c r="T2124" s="40"/>
      <c r="U2124" s="40"/>
      <c r="V2124" s="38"/>
      <c r="W2124" s="38"/>
      <c r="X2124" s="38"/>
      <c r="Y2124" s="43"/>
    </row>
    <row r="2125" spans="1:25">
      <c r="A2125" s="34"/>
      <c r="B2125" s="34"/>
      <c r="C2125" s="34"/>
      <c r="D2125" s="34"/>
      <c r="E2125" s="34"/>
      <c r="F2125" s="34"/>
      <c r="G2125" s="34"/>
      <c r="H2125" s="33"/>
      <c r="I2125" s="33"/>
      <c r="J2125" s="33"/>
      <c r="K2125" s="33"/>
      <c r="L2125" s="35"/>
      <c r="M2125" s="35"/>
      <c r="N2125" s="36"/>
      <c r="O2125" s="37"/>
      <c r="P2125" s="43"/>
      <c r="Q2125" s="38"/>
      <c r="R2125" s="38"/>
      <c r="S2125" s="39"/>
      <c r="T2125" s="40"/>
      <c r="U2125" s="40"/>
      <c r="V2125" s="38"/>
      <c r="W2125" s="38"/>
      <c r="X2125" s="38"/>
      <c r="Y2125" s="43"/>
    </row>
    <row r="2126" spans="1:25">
      <c r="A2126" s="34"/>
      <c r="B2126" s="34"/>
      <c r="C2126" s="34"/>
      <c r="D2126" s="34"/>
      <c r="E2126" s="34"/>
      <c r="F2126" s="34"/>
      <c r="G2126" s="34"/>
      <c r="H2126" s="33"/>
      <c r="I2126" s="33"/>
      <c r="J2126" s="33"/>
      <c r="K2126" s="33"/>
      <c r="L2126" s="35"/>
      <c r="M2126" s="35"/>
      <c r="N2126" s="36"/>
      <c r="O2126" s="37"/>
      <c r="P2126" s="43"/>
      <c r="Q2126" s="38"/>
      <c r="R2126" s="38"/>
      <c r="S2126" s="39"/>
      <c r="T2126" s="40"/>
      <c r="U2126" s="40"/>
      <c r="V2126" s="38"/>
      <c r="W2126" s="38"/>
      <c r="X2126" s="38"/>
      <c r="Y2126" s="43"/>
    </row>
    <row r="2127" spans="1:25">
      <c r="A2127" s="34"/>
      <c r="B2127" s="34"/>
      <c r="C2127" s="34"/>
      <c r="D2127" s="34"/>
      <c r="E2127" s="34"/>
      <c r="F2127" s="34"/>
      <c r="G2127" s="34"/>
      <c r="H2127" s="33"/>
      <c r="I2127" s="33"/>
      <c r="J2127" s="33"/>
      <c r="K2127" s="33"/>
      <c r="L2127" s="35"/>
      <c r="M2127" s="35"/>
      <c r="N2127" s="36"/>
      <c r="O2127" s="37"/>
      <c r="P2127" s="43"/>
      <c r="Q2127" s="38"/>
      <c r="R2127" s="38"/>
      <c r="S2127" s="39"/>
      <c r="T2127" s="40"/>
      <c r="U2127" s="40"/>
      <c r="V2127" s="38"/>
      <c r="W2127" s="38"/>
      <c r="X2127" s="38"/>
      <c r="Y2127" s="43"/>
    </row>
    <row r="2128" spans="1:25">
      <c r="A2128" s="34"/>
      <c r="B2128" s="34"/>
      <c r="C2128" s="34"/>
      <c r="D2128" s="34"/>
      <c r="E2128" s="34"/>
      <c r="F2128" s="34"/>
      <c r="G2128" s="34"/>
      <c r="H2128" s="33"/>
      <c r="I2128" s="33"/>
      <c r="J2128" s="33"/>
      <c r="K2128" s="33"/>
      <c r="L2128" s="35"/>
      <c r="M2128" s="35"/>
      <c r="N2128" s="36"/>
      <c r="O2128" s="37"/>
      <c r="P2128" s="43"/>
      <c r="Q2128" s="38"/>
      <c r="R2128" s="38"/>
      <c r="S2128" s="39"/>
      <c r="T2128" s="40"/>
      <c r="U2128" s="40"/>
      <c r="V2128" s="38"/>
      <c r="W2128" s="38"/>
      <c r="X2128" s="38"/>
      <c r="Y2128" s="43"/>
    </row>
    <row r="2129" spans="1:25">
      <c r="A2129" s="34"/>
      <c r="B2129" s="34"/>
      <c r="C2129" s="34"/>
      <c r="D2129" s="34"/>
      <c r="E2129" s="34"/>
      <c r="F2129" s="34"/>
      <c r="G2129" s="34"/>
      <c r="H2129" s="33"/>
      <c r="I2129" s="33"/>
      <c r="J2129" s="33"/>
      <c r="K2129" s="33"/>
      <c r="L2129" s="35"/>
      <c r="M2129" s="35"/>
      <c r="N2129" s="36"/>
      <c r="O2129" s="37"/>
      <c r="P2129" s="43"/>
      <c r="Q2129" s="38"/>
      <c r="R2129" s="38"/>
      <c r="S2129" s="39"/>
      <c r="T2129" s="40"/>
      <c r="U2129" s="40"/>
      <c r="V2129" s="38"/>
      <c r="W2129" s="38"/>
      <c r="X2129" s="38"/>
      <c r="Y2129" s="43"/>
    </row>
    <row r="2130" spans="1:25">
      <c r="A2130" s="34"/>
      <c r="B2130" s="34"/>
      <c r="C2130" s="34"/>
      <c r="D2130" s="34"/>
      <c r="E2130" s="34"/>
      <c r="F2130" s="34"/>
      <c r="G2130" s="34"/>
      <c r="H2130" s="33"/>
      <c r="I2130" s="33"/>
      <c r="J2130" s="33"/>
      <c r="K2130" s="33"/>
      <c r="L2130" s="35"/>
      <c r="M2130" s="35"/>
      <c r="N2130" s="36"/>
      <c r="O2130" s="37"/>
      <c r="P2130" s="43"/>
      <c r="Q2130" s="38"/>
      <c r="R2130" s="38"/>
      <c r="S2130" s="39"/>
      <c r="T2130" s="40"/>
      <c r="U2130" s="40"/>
      <c r="V2130" s="38"/>
      <c r="W2130" s="38"/>
      <c r="X2130" s="38"/>
      <c r="Y2130" s="43"/>
    </row>
    <row r="2131" spans="1:25">
      <c r="A2131" s="34"/>
      <c r="B2131" s="34"/>
      <c r="C2131" s="34"/>
      <c r="D2131" s="34"/>
      <c r="E2131" s="34"/>
      <c r="F2131" s="34"/>
      <c r="G2131" s="34"/>
      <c r="H2131" s="33"/>
      <c r="I2131" s="33"/>
      <c r="J2131" s="33"/>
      <c r="K2131" s="33"/>
      <c r="L2131" s="35"/>
      <c r="M2131" s="35"/>
      <c r="N2131" s="36"/>
      <c r="O2131" s="37"/>
      <c r="P2131" s="43"/>
      <c r="Q2131" s="38"/>
      <c r="R2131" s="38"/>
      <c r="S2131" s="39"/>
      <c r="T2131" s="40"/>
      <c r="U2131" s="40"/>
      <c r="V2131" s="38"/>
      <c r="W2131" s="38"/>
      <c r="X2131" s="38"/>
      <c r="Y2131" s="43"/>
    </row>
    <row r="2132" spans="1:25">
      <c r="A2132" s="34"/>
      <c r="B2132" s="34"/>
      <c r="C2132" s="34"/>
      <c r="D2132" s="34"/>
      <c r="E2132" s="34"/>
      <c r="F2132" s="34"/>
      <c r="G2132" s="34"/>
      <c r="H2132" s="33"/>
      <c r="I2132" s="33"/>
      <c r="J2132" s="33"/>
      <c r="K2132" s="33"/>
      <c r="L2132" s="35"/>
      <c r="M2132" s="35"/>
      <c r="N2132" s="36"/>
      <c r="O2132" s="37"/>
      <c r="P2132" s="43"/>
      <c r="Q2132" s="38"/>
      <c r="R2132" s="38"/>
      <c r="S2132" s="39"/>
      <c r="T2132" s="40"/>
      <c r="U2132" s="40"/>
      <c r="V2132" s="38"/>
      <c r="W2132" s="38"/>
      <c r="X2132" s="38"/>
      <c r="Y2132" s="43"/>
    </row>
    <row r="2133" spans="1:25">
      <c r="A2133" s="34"/>
      <c r="B2133" s="34"/>
      <c r="C2133" s="34"/>
      <c r="D2133" s="34"/>
      <c r="E2133" s="34"/>
      <c r="F2133" s="34"/>
      <c r="G2133" s="34"/>
      <c r="H2133" s="33"/>
      <c r="I2133" s="33"/>
      <c r="J2133" s="33"/>
      <c r="K2133" s="33"/>
      <c r="L2133" s="35"/>
      <c r="M2133" s="35"/>
      <c r="N2133" s="36"/>
      <c r="O2133" s="37"/>
      <c r="P2133" s="43"/>
      <c r="Q2133" s="38"/>
      <c r="R2133" s="38"/>
      <c r="S2133" s="39"/>
      <c r="T2133" s="40"/>
      <c r="U2133" s="40"/>
      <c r="V2133" s="38"/>
      <c r="W2133" s="38"/>
      <c r="X2133" s="38"/>
      <c r="Y2133" s="43"/>
    </row>
    <row r="2134" spans="1:25">
      <c r="A2134" s="34"/>
      <c r="B2134" s="34"/>
      <c r="C2134" s="34"/>
      <c r="D2134" s="34"/>
      <c r="E2134" s="34"/>
      <c r="F2134" s="34"/>
      <c r="G2134" s="34"/>
      <c r="H2134" s="33"/>
      <c r="I2134" s="33"/>
      <c r="J2134" s="33"/>
      <c r="K2134" s="33"/>
      <c r="L2134" s="35"/>
      <c r="M2134" s="35"/>
      <c r="N2134" s="36"/>
      <c r="O2134" s="37"/>
      <c r="P2134" s="43"/>
      <c r="Q2134" s="38"/>
      <c r="R2134" s="38"/>
      <c r="S2134" s="39"/>
      <c r="T2134" s="40"/>
      <c r="U2134" s="40"/>
      <c r="V2134" s="38"/>
      <c r="W2134" s="38"/>
      <c r="X2134" s="38"/>
      <c r="Y2134" s="43"/>
    </row>
    <row r="2135" spans="1:25">
      <c r="A2135" s="34"/>
      <c r="B2135" s="34"/>
      <c r="C2135" s="34"/>
      <c r="D2135" s="34"/>
      <c r="E2135" s="34"/>
      <c r="F2135" s="34"/>
      <c r="G2135" s="34"/>
      <c r="H2135" s="33"/>
      <c r="I2135" s="33"/>
      <c r="J2135" s="33"/>
      <c r="K2135" s="33"/>
      <c r="L2135" s="35"/>
      <c r="M2135" s="35"/>
      <c r="N2135" s="36"/>
      <c r="O2135" s="37"/>
      <c r="P2135" s="43"/>
      <c r="Q2135" s="38"/>
      <c r="R2135" s="38"/>
      <c r="S2135" s="39"/>
      <c r="T2135" s="40"/>
      <c r="U2135" s="40"/>
      <c r="V2135" s="38"/>
      <c r="W2135" s="38"/>
      <c r="X2135" s="38"/>
      <c r="Y2135" s="43"/>
    </row>
    <row r="2136" spans="1:25">
      <c r="A2136" s="34"/>
      <c r="B2136" s="34"/>
      <c r="C2136" s="34"/>
      <c r="D2136" s="34"/>
      <c r="E2136" s="34"/>
      <c r="F2136" s="34"/>
      <c r="G2136" s="34"/>
      <c r="H2136" s="33"/>
      <c r="I2136" s="33"/>
      <c r="J2136" s="33"/>
      <c r="K2136" s="33"/>
      <c r="L2136" s="35"/>
      <c r="M2136" s="35"/>
      <c r="N2136" s="36"/>
      <c r="O2136" s="37"/>
      <c r="P2136" s="43"/>
      <c r="Q2136" s="38"/>
      <c r="R2136" s="38"/>
      <c r="S2136" s="39"/>
      <c r="T2136" s="40"/>
      <c r="U2136" s="40"/>
      <c r="V2136" s="38"/>
      <c r="W2136" s="38"/>
      <c r="X2136" s="38"/>
      <c r="Y2136" s="43"/>
    </row>
    <row r="2137" spans="1:25">
      <c r="A2137" s="34"/>
      <c r="B2137" s="34"/>
      <c r="C2137" s="34"/>
      <c r="D2137" s="34"/>
      <c r="E2137" s="34"/>
      <c r="F2137" s="34"/>
      <c r="G2137" s="34"/>
      <c r="H2137" s="33"/>
      <c r="I2137" s="33"/>
      <c r="J2137" s="33"/>
      <c r="K2137" s="33"/>
      <c r="L2137" s="35"/>
      <c r="M2137" s="35"/>
      <c r="N2137" s="36"/>
      <c r="O2137" s="37"/>
      <c r="P2137" s="43"/>
      <c r="Q2137" s="38"/>
      <c r="R2137" s="38"/>
      <c r="S2137" s="39"/>
      <c r="T2137" s="40"/>
      <c r="U2137" s="40"/>
      <c r="V2137" s="38"/>
      <c r="W2137" s="38"/>
      <c r="X2137" s="38"/>
      <c r="Y2137" s="43"/>
    </row>
    <row r="2138" spans="1:25">
      <c r="A2138" s="34"/>
      <c r="B2138" s="34"/>
      <c r="C2138" s="34"/>
      <c r="D2138" s="34"/>
      <c r="E2138" s="34"/>
      <c r="F2138" s="34"/>
      <c r="G2138" s="34"/>
      <c r="H2138" s="33"/>
      <c r="I2138" s="33"/>
      <c r="J2138" s="33"/>
      <c r="K2138" s="33"/>
      <c r="L2138" s="35"/>
      <c r="M2138" s="35"/>
      <c r="N2138" s="36"/>
      <c r="O2138" s="37"/>
      <c r="P2138" s="43"/>
      <c r="Q2138" s="38"/>
      <c r="R2138" s="38"/>
      <c r="S2138" s="39"/>
      <c r="T2138" s="40"/>
      <c r="U2138" s="40"/>
      <c r="V2138" s="38"/>
      <c r="W2138" s="38"/>
      <c r="X2138" s="38"/>
      <c r="Y2138" s="43"/>
    </row>
    <row r="2139" spans="1:25">
      <c r="A2139" s="34"/>
      <c r="B2139" s="34"/>
      <c r="C2139" s="34"/>
      <c r="D2139" s="34"/>
      <c r="E2139" s="34"/>
      <c r="F2139" s="34"/>
      <c r="G2139" s="34"/>
      <c r="H2139" s="33"/>
      <c r="I2139" s="33"/>
      <c r="J2139" s="33"/>
      <c r="K2139" s="33"/>
      <c r="L2139" s="35"/>
      <c r="M2139" s="35"/>
      <c r="N2139" s="36"/>
      <c r="O2139" s="37"/>
      <c r="P2139" s="43"/>
      <c r="Q2139" s="38"/>
      <c r="R2139" s="38"/>
      <c r="S2139" s="39"/>
      <c r="T2139" s="40"/>
      <c r="U2139" s="40"/>
      <c r="V2139" s="38"/>
      <c r="W2139" s="38"/>
      <c r="X2139" s="38"/>
      <c r="Y2139" s="43"/>
    </row>
    <row r="2140" spans="1:25">
      <c r="A2140" s="34"/>
      <c r="B2140" s="34"/>
      <c r="C2140" s="34"/>
      <c r="D2140" s="34"/>
      <c r="E2140" s="34"/>
      <c r="F2140" s="34"/>
      <c r="G2140" s="34"/>
      <c r="H2140" s="33"/>
      <c r="I2140" s="33"/>
      <c r="J2140" s="33"/>
      <c r="K2140" s="33"/>
      <c r="L2140" s="35"/>
      <c r="M2140" s="35"/>
      <c r="N2140" s="36"/>
      <c r="O2140" s="37"/>
      <c r="P2140" s="43"/>
      <c r="Q2140" s="38"/>
      <c r="R2140" s="38"/>
      <c r="S2140" s="39"/>
      <c r="T2140" s="40"/>
      <c r="U2140" s="40"/>
      <c r="V2140" s="38"/>
      <c r="W2140" s="38"/>
      <c r="X2140" s="38"/>
      <c r="Y2140" s="43"/>
    </row>
    <row r="2141" spans="1:25">
      <c r="A2141" s="34"/>
      <c r="B2141" s="34"/>
      <c r="C2141" s="34"/>
      <c r="D2141" s="34"/>
      <c r="E2141" s="34"/>
      <c r="F2141" s="34"/>
      <c r="G2141" s="34"/>
      <c r="H2141" s="33"/>
      <c r="I2141" s="33"/>
      <c r="J2141" s="33"/>
      <c r="K2141" s="33"/>
      <c r="L2141" s="35"/>
      <c r="M2141" s="35"/>
      <c r="N2141" s="36"/>
      <c r="O2141" s="37"/>
      <c r="P2141" s="43"/>
      <c r="Q2141" s="38"/>
      <c r="R2141" s="38"/>
      <c r="S2141" s="39"/>
      <c r="T2141" s="40"/>
      <c r="U2141" s="40"/>
      <c r="V2141" s="38"/>
      <c r="W2141" s="38"/>
      <c r="X2141" s="38"/>
      <c r="Y2141" s="43"/>
    </row>
    <row r="2142" spans="1:25">
      <c r="A2142" s="34"/>
      <c r="B2142" s="34"/>
      <c r="C2142" s="34"/>
      <c r="D2142" s="34"/>
      <c r="E2142" s="34"/>
      <c r="F2142" s="34"/>
      <c r="G2142" s="34"/>
      <c r="H2142" s="33"/>
      <c r="I2142" s="33"/>
      <c r="J2142" s="33"/>
      <c r="K2142" s="33"/>
      <c r="L2142" s="35"/>
      <c r="M2142" s="35"/>
      <c r="N2142" s="36"/>
      <c r="O2142" s="37"/>
      <c r="P2142" s="43"/>
      <c r="Q2142" s="38"/>
      <c r="R2142" s="38"/>
      <c r="S2142" s="39"/>
      <c r="T2142" s="40"/>
      <c r="U2142" s="40"/>
      <c r="V2142" s="38"/>
      <c r="W2142" s="38"/>
      <c r="X2142" s="38"/>
      <c r="Y2142" s="43"/>
    </row>
    <row r="2143" spans="1:25">
      <c r="A2143" s="34"/>
      <c r="B2143" s="34"/>
      <c r="C2143" s="34"/>
      <c r="D2143" s="34"/>
      <c r="E2143" s="34"/>
      <c r="F2143" s="34"/>
      <c r="G2143" s="34"/>
      <c r="H2143" s="33"/>
      <c r="I2143" s="33"/>
      <c r="J2143" s="33"/>
      <c r="K2143" s="33"/>
      <c r="L2143" s="35"/>
      <c r="M2143" s="35"/>
      <c r="N2143" s="36"/>
      <c r="O2143" s="37"/>
      <c r="P2143" s="43"/>
      <c r="Q2143" s="38"/>
      <c r="R2143" s="38"/>
      <c r="S2143" s="39"/>
      <c r="T2143" s="40"/>
      <c r="U2143" s="40"/>
      <c r="V2143" s="38"/>
      <c r="W2143" s="38"/>
      <c r="X2143" s="38"/>
      <c r="Y2143" s="43"/>
    </row>
    <row r="2144" spans="1:25">
      <c r="A2144" s="34"/>
      <c r="B2144" s="34"/>
      <c r="C2144" s="34"/>
      <c r="D2144" s="34"/>
      <c r="E2144" s="34"/>
      <c r="F2144" s="34"/>
      <c r="G2144" s="34"/>
      <c r="H2144" s="33"/>
      <c r="I2144" s="33"/>
      <c r="J2144" s="33"/>
      <c r="K2144" s="33"/>
      <c r="L2144" s="35"/>
      <c r="M2144" s="35"/>
      <c r="N2144" s="36"/>
      <c r="O2144" s="37"/>
      <c r="P2144" s="43"/>
      <c r="Q2144" s="38"/>
      <c r="R2144" s="38"/>
      <c r="S2144" s="39"/>
      <c r="T2144" s="40"/>
      <c r="U2144" s="40"/>
      <c r="V2144" s="38"/>
      <c r="W2144" s="38"/>
      <c r="X2144" s="38"/>
      <c r="Y2144" s="43"/>
    </row>
    <row r="2145" spans="1:25">
      <c r="A2145" s="34"/>
      <c r="B2145" s="34"/>
      <c r="C2145" s="34"/>
      <c r="D2145" s="34"/>
      <c r="E2145" s="34"/>
      <c r="F2145" s="34"/>
      <c r="G2145" s="34"/>
      <c r="H2145" s="33"/>
      <c r="I2145" s="33"/>
      <c r="J2145" s="33"/>
      <c r="K2145" s="33"/>
      <c r="L2145" s="35"/>
      <c r="M2145" s="35"/>
      <c r="N2145" s="36"/>
      <c r="O2145" s="37"/>
      <c r="P2145" s="43"/>
      <c r="Q2145" s="38"/>
      <c r="R2145" s="38"/>
      <c r="S2145" s="39"/>
      <c r="T2145" s="40"/>
      <c r="U2145" s="40"/>
      <c r="V2145" s="38"/>
      <c r="W2145" s="38"/>
      <c r="X2145" s="38"/>
      <c r="Y2145" s="43"/>
    </row>
    <row r="2146" spans="1:25">
      <c r="A2146" s="34"/>
      <c r="B2146" s="34"/>
      <c r="C2146" s="34"/>
      <c r="D2146" s="34"/>
      <c r="E2146" s="34"/>
      <c r="F2146" s="34"/>
      <c r="G2146" s="34"/>
      <c r="H2146" s="33"/>
      <c r="I2146" s="33"/>
      <c r="J2146" s="33"/>
      <c r="K2146" s="33"/>
      <c r="L2146" s="35"/>
      <c r="M2146" s="35"/>
      <c r="N2146" s="36"/>
      <c r="O2146" s="37"/>
      <c r="P2146" s="43"/>
      <c r="Q2146" s="38"/>
      <c r="R2146" s="38"/>
      <c r="S2146" s="39"/>
      <c r="T2146" s="40"/>
      <c r="U2146" s="40"/>
      <c r="V2146" s="38"/>
      <c r="W2146" s="38"/>
      <c r="X2146" s="38"/>
      <c r="Y2146" s="43"/>
    </row>
    <row r="2147" spans="1:25">
      <c r="A2147" s="34"/>
      <c r="B2147" s="34"/>
      <c r="C2147" s="34"/>
      <c r="D2147" s="34"/>
      <c r="E2147" s="34"/>
      <c r="F2147" s="34"/>
      <c r="G2147" s="34"/>
      <c r="H2147" s="33"/>
      <c r="I2147" s="33"/>
      <c r="J2147" s="33"/>
      <c r="K2147" s="33"/>
      <c r="L2147" s="35"/>
      <c r="M2147" s="35"/>
      <c r="N2147" s="36"/>
      <c r="O2147" s="37"/>
      <c r="P2147" s="43"/>
      <c r="Q2147" s="38"/>
      <c r="R2147" s="38"/>
      <c r="S2147" s="39"/>
      <c r="T2147" s="40"/>
      <c r="U2147" s="40"/>
      <c r="V2147" s="38"/>
      <c r="W2147" s="38"/>
      <c r="X2147" s="38"/>
      <c r="Y2147" s="43"/>
    </row>
    <row r="2148" spans="1:25">
      <c r="A2148" s="34"/>
      <c r="B2148" s="34"/>
      <c r="C2148" s="34"/>
      <c r="D2148" s="34"/>
      <c r="E2148" s="34"/>
      <c r="F2148" s="34"/>
      <c r="G2148" s="34"/>
      <c r="H2148" s="33"/>
      <c r="I2148" s="33"/>
      <c r="J2148" s="33"/>
      <c r="K2148" s="33"/>
      <c r="L2148" s="35"/>
      <c r="M2148" s="35"/>
      <c r="N2148" s="36"/>
      <c r="O2148" s="37"/>
      <c r="P2148" s="43"/>
      <c r="Q2148" s="38"/>
      <c r="R2148" s="38"/>
      <c r="S2148" s="39"/>
      <c r="T2148" s="40"/>
      <c r="U2148" s="40"/>
      <c r="V2148" s="38"/>
      <c r="W2148" s="38"/>
      <c r="X2148" s="38"/>
      <c r="Y2148" s="43"/>
    </row>
    <row r="2149" spans="1:25">
      <c r="A2149" s="34"/>
      <c r="B2149" s="34"/>
      <c r="C2149" s="34"/>
      <c r="D2149" s="34"/>
      <c r="E2149" s="34"/>
      <c r="F2149" s="34"/>
      <c r="G2149" s="34"/>
      <c r="H2149" s="33"/>
      <c r="I2149" s="33"/>
      <c r="J2149" s="33"/>
      <c r="K2149" s="33"/>
      <c r="L2149" s="35"/>
      <c r="M2149" s="35"/>
      <c r="N2149" s="36"/>
      <c r="O2149" s="37"/>
      <c r="P2149" s="43"/>
      <c r="Q2149" s="38"/>
      <c r="R2149" s="38"/>
      <c r="S2149" s="39"/>
      <c r="T2149" s="40"/>
      <c r="U2149" s="40"/>
      <c r="V2149" s="38"/>
      <c r="W2149" s="38"/>
      <c r="X2149" s="38"/>
      <c r="Y2149" s="43"/>
    </row>
    <row r="2150" spans="1:25">
      <c r="A2150" s="34"/>
      <c r="B2150" s="34"/>
      <c r="C2150" s="34"/>
      <c r="D2150" s="34"/>
      <c r="E2150" s="34"/>
      <c r="F2150" s="34"/>
      <c r="G2150" s="34"/>
      <c r="H2150" s="33"/>
      <c r="I2150" s="33"/>
      <c r="J2150" s="33"/>
      <c r="K2150" s="33"/>
      <c r="L2150" s="35"/>
      <c r="M2150" s="35"/>
      <c r="N2150" s="36"/>
      <c r="O2150" s="37"/>
      <c r="P2150" s="43"/>
      <c r="Q2150" s="38"/>
      <c r="R2150" s="38"/>
      <c r="S2150" s="39"/>
      <c r="T2150" s="40"/>
      <c r="U2150" s="40"/>
      <c r="V2150" s="38"/>
      <c r="W2150" s="38"/>
      <c r="X2150" s="38"/>
      <c r="Y2150" s="43"/>
    </row>
    <row r="2151" spans="1:25">
      <c r="A2151" s="34"/>
      <c r="B2151" s="34"/>
      <c r="C2151" s="34"/>
      <c r="D2151" s="34"/>
      <c r="E2151" s="34"/>
      <c r="F2151" s="34"/>
      <c r="G2151" s="34"/>
      <c r="H2151" s="33"/>
      <c r="I2151" s="33"/>
      <c r="J2151" s="33"/>
      <c r="K2151" s="33"/>
      <c r="L2151" s="35"/>
      <c r="M2151" s="35"/>
      <c r="N2151" s="36"/>
      <c r="O2151" s="37"/>
      <c r="P2151" s="43"/>
      <c r="Q2151" s="38"/>
      <c r="R2151" s="38"/>
      <c r="S2151" s="39"/>
      <c r="T2151" s="40"/>
      <c r="U2151" s="40"/>
      <c r="V2151" s="38"/>
      <c r="W2151" s="38"/>
      <c r="X2151" s="38"/>
      <c r="Y2151" s="43"/>
    </row>
    <row r="2152" spans="1:25">
      <c r="A2152" s="34"/>
      <c r="B2152" s="34"/>
      <c r="C2152" s="34"/>
      <c r="D2152" s="34"/>
      <c r="E2152" s="34"/>
      <c r="F2152" s="34"/>
      <c r="G2152" s="34"/>
      <c r="H2152" s="33"/>
      <c r="I2152" s="33"/>
      <c r="J2152" s="33"/>
      <c r="K2152" s="33"/>
      <c r="L2152" s="35"/>
      <c r="M2152" s="35"/>
      <c r="N2152" s="36"/>
      <c r="O2152" s="37"/>
      <c r="P2152" s="43"/>
      <c r="Q2152" s="38"/>
      <c r="R2152" s="38"/>
      <c r="S2152" s="39"/>
      <c r="T2152" s="40"/>
      <c r="U2152" s="40"/>
      <c r="V2152" s="38"/>
      <c r="W2152" s="38"/>
      <c r="X2152" s="38"/>
      <c r="Y2152" s="43"/>
    </row>
    <row r="2153" spans="1:25">
      <c r="A2153" s="34"/>
      <c r="B2153" s="34"/>
      <c r="C2153" s="34"/>
      <c r="D2153" s="34"/>
      <c r="E2153" s="34"/>
      <c r="F2153" s="34"/>
      <c r="G2153" s="34"/>
      <c r="H2153" s="33"/>
      <c r="I2153" s="33"/>
      <c r="J2153" s="33"/>
      <c r="K2153" s="33"/>
      <c r="L2153" s="35"/>
      <c r="M2153" s="35"/>
      <c r="N2153" s="36"/>
      <c r="O2153" s="37"/>
      <c r="P2153" s="43"/>
      <c r="Q2153" s="38"/>
      <c r="R2153" s="38"/>
      <c r="S2153" s="39"/>
      <c r="T2153" s="40"/>
      <c r="U2153" s="40"/>
      <c r="V2153" s="38"/>
      <c r="W2153" s="38"/>
      <c r="X2153" s="38"/>
      <c r="Y2153" s="43"/>
    </row>
    <row r="2154" spans="1:25">
      <c r="A2154" s="34"/>
      <c r="B2154" s="34"/>
      <c r="C2154" s="34"/>
      <c r="D2154" s="34"/>
      <c r="E2154" s="34"/>
      <c r="F2154" s="34"/>
      <c r="G2154" s="34"/>
      <c r="H2154" s="33"/>
      <c r="I2154" s="33"/>
      <c r="J2154" s="33"/>
      <c r="K2154" s="33"/>
      <c r="L2154" s="35"/>
      <c r="M2154" s="35"/>
      <c r="N2154" s="36"/>
      <c r="O2154" s="37"/>
      <c r="P2154" s="43"/>
      <c r="Q2154" s="38"/>
      <c r="R2154" s="38"/>
      <c r="S2154" s="39"/>
      <c r="T2154" s="40"/>
      <c r="U2154" s="40"/>
      <c r="V2154" s="38"/>
      <c r="W2154" s="38"/>
      <c r="X2154" s="38"/>
      <c r="Y2154" s="43"/>
    </row>
    <row r="2155" spans="1:25">
      <c r="A2155" s="34"/>
      <c r="B2155" s="34"/>
      <c r="C2155" s="34"/>
      <c r="D2155" s="34"/>
      <c r="E2155" s="34"/>
      <c r="F2155" s="34"/>
      <c r="G2155" s="34"/>
      <c r="H2155" s="33"/>
      <c r="I2155" s="33"/>
      <c r="J2155" s="33"/>
      <c r="K2155" s="33"/>
      <c r="L2155" s="35"/>
      <c r="M2155" s="35"/>
      <c r="N2155" s="36"/>
      <c r="O2155" s="37"/>
      <c r="P2155" s="43"/>
      <c r="Q2155" s="38"/>
      <c r="R2155" s="38"/>
      <c r="S2155" s="39"/>
      <c r="T2155" s="40"/>
      <c r="U2155" s="40"/>
      <c r="V2155" s="38"/>
      <c r="W2155" s="38"/>
      <c r="X2155" s="38"/>
      <c r="Y2155" s="43"/>
    </row>
    <row r="2156" spans="1:25">
      <c r="A2156" s="34"/>
      <c r="B2156" s="34"/>
      <c r="C2156" s="34"/>
      <c r="D2156" s="34"/>
      <c r="E2156" s="34"/>
      <c r="F2156" s="34"/>
      <c r="G2156" s="34"/>
      <c r="H2156" s="33"/>
      <c r="I2156" s="33"/>
      <c r="J2156" s="33"/>
      <c r="K2156" s="33"/>
      <c r="L2156" s="35"/>
      <c r="M2156" s="35"/>
      <c r="N2156" s="36"/>
      <c r="O2156" s="37"/>
      <c r="P2156" s="43"/>
      <c r="Q2156" s="38"/>
      <c r="R2156" s="38"/>
      <c r="S2156" s="39"/>
      <c r="T2156" s="40"/>
      <c r="U2156" s="40"/>
      <c r="V2156" s="38"/>
      <c r="W2156" s="38"/>
      <c r="X2156" s="38"/>
      <c r="Y2156" s="43"/>
    </row>
    <row r="2157" spans="1:25">
      <c r="A2157" s="34"/>
      <c r="B2157" s="34"/>
      <c r="C2157" s="34"/>
      <c r="D2157" s="34"/>
      <c r="E2157" s="34"/>
      <c r="F2157" s="34"/>
      <c r="G2157" s="34"/>
      <c r="H2157" s="33"/>
      <c r="I2157" s="33"/>
      <c r="J2157" s="33"/>
      <c r="K2157" s="33"/>
      <c r="L2157" s="35"/>
      <c r="M2157" s="35"/>
      <c r="N2157" s="36"/>
      <c r="O2157" s="37"/>
      <c r="P2157" s="43"/>
      <c r="Q2157" s="38"/>
      <c r="R2157" s="38"/>
      <c r="S2157" s="39"/>
      <c r="T2157" s="40"/>
      <c r="U2157" s="40"/>
      <c r="V2157" s="38"/>
      <c r="W2157" s="38"/>
      <c r="X2157" s="38"/>
      <c r="Y2157" s="43"/>
    </row>
    <row r="2158" spans="1:25">
      <c r="A2158" s="34"/>
      <c r="B2158" s="34"/>
      <c r="C2158" s="34"/>
      <c r="D2158" s="34"/>
      <c r="E2158" s="34"/>
      <c r="F2158" s="34"/>
      <c r="G2158" s="34"/>
      <c r="H2158" s="33"/>
      <c r="I2158" s="33"/>
      <c r="J2158" s="33"/>
      <c r="K2158" s="33"/>
      <c r="L2158" s="35"/>
      <c r="M2158" s="35"/>
      <c r="N2158" s="36"/>
      <c r="O2158" s="37"/>
      <c r="P2158" s="43"/>
      <c r="Q2158" s="38"/>
      <c r="R2158" s="38"/>
      <c r="S2158" s="39"/>
      <c r="T2158" s="40"/>
      <c r="U2158" s="40"/>
      <c r="V2158" s="38"/>
      <c r="W2158" s="38"/>
      <c r="X2158" s="38"/>
      <c r="Y2158" s="43"/>
    </row>
    <row r="2159" spans="1:25">
      <c r="A2159" s="34"/>
      <c r="B2159" s="34"/>
      <c r="C2159" s="34"/>
      <c r="D2159" s="34"/>
      <c r="E2159" s="34"/>
      <c r="F2159" s="34"/>
      <c r="G2159" s="34"/>
      <c r="H2159" s="33"/>
      <c r="I2159" s="33"/>
      <c r="J2159" s="33"/>
      <c r="K2159" s="33"/>
      <c r="L2159" s="35"/>
      <c r="M2159" s="35"/>
      <c r="N2159" s="36"/>
      <c r="O2159" s="37"/>
      <c r="P2159" s="43"/>
      <c r="Q2159" s="38"/>
      <c r="R2159" s="38"/>
      <c r="S2159" s="39"/>
      <c r="T2159" s="40"/>
      <c r="U2159" s="40"/>
      <c r="V2159" s="38"/>
      <c r="W2159" s="38"/>
      <c r="X2159" s="38"/>
      <c r="Y2159" s="43"/>
    </row>
    <row r="2160" spans="1:25">
      <c r="A2160" s="34"/>
      <c r="B2160" s="34"/>
      <c r="C2160" s="34"/>
      <c r="D2160" s="34"/>
      <c r="E2160" s="34"/>
      <c r="F2160" s="34"/>
      <c r="G2160" s="34"/>
      <c r="H2160" s="33"/>
      <c r="I2160" s="33"/>
      <c r="J2160" s="33"/>
      <c r="K2160" s="33"/>
      <c r="L2160" s="35"/>
      <c r="M2160" s="35"/>
      <c r="N2160" s="36"/>
      <c r="O2160" s="37"/>
      <c r="P2160" s="43"/>
      <c r="Q2160" s="38"/>
      <c r="R2160" s="38"/>
      <c r="S2160" s="39"/>
      <c r="T2160" s="40"/>
      <c r="U2160" s="40"/>
      <c r="V2160" s="38"/>
      <c r="W2160" s="38"/>
      <c r="X2160" s="38"/>
      <c r="Y2160" s="43"/>
    </row>
    <row r="2161" spans="1:25">
      <c r="A2161" s="34"/>
      <c r="B2161" s="34"/>
      <c r="C2161" s="34"/>
      <c r="D2161" s="34"/>
      <c r="E2161" s="34"/>
      <c r="F2161" s="34"/>
      <c r="G2161" s="34"/>
      <c r="H2161" s="33"/>
      <c r="I2161" s="33"/>
      <c r="J2161" s="33"/>
      <c r="K2161" s="33"/>
      <c r="L2161" s="35"/>
      <c r="M2161" s="35"/>
      <c r="N2161" s="36"/>
      <c r="O2161" s="37"/>
      <c r="P2161" s="43"/>
      <c r="Q2161" s="38"/>
      <c r="R2161" s="38"/>
      <c r="S2161" s="39"/>
      <c r="T2161" s="40"/>
      <c r="U2161" s="40"/>
      <c r="V2161" s="38"/>
      <c r="W2161" s="38"/>
      <c r="X2161" s="38"/>
      <c r="Y2161" s="43"/>
    </row>
    <row r="2162" spans="1:25">
      <c r="A2162" s="34"/>
      <c r="B2162" s="34"/>
      <c r="C2162" s="34"/>
      <c r="D2162" s="34"/>
      <c r="E2162" s="34"/>
      <c r="F2162" s="34"/>
      <c r="G2162" s="34"/>
      <c r="H2162" s="33"/>
      <c r="I2162" s="33"/>
      <c r="J2162" s="33"/>
      <c r="K2162" s="33"/>
      <c r="L2162" s="35"/>
      <c r="M2162" s="35"/>
      <c r="N2162" s="36"/>
      <c r="O2162" s="37"/>
      <c r="P2162" s="43"/>
      <c r="Q2162" s="38"/>
      <c r="R2162" s="38"/>
      <c r="S2162" s="39"/>
      <c r="T2162" s="40"/>
      <c r="U2162" s="40"/>
      <c r="V2162" s="38"/>
      <c r="W2162" s="38"/>
      <c r="X2162" s="38"/>
      <c r="Y2162" s="43"/>
    </row>
    <row r="2163" spans="1:25">
      <c r="A2163" s="34"/>
      <c r="B2163" s="34"/>
      <c r="C2163" s="34"/>
      <c r="D2163" s="34"/>
      <c r="E2163" s="34"/>
      <c r="F2163" s="34"/>
      <c r="G2163" s="34"/>
      <c r="H2163" s="33"/>
      <c r="I2163" s="33"/>
      <c r="J2163" s="33"/>
      <c r="K2163" s="33"/>
      <c r="L2163" s="35"/>
      <c r="M2163" s="35"/>
      <c r="N2163" s="36"/>
      <c r="O2163" s="37"/>
      <c r="P2163" s="43"/>
      <c r="Q2163" s="38"/>
      <c r="R2163" s="38"/>
      <c r="S2163" s="39"/>
      <c r="T2163" s="40"/>
      <c r="U2163" s="40"/>
      <c r="V2163" s="38"/>
      <c r="W2163" s="38"/>
      <c r="X2163" s="38"/>
      <c r="Y2163" s="43"/>
    </row>
    <row r="2164" spans="1:25">
      <c r="A2164" s="34"/>
      <c r="B2164" s="34"/>
      <c r="C2164" s="34"/>
      <c r="D2164" s="34"/>
      <c r="E2164" s="34"/>
      <c r="F2164" s="34"/>
      <c r="G2164" s="34"/>
      <c r="H2164" s="33"/>
      <c r="I2164" s="33"/>
      <c r="J2164" s="33"/>
      <c r="K2164" s="33"/>
      <c r="L2164" s="35"/>
      <c r="M2164" s="35"/>
      <c r="N2164" s="36"/>
      <c r="O2164" s="37"/>
      <c r="P2164" s="43"/>
      <c r="Q2164" s="38"/>
      <c r="R2164" s="38"/>
      <c r="S2164" s="39"/>
      <c r="T2164" s="40"/>
      <c r="U2164" s="40"/>
      <c r="V2164" s="38"/>
      <c r="W2164" s="38"/>
      <c r="X2164" s="38"/>
      <c r="Y2164" s="43"/>
    </row>
    <row r="2165" spans="1:25">
      <c r="A2165" s="34"/>
      <c r="B2165" s="34"/>
      <c r="C2165" s="34"/>
      <c r="D2165" s="34"/>
      <c r="E2165" s="34"/>
      <c r="F2165" s="34"/>
      <c r="G2165" s="34"/>
      <c r="H2165" s="33"/>
      <c r="I2165" s="33"/>
      <c r="J2165" s="33"/>
      <c r="K2165" s="33"/>
      <c r="L2165" s="35"/>
      <c r="M2165" s="35"/>
      <c r="N2165" s="36"/>
      <c r="O2165" s="37"/>
      <c r="P2165" s="43"/>
      <c r="Q2165" s="38"/>
      <c r="R2165" s="38"/>
      <c r="S2165" s="39"/>
      <c r="T2165" s="40"/>
      <c r="U2165" s="40"/>
      <c r="V2165" s="38"/>
      <c r="W2165" s="38"/>
      <c r="X2165" s="38"/>
      <c r="Y2165" s="43"/>
    </row>
    <row r="2166" spans="1:25">
      <c r="A2166" s="34"/>
      <c r="B2166" s="34"/>
      <c r="C2166" s="34"/>
      <c r="D2166" s="34"/>
      <c r="E2166" s="34"/>
      <c r="F2166" s="34"/>
      <c r="G2166" s="34"/>
      <c r="H2166" s="33"/>
      <c r="I2166" s="33"/>
      <c r="J2166" s="33"/>
      <c r="K2166" s="33"/>
      <c r="L2166" s="35"/>
      <c r="M2166" s="35"/>
      <c r="N2166" s="36"/>
      <c r="O2166" s="37"/>
      <c r="P2166" s="43"/>
      <c r="Q2166" s="38"/>
      <c r="R2166" s="38"/>
      <c r="S2166" s="39"/>
      <c r="T2166" s="40"/>
      <c r="U2166" s="40"/>
      <c r="V2166" s="38"/>
      <c r="W2166" s="38"/>
      <c r="X2166" s="38"/>
      <c r="Y2166" s="43"/>
    </row>
    <row r="2167" spans="1:25">
      <c r="A2167" s="34"/>
      <c r="B2167" s="34"/>
      <c r="C2167" s="34"/>
      <c r="D2167" s="34"/>
      <c r="E2167" s="34"/>
      <c r="F2167" s="34"/>
      <c r="G2167" s="34"/>
      <c r="H2167" s="33"/>
      <c r="I2167" s="33"/>
      <c r="J2167" s="33"/>
      <c r="K2167" s="33"/>
      <c r="L2167" s="35"/>
      <c r="M2167" s="35"/>
      <c r="N2167" s="36"/>
      <c r="O2167" s="37"/>
      <c r="P2167" s="43"/>
      <c r="Q2167" s="38"/>
      <c r="R2167" s="38"/>
      <c r="S2167" s="39"/>
      <c r="T2167" s="40"/>
      <c r="U2167" s="40"/>
      <c r="V2167" s="38"/>
      <c r="W2167" s="38"/>
      <c r="X2167" s="38"/>
      <c r="Y2167" s="43"/>
    </row>
    <row r="2168" spans="1:25">
      <c r="A2168" s="34"/>
      <c r="B2168" s="34"/>
      <c r="C2168" s="34"/>
      <c r="D2168" s="34"/>
      <c r="E2168" s="34"/>
      <c r="F2168" s="34"/>
      <c r="G2168" s="34"/>
      <c r="H2168" s="33"/>
      <c r="I2168" s="33"/>
      <c r="J2168" s="33"/>
      <c r="K2168" s="33"/>
      <c r="L2168" s="35"/>
      <c r="M2168" s="35"/>
      <c r="N2168" s="36"/>
      <c r="O2168" s="37"/>
      <c r="P2168" s="43"/>
      <c r="Q2168" s="38"/>
      <c r="R2168" s="38"/>
      <c r="S2168" s="39"/>
      <c r="T2168" s="40"/>
      <c r="U2168" s="40"/>
      <c r="V2168" s="38"/>
      <c r="W2168" s="38"/>
      <c r="X2168" s="38"/>
      <c r="Y2168" s="43"/>
    </row>
    <row r="2169" spans="1:25">
      <c r="A2169" s="34"/>
      <c r="B2169" s="34"/>
      <c r="C2169" s="34"/>
      <c r="D2169" s="34"/>
      <c r="E2169" s="34"/>
      <c r="F2169" s="34"/>
      <c r="G2169" s="34"/>
      <c r="H2169" s="33"/>
      <c r="I2169" s="33"/>
      <c r="J2169" s="33"/>
      <c r="K2169" s="33"/>
      <c r="L2169" s="35"/>
      <c r="M2169" s="35"/>
      <c r="N2169" s="36"/>
      <c r="O2169" s="37"/>
      <c r="P2169" s="43"/>
      <c r="Q2169" s="38"/>
      <c r="R2169" s="38"/>
      <c r="S2169" s="39"/>
      <c r="T2169" s="40"/>
      <c r="U2169" s="40"/>
      <c r="V2169" s="38"/>
      <c r="W2169" s="38"/>
      <c r="X2169" s="38"/>
      <c r="Y2169" s="43"/>
    </row>
    <row r="2170" spans="1:25">
      <c r="A2170" s="34"/>
      <c r="B2170" s="34"/>
      <c r="C2170" s="34"/>
      <c r="D2170" s="34"/>
      <c r="E2170" s="34"/>
      <c r="F2170" s="34"/>
      <c r="G2170" s="34"/>
      <c r="H2170" s="33"/>
      <c r="I2170" s="33"/>
      <c r="J2170" s="33"/>
      <c r="K2170" s="33"/>
      <c r="L2170" s="35"/>
      <c r="M2170" s="35"/>
      <c r="N2170" s="36"/>
      <c r="O2170" s="37"/>
      <c r="P2170" s="43"/>
      <c r="Q2170" s="38"/>
      <c r="R2170" s="38"/>
      <c r="S2170" s="39"/>
      <c r="T2170" s="40"/>
      <c r="U2170" s="40"/>
      <c r="V2170" s="38"/>
      <c r="W2170" s="38"/>
      <c r="X2170" s="38"/>
      <c r="Y2170" s="43"/>
    </row>
    <row r="2171" spans="1:25">
      <c r="A2171" s="34"/>
      <c r="B2171" s="34"/>
      <c r="C2171" s="34"/>
      <c r="D2171" s="34"/>
      <c r="E2171" s="34"/>
      <c r="F2171" s="34"/>
      <c r="G2171" s="34"/>
      <c r="H2171" s="33"/>
      <c r="I2171" s="33"/>
      <c r="J2171" s="33"/>
      <c r="K2171" s="33"/>
      <c r="L2171" s="35"/>
      <c r="M2171" s="35"/>
      <c r="N2171" s="36"/>
      <c r="O2171" s="37"/>
      <c r="P2171" s="43"/>
      <c r="Q2171" s="38"/>
      <c r="R2171" s="38"/>
      <c r="S2171" s="39"/>
      <c r="T2171" s="40"/>
      <c r="U2171" s="40"/>
      <c r="V2171" s="38"/>
      <c r="W2171" s="38"/>
      <c r="X2171" s="38"/>
      <c r="Y2171" s="43"/>
    </row>
    <row r="2172" spans="1:25">
      <c r="A2172" s="34"/>
      <c r="B2172" s="34"/>
      <c r="C2172" s="34"/>
      <c r="D2172" s="34"/>
      <c r="E2172" s="34"/>
      <c r="F2172" s="34"/>
      <c r="G2172" s="34"/>
      <c r="H2172" s="33"/>
      <c r="I2172" s="33"/>
      <c r="J2172" s="33"/>
      <c r="K2172" s="33"/>
      <c r="L2172" s="35"/>
      <c r="M2172" s="35"/>
      <c r="N2172" s="36"/>
      <c r="O2172" s="37"/>
      <c r="P2172" s="43"/>
      <c r="Q2172" s="38"/>
      <c r="R2172" s="38"/>
      <c r="S2172" s="39"/>
      <c r="T2172" s="40"/>
      <c r="U2172" s="40"/>
      <c r="V2172" s="38"/>
      <c r="W2172" s="38"/>
      <c r="X2172" s="38"/>
      <c r="Y2172" s="43"/>
    </row>
    <row r="2173" spans="1:25">
      <c r="A2173" s="34"/>
      <c r="B2173" s="34"/>
      <c r="C2173" s="34"/>
      <c r="D2173" s="34"/>
      <c r="E2173" s="34"/>
      <c r="F2173" s="34"/>
      <c r="G2173" s="34"/>
      <c r="H2173" s="33"/>
      <c r="I2173" s="33"/>
      <c r="J2173" s="33"/>
      <c r="K2173" s="33"/>
      <c r="L2173" s="35"/>
      <c r="M2173" s="35"/>
      <c r="N2173" s="36"/>
      <c r="O2173" s="37"/>
      <c r="P2173" s="43"/>
      <c r="Q2173" s="38"/>
      <c r="R2173" s="38"/>
      <c r="S2173" s="39"/>
      <c r="T2173" s="40"/>
      <c r="U2173" s="40"/>
      <c r="V2173" s="38"/>
      <c r="W2173" s="38"/>
      <c r="X2173" s="38"/>
      <c r="Y2173" s="43"/>
    </row>
    <row r="2174" spans="1:25">
      <c r="A2174" s="34"/>
      <c r="B2174" s="34"/>
      <c r="C2174" s="34"/>
      <c r="D2174" s="34"/>
      <c r="E2174" s="34"/>
      <c r="F2174" s="34"/>
      <c r="G2174" s="34"/>
      <c r="H2174" s="33"/>
      <c r="I2174" s="33"/>
      <c r="J2174" s="33"/>
      <c r="K2174" s="33"/>
      <c r="L2174" s="35"/>
      <c r="M2174" s="35"/>
      <c r="N2174" s="36"/>
      <c r="O2174" s="37"/>
      <c r="P2174" s="43"/>
      <c r="Q2174" s="38"/>
      <c r="R2174" s="38"/>
      <c r="S2174" s="39"/>
      <c r="T2174" s="40"/>
      <c r="U2174" s="40"/>
      <c r="V2174" s="38"/>
      <c r="W2174" s="38"/>
      <c r="X2174" s="38"/>
      <c r="Y2174" s="43"/>
    </row>
    <row r="2175" spans="1:25">
      <c r="A2175" s="34"/>
      <c r="B2175" s="34"/>
      <c r="C2175" s="34"/>
      <c r="D2175" s="34"/>
      <c r="E2175" s="34"/>
      <c r="F2175" s="34"/>
      <c r="G2175" s="34"/>
      <c r="H2175" s="33"/>
      <c r="I2175" s="33"/>
      <c r="J2175" s="33"/>
      <c r="K2175" s="33"/>
      <c r="L2175" s="35"/>
      <c r="M2175" s="35"/>
      <c r="N2175" s="36"/>
      <c r="O2175" s="37"/>
      <c r="P2175" s="43"/>
      <c r="Q2175" s="38"/>
      <c r="R2175" s="38"/>
      <c r="S2175" s="39"/>
      <c r="T2175" s="40"/>
      <c r="U2175" s="40"/>
      <c r="V2175" s="38"/>
      <c r="W2175" s="38"/>
      <c r="X2175" s="38"/>
      <c r="Y2175" s="43"/>
    </row>
    <row r="2176" spans="1:25">
      <c r="A2176" s="34"/>
      <c r="B2176" s="34"/>
      <c r="C2176" s="34"/>
      <c r="D2176" s="34"/>
      <c r="E2176" s="34"/>
      <c r="F2176" s="34"/>
      <c r="G2176" s="34"/>
      <c r="H2176" s="33"/>
      <c r="I2176" s="33"/>
      <c r="J2176" s="33"/>
      <c r="K2176" s="33"/>
      <c r="L2176" s="35"/>
      <c r="M2176" s="35"/>
      <c r="N2176" s="36"/>
      <c r="O2176" s="37"/>
      <c r="P2176" s="43"/>
      <c r="Q2176" s="38"/>
      <c r="R2176" s="38"/>
      <c r="S2176" s="39"/>
      <c r="T2176" s="40"/>
      <c r="U2176" s="40"/>
      <c r="V2176" s="38"/>
      <c r="W2176" s="38"/>
      <c r="X2176" s="38"/>
      <c r="Y2176" s="43"/>
    </row>
    <row r="2177" spans="1:25">
      <c r="A2177" s="34"/>
      <c r="B2177" s="34"/>
      <c r="C2177" s="34"/>
      <c r="D2177" s="34"/>
      <c r="E2177" s="34"/>
      <c r="F2177" s="34"/>
      <c r="G2177" s="34"/>
      <c r="H2177" s="33"/>
      <c r="I2177" s="33"/>
      <c r="J2177" s="33"/>
      <c r="K2177" s="33"/>
      <c r="L2177" s="35"/>
      <c r="M2177" s="35"/>
      <c r="N2177" s="36"/>
      <c r="O2177" s="37"/>
      <c r="P2177" s="43"/>
      <c r="Q2177" s="38"/>
      <c r="R2177" s="38"/>
      <c r="S2177" s="39"/>
      <c r="T2177" s="40"/>
      <c r="U2177" s="40"/>
      <c r="V2177" s="38"/>
      <c r="W2177" s="38"/>
      <c r="X2177" s="38"/>
      <c r="Y2177" s="43"/>
    </row>
    <row r="2178" spans="1:25">
      <c r="A2178" s="34"/>
      <c r="B2178" s="34"/>
      <c r="C2178" s="34"/>
      <c r="D2178" s="34"/>
      <c r="E2178" s="34"/>
      <c r="F2178" s="34"/>
      <c r="G2178" s="34"/>
      <c r="H2178" s="33"/>
      <c r="I2178" s="33"/>
      <c r="J2178" s="33"/>
      <c r="K2178" s="33"/>
      <c r="L2178" s="35"/>
      <c r="M2178" s="35"/>
      <c r="N2178" s="36"/>
      <c r="O2178" s="37"/>
      <c r="P2178" s="43"/>
      <c r="Q2178" s="38"/>
      <c r="R2178" s="38"/>
      <c r="S2178" s="39"/>
      <c r="T2178" s="40"/>
      <c r="U2178" s="40"/>
      <c r="V2178" s="38"/>
      <c r="W2178" s="38"/>
      <c r="X2178" s="38"/>
      <c r="Y2178" s="43"/>
    </row>
    <row r="2179" spans="1:25">
      <c r="A2179" s="34"/>
      <c r="B2179" s="34"/>
      <c r="C2179" s="34"/>
      <c r="D2179" s="34"/>
      <c r="E2179" s="34"/>
      <c r="F2179" s="34"/>
      <c r="G2179" s="34"/>
      <c r="H2179" s="33"/>
      <c r="I2179" s="33"/>
      <c r="J2179" s="33"/>
      <c r="K2179" s="33"/>
      <c r="L2179" s="35"/>
      <c r="M2179" s="35"/>
      <c r="N2179" s="36"/>
      <c r="O2179" s="37"/>
      <c r="P2179" s="43"/>
      <c r="Q2179" s="38"/>
      <c r="R2179" s="38"/>
      <c r="S2179" s="39"/>
      <c r="T2179" s="40"/>
      <c r="U2179" s="40"/>
      <c r="V2179" s="38"/>
      <c r="W2179" s="38"/>
      <c r="X2179" s="38"/>
      <c r="Y2179" s="43"/>
    </row>
    <row r="2180" spans="1:25">
      <c r="A2180" s="34"/>
      <c r="B2180" s="34"/>
      <c r="C2180" s="34"/>
      <c r="D2180" s="34"/>
      <c r="E2180" s="34"/>
      <c r="F2180" s="34"/>
      <c r="G2180" s="34"/>
      <c r="H2180" s="33"/>
      <c r="I2180" s="33"/>
      <c r="J2180" s="33"/>
      <c r="K2180" s="33"/>
      <c r="L2180" s="35"/>
      <c r="M2180" s="35"/>
      <c r="N2180" s="36"/>
      <c r="O2180" s="37"/>
      <c r="P2180" s="43"/>
      <c r="Q2180" s="38"/>
      <c r="R2180" s="38"/>
      <c r="S2180" s="39"/>
      <c r="T2180" s="40"/>
      <c r="U2180" s="40"/>
      <c r="V2180" s="38"/>
      <c r="W2180" s="38"/>
      <c r="X2180" s="38"/>
      <c r="Y2180" s="43"/>
    </row>
    <row r="2181" spans="1:25">
      <c r="A2181" s="34"/>
      <c r="B2181" s="34"/>
      <c r="C2181" s="34"/>
      <c r="D2181" s="34"/>
      <c r="E2181" s="34"/>
      <c r="F2181" s="34"/>
      <c r="G2181" s="34"/>
      <c r="H2181" s="33"/>
      <c r="I2181" s="33"/>
      <c r="J2181" s="33"/>
      <c r="K2181" s="33"/>
      <c r="L2181" s="35"/>
      <c r="M2181" s="35"/>
      <c r="N2181" s="36"/>
      <c r="O2181" s="37"/>
      <c r="P2181" s="43"/>
      <c r="Q2181" s="38"/>
      <c r="R2181" s="38"/>
      <c r="S2181" s="39"/>
      <c r="T2181" s="40"/>
      <c r="U2181" s="40"/>
      <c r="V2181" s="38"/>
      <c r="W2181" s="38"/>
      <c r="X2181" s="38"/>
      <c r="Y2181" s="43"/>
    </row>
    <row r="2182" spans="1:25">
      <c r="A2182" s="34"/>
      <c r="B2182" s="34"/>
      <c r="C2182" s="34"/>
      <c r="D2182" s="34"/>
      <c r="E2182" s="34"/>
      <c r="F2182" s="34"/>
      <c r="G2182" s="34"/>
      <c r="H2182" s="33"/>
      <c r="I2182" s="33"/>
      <c r="J2182" s="33"/>
      <c r="K2182" s="33"/>
      <c r="L2182" s="35"/>
      <c r="M2182" s="35"/>
      <c r="N2182" s="36"/>
      <c r="O2182" s="37"/>
      <c r="P2182" s="43"/>
      <c r="Q2182" s="38"/>
      <c r="R2182" s="38"/>
      <c r="S2182" s="39"/>
      <c r="T2182" s="40"/>
      <c r="U2182" s="40"/>
      <c r="V2182" s="38"/>
      <c r="W2182" s="38"/>
      <c r="X2182" s="38"/>
      <c r="Y2182" s="43"/>
    </row>
    <row r="2183" spans="1:25">
      <c r="A2183" s="34"/>
      <c r="B2183" s="34"/>
      <c r="C2183" s="34"/>
      <c r="D2183" s="34"/>
      <c r="E2183" s="34"/>
      <c r="F2183" s="34"/>
      <c r="G2183" s="34"/>
      <c r="H2183" s="33"/>
      <c r="I2183" s="33"/>
      <c r="J2183" s="33"/>
      <c r="K2183" s="33"/>
      <c r="L2183" s="35"/>
      <c r="M2183" s="35"/>
      <c r="N2183" s="36"/>
      <c r="O2183" s="37"/>
      <c r="P2183" s="43"/>
      <c r="Q2183" s="38"/>
      <c r="R2183" s="38"/>
      <c r="S2183" s="39"/>
      <c r="T2183" s="40"/>
      <c r="U2183" s="40"/>
      <c r="V2183" s="38"/>
      <c r="W2183" s="38"/>
      <c r="X2183" s="38"/>
      <c r="Y2183" s="43"/>
    </row>
    <row r="2184" spans="1:25">
      <c r="A2184" s="34"/>
      <c r="B2184" s="34"/>
      <c r="C2184" s="34"/>
      <c r="D2184" s="34"/>
      <c r="E2184" s="34"/>
      <c r="F2184" s="34"/>
      <c r="G2184" s="34"/>
      <c r="H2184" s="33"/>
      <c r="I2184" s="33"/>
      <c r="J2184" s="33"/>
      <c r="K2184" s="33"/>
      <c r="L2184" s="35"/>
      <c r="M2184" s="35"/>
      <c r="N2184" s="36"/>
      <c r="O2184" s="37"/>
      <c r="P2184" s="43"/>
      <c r="Q2184" s="38"/>
      <c r="R2184" s="38"/>
      <c r="S2184" s="39"/>
      <c r="T2184" s="40"/>
      <c r="U2184" s="40"/>
      <c r="V2184" s="38"/>
      <c r="W2184" s="38"/>
      <c r="X2184" s="38"/>
      <c r="Y2184" s="43"/>
    </row>
    <row r="2185" spans="1:25">
      <c r="A2185" s="34"/>
      <c r="B2185" s="34"/>
      <c r="C2185" s="34"/>
      <c r="D2185" s="34"/>
      <c r="E2185" s="34"/>
      <c r="F2185" s="34"/>
      <c r="G2185" s="34"/>
      <c r="H2185" s="33"/>
      <c r="I2185" s="33"/>
      <c r="J2185" s="33"/>
      <c r="K2185" s="33"/>
      <c r="L2185" s="35"/>
      <c r="M2185" s="35"/>
      <c r="N2185" s="36"/>
      <c r="O2185" s="37"/>
      <c r="P2185" s="43"/>
      <c r="Q2185" s="38"/>
      <c r="R2185" s="38"/>
      <c r="S2185" s="39"/>
      <c r="T2185" s="40"/>
      <c r="U2185" s="40"/>
      <c r="V2185" s="38"/>
      <c r="W2185" s="38"/>
      <c r="X2185" s="38"/>
      <c r="Y2185" s="43"/>
    </row>
    <row r="2186" spans="1:25">
      <c r="A2186" s="34"/>
      <c r="B2186" s="34"/>
      <c r="C2186" s="34"/>
      <c r="D2186" s="34"/>
      <c r="E2186" s="34"/>
      <c r="F2186" s="34"/>
      <c r="G2186" s="34"/>
      <c r="H2186" s="33"/>
      <c r="I2186" s="33"/>
      <c r="J2186" s="33"/>
      <c r="K2186" s="33"/>
      <c r="L2186" s="35"/>
      <c r="M2186" s="35"/>
      <c r="N2186" s="36"/>
      <c r="O2186" s="37"/>
      <c r="P2186" s="43"/>
      <c r="Q2186" s="38"/>
      <c r="R2186" s="38"/>
      <c r="S2186" s="39"/>
      <c r="T2186" s="40"/>
      <c r="U2186" s="40"/>
      <c r="V2186" s="38"/>
      <c r="W2186" s="38"/>
      <c r="X2186" s="38"/>
      <c r="Y2186" s="43"/>
    </row>
    <row r="2187" spans="1:25">
      <c r="A2187" s="34"/>
      <c r="B2187" s="34"/>
      <c r="C2187" s="34"/>
      <c r="D2187" s="34"/>
      <c r="E2187" s="34"/>
      <c r="F2187" s="34"/>
      <c r="G2187" s="34"/>
      <c r="H2187" s="33"/>
      <c r="I2187" s="33"/>
      <c r="J2187" s="33"/>
      <c r="K2187" s="33"/>
      <c r="L2187" s="35"/>
      <c r="M2187" s="35"/>
      <c r="N2187" s="36"/>
      <c r="O2187" s="37"/>
      <c r="P2187" s="43"/>
      <c r="Q2187" s="38"/>
      <c r="R2187" s="38"/>
      <c r="S2187" s="39"/>
      <c r="T2187" s="40"/>
      <c r="U2187" s="40"/>
      <c r="V2187" s="38"/>
      <c r="W2187" s="38"/>
      <c r="X2187" s="38"/>
      <c r="Y2187" s="43"/>
    </row>
    <row r="2188" spans="1:25">
      <c r="A2188" s="34"/>
      <c r="B2188" s="34"/>
      <c r="C2188" s="34"/>
      <c r="D2188" s="34"/>
      <c r="E2188" s="34"/>
      <c r="F2188" s="34"/>
      <c r="G2188" s="34"/>
      <c r="H2188" s="33"/>
      <c r="I2188" s="33"/>
      <c r="J2188" s="33"/>
      <c r="K2188" s="33"/>
      <c r="L2188" s="35"/>
      <c r="M2188" s="35"/>
      <c r="N2188" s="36"/>
      <c r="O2188" s="37"/>
      <c r="P2188" s="43"/>
      <c r="Q2188" s="38"/>
      <c r="R2188" s="38"/>
      <c r="S2188" s="39"/>
      <c r="T2188" s="40"/>
      <c r="U2188" s="40"/>
      <c r="V2188" s="38"/>
      <c r="W2188" s="38"/>
      <c r="X2188" s="38"/>
      <c r="Y2188" s="43"/>
    </row>
    <row r="2189" spans="1:25">
      <c r="A2189" s="34"/>
      <c r="B2189" s="34"/>
      <c r="C2189" s="34"/>
      <c r="D2189" s="34"/>
      <c r="E2189" s="34"/>
      <c r="F2189" s="34"/>
      <c r="G2189" s="34"/>
      <c r="H2189" s="33"/>
      <c r="I2189" s="33"/>
      <c r="J2189" s="33"/>
      <c r="K2189" s="33"/>
      <c r="L2189" s="35"/>
      <c r="M2189" s="35"/>
      <c r="N2189" s="36"/>
      <c r="O2189" s="37"/>
      <c r="P2189" s="43"/>
      <c r="Q2189" s="38"/>
      <c r="R2189" s="38"/>
      <c r="S2189" s="39"/>
      <c r="T2189" s="40"/>
      <c r="U2189" s="40"/>
      <c r="V2189" s="38"/>
      <c r="W2189" s="38"/>
      <c r="X2189" s="38"/>
      <c r="Y2189" s="43"/>
    </row>
    <row r="2190" spans="1:25">
      <c r="A2190" s="34"/>
      <c r="B2190" s="34"/>
      <c r="C2190" s="34"/>
      <c r="D2190" s="34"/>
      <c r="E2190" s="34"/>
      <c r="F2190" s="34"/>
      <c r="G2190" s="34"/>
      <c r="H2190" s="33"/>
      <c r="I2190" s="33"/>
      <c r="J2190" s="33"/>
      <c r="K2190" s="33"/>
      <c r="L2190" s="35"/>
      <c r="M2190" s="35"/>
      <c r="N2190" s="36"/>
      <c r="O2190" s="37"/>
      <c r="P2190" s="43"/>
      <c r="Q2190" s="38"/>
      <c r="R2190" s="38"/>
      <c r="S2190" s="39"/>
      <c r="T2190" s="40"/>
      <c r="U2190" s="40"/>
      <c r="V2190" s="38"/>
      <c r="W2190" s="38"/>
      <c r="X2190" s="38"/>
      <c r="Y2190" s="43"/>
    </row>
    <row r="2191" spans="1:25">
      <c r="A2191" s="34"/>
      <c r="B2191" s="34"/>
      <c r="C2191" s="34"/>
      <c r="D2191" s="34"/>
      <c r="E2191" s="34"/>
      <c r="F2191" s="34"/>
      <c r="G2191" s="34"/>
      <c r="H2191" s="33"/>
      <c r="I2191" s="33"/>
      <c r="J2191" s="33"/>
      <c r="K2191" s="33"/>
      <c r="L2191" s="35"/>
      <c r="M2191" s="35"/>
      <c r="N2191" s="36"/>
      <c r="O2191" s="37"/>
      <c r="P2191" s="43"/>
      <c r="Q2191" s="38"/>
      <c r="R2191" s="38"/>
      <c r="S2191" s="39"/>
      <c r="T2191" s="40"/>
      <c r="U2191" s="40"/>
      <c r="V2191" s="38"/>
      <c r="W2191" s="38"/>
      <c r="X2191" s="38"/>
      <c r="Y2191" s="43"/>
    </row>
    <row r="2192" spans="1:25">
      <c r="A2192" s="34"/>
      <c r="B2192" s="34"/>
      <c r="C2192" s="34"/>
      <c r="D2192" s="34"/>
      <c r="E2192" s="34"/>
      <c r="F2192" s="34"/>
      <c r="G2192" s="34"/>
      <c r="H2192" s="33"/>
      <c r="I2192" s="33"/>
      <c r="J2192" s="33"/>
      <c r="K2192" s="33"/>
      <c r="L2192" s="35"/>
      <c r="M2192" s="35"/>
      <c r="N2192" s="36"/>
      <c r="O2192" s="37"/>
      <c r="P2192" s="43"/>
      <c r="Q2192" s="38"/>
      <c r="R2192" s="38"/>
      <c r="S2192" s="39"/>
      <c r="T2192" s="40"/>
      <c r="U2192" s="40"/>
      <c r="V2192" s="38"/>
      <c r="W2192" s="38"/>
      <c r="X2192" s="38"/>
      <c r="Y2192" s="43"/>
    </row>
    <row r="2193" spans="1:25">
      <c r="A2193" s="34"/>
      <c r="B2193" s="34"/>
      <c r="C2193" s="34"/>
      <c r="D2193" s="34"/>
      <c r="E2193" s="34"/>
      <c r="F2193" s="34"/>
      <c r="G2193" s="34"/>
      <c r="H2193" s="33"/>
      <c r="I2193" s="33"/>
      <c r="J2193" s="33"/>
      <c r="K2193" s="33"/>
      <c r="L2193" s="35"/>
      <c r="M2193" s="35"/>
      <c r="N2193" s="36"/>
      <c r="O2193" s="37"/>
      <c r="P2193" s="43"/>
      <c r="Q2193" s="38"/>
      <c r="R2193" s="38"/>
      <c r="S2193" s="39"/>
      <c r="T2193" s="40"/>
      <c r="U2193" s="40"/>
      <c r="V2193" s="38"/>
      <c r="W2193" s="38"/>
      <c r="X2193" s="38"/>
      <c r="Y2193" s="43"/>
    </row>
    <row r="2194" spans="1:25">
      <c r="A2194" s="34"/>
      <c r="B2194" s="34"/>
      <c r="C2194" s="34"/>
      <c r="D2194" s="34"/>
      <c r="E2194" s="34"/>
      <c r="F2194" s="34"/>
      <c r="G2194" s="34"/>
      <c r="H2194" s="33"/>
      <c r="I2194" s="33"/>
      <c r="J2194" s="33"/>
      <c r="K2194" s="33"/>
      <c r="L2194" s="35"/>
      <c r="M2194" s="35"/>
      <c r="N2194" s="36"/>
      <c r="O2194" s="37"/>
      <c r="P2194" s="43"/>
      <c r="Q2194" s="38"/>
      <c r="R2194" s="38"/>
      <c r="S2194" s="39"/>
      <c r="T2194" s="40"/>
      <c r="U2194" s="40"/>
      <c r="V2194" s="38"/>
      <c r="W2194" s="38"/>
      <c r="X2194" s="38"/>
      <c r="Y2194" s="43"/>
    </row>
    <row r="2195" spans="1:25">
      <c r="A2195" s="34"/>
      <c r="B2195" s="34"/>
      <c r="C2195" s="34"/>
      <c r="D2195" s="34"/>
      <c r="E2195" s="34"/>
      <c r="F2195" s="34"/>
      <c r="G2195" s="34"/>
      <c r="H2195" s="33"/>
      <c r="I2195" s="33"/>
      <c r="J2195" s="33"/>
      <c r="K2195" s="33"/>
      <c r="L2195" s="35"/>
      <c r="M2195" s="35"/>
      <c r="N2195" s="36"/>
      <c r="O2195" s="37"/>
      <c r="P2195" s="43"/>
      <c r="Q2195" s="38"/>
      <c r="R2195" s="38"/>
      <c r="S2195" s="39"/>
      <c r="T2195" s="40"/>
      <c r="U2195" s="40"/>
      <c r="V2195" s="38"/>
      <c r="W2195" s="38"/>
      <c r="X2195" s="38"/>
      <c r="Y2195" s="43"/>
    </row>
    <row r="2196" spans="1:25">
      <c r="A2196" s="34"/>
      <c r="B2196" s="34"/>
      <c r="C2196" s="34"/>
      <c r="D2196" s="34"/>
      <c r="E2196" s="34"/>
      <c r="F2196" s="34"/>
      <c r="G2196" s="34"/>
      <c r="H2196" s="33"/>
      <c r="I2196" s="33"/>
      <c r="J2196" s="33"/>
      <c r="K2196" s="33"/>
      <c r="L2196" s="35"/>
      <c r="M2196" s="35"/>
      <c r="N2196" s="36"/>
      <c r="O2196" s="37"/>
      <c r="P2196" s="43"/>
      <c r="Q2196" s="38"/>
      <c r="R2196" s="38"/>
      <c r="S2196" s="39"/>
      <c r="T2196" s="40"/>
      <c r="U2196" s="40"/>
      <c r="V2196" s="38"/>
      <c r="W2196" s="38"/>
      <c r="X2196" s="38"/>
      <c r="Y2196" s="43"/>
    </row>
    <row r="2197" spans="1:25">
      <c r="A2197" s="34"/>
      <c r="B2197" s="34"/>
      <c r="C2197" s="34"/>
      <c r="D2197" s="34"/>
      <c r="E2197" s="34"/>
      <c r="F2197" s="34"/>
      <c r="G2197" s="34"/>
      <c r="H2197" s="33"/>
      <c r="I2197" s="33"/>
      <c r="J2197" s="33"/>
      <c r="K2197" s="33"/>
      <c r="L2197" s="35"/>
      <c r="M2197" s="35"/>
      <c r="N2197" s="36"/>
      <c r="O2197" s="37"/>
      <c r="P2197" s="43"/>
      <c r="Q2197" s="38"/>
      <c r="R2197" s="38"/>
      <c r="S2197" s="39"/>
      <c r="T2197" s="40"/>
      <c r="U2197" s="40"/>
      <c r="V2197" s="38"/>
      <c r="W2197" s="38"/>
      <c r="X2197" s="38"/>
      <c r="Y2197" s="43"/>
    </row>
    <row r="2198" spans="1:25">
      <c r="A2198" s="34"/>
      <c r="B2198" s="34"/>
      <c r="C2198" s="34"/>
      <c r="D2198" s="34"/>
      <c r="E2198" s="34"/>
      <c r="F2198" s="34"/>
      <c r="G2198" s="34"/>
      <c r="H2198" s="33"/>
      <c r="I2198" s="33"/>
      <c r="J2198" s="33"/>
      <c r="K2198" s="33"/>
      <c r="L2198" s="35"/>
      <c r="M2198" s="35"/>
      <c r="N2198" s="36"/>
      <c r="O2198" s="37"/>
      <c r="P2198" s="43"/>
      <c r="Q2198" s="38"/>
      <c r="R2198" s="38"/>
      <c r="S2198" s="39"/>
      <c r="T2198" s="40"/>
      <c r="U2198" s="40"/>
      <c r="V2198" s="38"/>
      <c r="W2198" s="38"/>
      <c r="X2198" s="38"/>
      <c r="Y2198" s="43"/>
    </row>
    <row r="2199" spans="1:25">
      <c r="A2199" s="34"/>
      <c r="B2199" s="34"/>
      <c r="C2199" s="34"/>
      <c r="D2199" s="34"/>
      <c r="E2199" s="34"/>
      <c r="F2199" s="34"/>
      <c r="G2199" s="34"/>
      <c r="H2199" s="33"/>
      <c r="I2199" s="33"/>
      <c r="J2199" s="33"/>
      <c r="K2199" s="33"/>
      <c r="L2199" s="35"/>
      <c r="M2199" s="35"/>
      <c r="N2199" s="36"/>
      <c r="O2199" s="37"/>
      <c r="P2199" s="43"/>
      <c r="Q2199" s="38"/>
      <c r="R2199" s="38"/>
      <c r="S2199" s="39"/>
      <c r="T2199" s="40"/>
      <c r="U2199" s="40"/>
      <c r="V2199" s="38"/>
      <c r="W2199" s="38"/>
      <c r="X2199" s="38"/>
      <c r="Y2199" s="43"/>
    </row>
    <row r="2200" spans="1:25">
      <c r="A2200" s="34"/>
      <c r="B2200" s="34"/>
      <c r="C2200" s="34"/>
      <c r="D2200" s="34"/>
      <c r="E2200" s="34"/>
      <c r="F2200" s="34"/>
      <c r="G2200" s="34"/>
      <c r="H2200" s="33"/>
      <c r="I2200" s="33"/>
      <c r="J2200" s="33"/>
      <c r="K2200" s="33"/>
      <c r="L2200" s="35"/>
      <c r="M2200" s="35"/>
      <c r="N2200" s="36"/>
      <c r="O2200" s="37"/>
      <c r="P2200" s="43"/>
      <c r="Q2200" s="38"/>
      <c r="R2200" s="38"/>
      <c r="S2200" s="39"/>
      <c r="T2200" s="40"/>
      <c r="U2200" s="40"/>
      <c r="V2200" s="38"/>
      <c r="W2200" s="38"/>
      <c r="X2200" s="38"/>
      <c r="Y2200" s="43"/>
    </row>
    <row r="2201" spans="1:25">
      <c r="A2201" s="34"/>
      <c r="B2201" s="34"/>
      <c r="C2201" s="34"/>
      <c r="D2201" s="34"/>
      <c r="E2201" s="34"/>
      <c r="F2201" s="34"/>
      <c r="G2201" s="34"/>
      <c r="H2201" s="33"/>
      <c r="I2201" s="33"/>
      <c r="J2201" s="33"/>
      <c r="K2201" s="33"/>
      <c r="L2201" s="35"/>
      <c r="M2201" s="35"/>
      <c r="N2201" s="36"/>
      <c r="O2201" s="37"/>
      <c r="P2201" s="43"/>
      <c r="Q2201" s="38"/>
      <c r="R2201" s="38"/>
      <c r="S2201" s="39"/>
      <c r="T2201" s="40"/>
      <c r="U2201" s="40"/>
      <c r="V2201" s="38"/>
      <c r="W2201" s="38"/>
      <c r="X2201" s="38"/>
      <c r="Y2201" s="43"/>
    </row>
    <row r="2202" spans="1:25">
      <c r="A2202" s="34"/>
      <c r="B2202" s="34"/>
      <c r="C2202" s="34"/>
      <c r="D2202" s="34"/>
      <c r="E2202" s="34"/>
      <c r="F2202" s="34"/>
      <c r="G2202" s="34"/>
      <c r="H2202" s="33"/>
      <c r="I2202" s="33"/>
      <c r="J2202" s="33"/>
      <c r="K2202" s="33"/>
      <c r="L2202" s="35"/>
      <c r="M2202" s="35"/>
      <c r="N2202" s="36"/>
      <c r="O2202" s="37"/>
      <c r="P2202" s="43"/>
      <c r="Q2202" s="38"/>
      <c r="R2202" s="38"/>
      <c r="S2202" s="39"/>
      <c r="T2202" s="40"/>
      <c r="U2202" s="40"/>
      <c r="V2202" s="38"/>
      <c r="W2202" s="38"/>
      <c r="X2202" s="38"/>
      <c r="Y2202" s="43"/>
    </row>
    <row r="2203" spans="1:25">
      <c r="A2203" s="34"/>
      <c r="B2203" s="34"/>
      <c r="C2203" s="34"/>
      <c r="D2203" s="34"/>
      <c r="E2203" s="34"/>
      <c r="F2203" s="34"/>
      <c r="G2203" s="34"/>
      <c r="H2203" s="33"/>
      <c r="I2203" s="33"/>
      <c r="J2203" s="33"/>
      <c r="K2203" s="33"/>
      <c r="L2203" s="35"/>
      <c r="M2203" s="35"/>
      <c r="N2203" s="36"/>
      <c r="O2203" s="37"/>
      <c r="P2203" s="43"/>
      <c r="Q2203" s="38"/>
      <c r="R2203" s="38"/>
      <c r="S2203" s="39"/>
      <c r="T2203" s="40"/>
      <c r="U2203" s="40"/>
      <c r="V2203" s="38"/>
      <c r="W2203" s="38"/>
      <c r="X2203" s="38"/>
      <c r="Y2203" s="43"/>
    </row>
    <row r="2204" spans="1:25">
      <c r="A2204" s="34"/>
      <c r="B2204" s="34"/>
      <c r="C2204" s="34"/>
      <c r="D2204" s="34"/>
      <c r="E2204" s="34"/>
      <c r="F2204" s="34"/>
      <c r="G2204" s="34"/>
      <c r="H2204" s="33"/>
      <c r="I2204" s="33"/>
      <c r="J2204" s="33"/>
      <c r="K2204" s="33"/>
      <c r="L2204" s="35"/>
      <c r="M2204" s="35"/>
      <c r="N2204" s="36"/>
      <c r="O2204" s="37"/>
      <c r="P2204" s="43"/>
      <c r="Q2204" s="38"/>
      <c r="R2204" s="38"/>
      <c r="S2204" s="39"/>
      <c r="T2204" s="40"/>
      <c r="U2204" s="40"/>
      <c r="V2204" s="38"/>
      <c r="W2204" s="38"/>
      <c r="X2204" s="38"/>
      <c r="Y2204" s="43"/>
    </row>
    <row r="2205" spans="1:25">
      <c r="A2205" s="34"/>
      <c r="B2205" s="34"/>
      <c r="C2205" s="34"/>
      <c r="D2205" s="34"/>
      <c r="E2205" s="34"/>
      <c r="F2205" s="34"/>
      <c r="G2205" s="34"/>
      <c r="H2205" s="33"/>
      <c r="I2205" s="33"/>
      <c r="J2205" s="33"/>
      <c r="K2205" s="33"/>
      <c r="L2205" s="35"/>
      <c r="M2205" s="35"/>
      <c r="N2205" s="36"/>
      <c r="O2205" s="37"/>
      <c r="P2205" s="43"/>
      <c r="Q2205" s="38"/>
      <c r="R2205" s="38"/>
      <c r="S2205" s="39"/>
      <c r="T2205" s="40"/>
      <c r="U2205" s="40"/>
      <c r="V2205" s="38"/>
      <c r="W2205" s="38"/>
      <c r="X2205" s="38"/>
      <c r="Y2205" s="43"/>
    </row>
    <row r="2206" spans="1:25">
      <c r="A2206" s="34"/>
      <c r="B2206" s="34"/>
      <c r="C2206" s="34"/>
      <c r="D2206" s="34"/>
      <c r="E2206" s="34"/>
      <c r="F2206" s="34"/>
      <c r="G2206" s="34"/>
      <c r="H2206" s="33"/>
      <c r="I2206" s="33"/>
      <c r="J2206" s="33"/>
      <c r="K2206" s="33"/>
      <c r="L2206" s="35"/>
      <c r="M2206" s="35"/>
      <c r="N2206" s="36"/>
      <c r="O2206" s="37"/>
      <c r="P2206" s="43"/>
      <c r="Q2206" s="38"/>
      <c r="R2206" s="38"/>
      <c r="S2206" s="39"/>
      <c r="T2206" s="40"/>
      <c r="U2206" s="40"/>
      <c r="V2206" s="38"/>
      <c r="W2206" s="38"/>
      <c r="X2206" s="38"/>
      <c r="Y2206" s="43"/>
    </row>
    <row r="2207" spans="1:25">
      <c r="A2207" s="34"/>
      <c r="B2207" s="34"/>
      <c r="C2207" s="34"/>
      <c r="D2207" s="34"/>
      <c r="E2207" s="34"/>
      <c r="F2207" s="34"/>
      <c r="G2207" s="34"/>
      <c r="H2207" s="33"/>
      <c r="I2207" s="33"/>
      <c r="J2207" s="33"/>
      <c r="K2207" s="33"/>
      <c r="L2207" s="35"/>
      <c r="M2207" s="35"/>
      <c r="N2207" s="36"/>
      <c r="O2207" s="37"/>
      <c r="P2207" s="43"/>
      <c r="Q2207" s="38"/>
      <c r="R2207" s="38"/>
      <c r="S2207" s="39"/>
      <c r="T2207" s="40"/>
      <c r="U2207" s="40"/>
      <c r="V2207" s="38"/>
      <c r="W2207" s="38"/>
      <c r="X2207" s="38"/>
      <c r="Y2207" s="43"/>
    </row>
    <row r="2208" spans="1:25">
      <c r="A2208" s="34"/>
      <c r="B2208" s="34"/>
      <c r="C2208" s="34"/>
      <c r="D2208" s="34"/>
      <c r="E2208" s="34"/>
      <c r="F2208" s="34"/>
      <c r="G2208" s="34"/>
      <c r="H2208" s="33"/>
      <c r="I2208" s="33"/>
      <c r="J2208" s="33"/>
      <c r="K2208" s="33"/>
      <c r="L2208" s="35"/>
      <c r="M2208" s="35"/>
      <c r="N2208" s="36"/>
      <c r="O2208" s="37"/>
      <c r="P2208" s="43"/>
      <c r="Q2208" s="38"/>
      <c r="R2208" s="38"/>
      <c r="S2208" s="39"/>
      <c r="T2208" s="40"/>
      <c r="U2208" s="40"/>
      <c r="V2208" s="38"/>
      <c r="W2208" s="38"/>
      <c r="X2208" s="38"/>
      <c r="Y2208" s="43"/>
    </row>
    <row r="2209" spans="1:25">
      <c r="A2209" s="34"/>
      <c r="B2209" s="34"/>
      <c r="C2209" s="34"/>
      <c r="D2209" s="34"/>
      <c r="E2209" s="34"/>
      <c r="F2209" s="34"/>
      <c r="G2209" s="34"/>
      <c r="H2209" s="33"/>
      <c r="I2209" s="33"/>
      <c r="J2209" s="33"/>
      <c r="K2209" s="33"/>
      <c r="L2209" s="35"/>
      <c r="M2209" s="35"/>
      <c r="N2209" s="36"/>
      <c r="O2209" s="37"/>
      <c r="P2209" s="43"/>
      <c r="Q2209" s="38"/>
      <c r="R2209" s="38"/>
      <c r="S2209" s="39"/>
      <c r="T2209" s="40"/>
      <c r="U2209" s="40"/>
      <c r="V2209" s="38"/>
      <c r="W2209" s="38"/>
      <c r="X2209" s="38"/>
      <c r="Y2209" s="43"/>
    </row>
    <row r="2210" spans="1:25">
      <c r="A2210" s="34"/>
      <c r="B2210" s="34"/>
      <c r="C2210" s="34"/>
      <c r="D2210" s="34"/>
      <c r="E2210" s="34"/>
      <c r="F2210" s="34"/>
      <c r="G2210" s="34"/>
      <c r="H2210" s="33"/>
      <c r="I2210" s="33"/>
      <c r="J2210" s="33"/>
      <c r="K2210" s="33"/>
      <c r="L2210" s="35"/>
      <c r="M2210" s="35"/>
      <c r="N2210" s="36"/>
      <c r="O2210" s="37"/>
      <c r="P2210" s="43"/>
      <c r="Q2210" s="38"/>
      <c r="R2210" s="38"/>
      <c r="S2210" s="39"/>
      <c r="T2210" s="40"/>
      <c r="U2210" s="40"/>
      <c r="V2210" s="38"/>
      <c r="W2210" s="38"/>
      <c r="X2210" s="38"/>
      <c r="Y2210" s="43"/>
    </row>
    <row r="2211" spans="1:25">
      <c r="A2211" s="34"/>
      <c r="B2211" s="34"/>
      <c r="C2211" s="34"/>
      <c r="D2211" s="34"/>
      <c r="E2211" s="34"/>
      <c r="F2211" s="34"/>
      <c r="G2211" s="34"/>
      <c r="H2211" s="33"/>
      <c r="I2211" s="33"/>
      <c r="J2211" s="33"/>
      <c r="K2211" s="33"/>
      <c r="L2211" s="35"/>
      <c r="M2211" s="35"/>
      <c r="N2211" s="36"/>
      <c r="O2211" s="37"/>
      <c r="P2211" s="43"/>
      <c r="Q2211" s="38"/>
      <c r="R2211" s="38"/>
      <c r="S2211" s="39"/>
      <c r="T2211" s="40"/>
      <c r="U2211" s="40"/>
      <c r="V2211" s="38"/>
      <c r="W2211" s="38"/>
      <c r="X2211" s="38"/>
      <c r="Y2211" s="43"/>
    </row>
    <row r="2212" spans="1:25">
      <c r="A2212" s="34"/>
      <c r="B2212" s="34"/>
      <c r="C2212" s="34"/>
      <c r="D2212" s="34"/>
      <c r="E2212" s="34"/>
      <c r="F2212" s="34"/>
      <c r="G2212" s="34"/>
      <c r="H2212" s="33"/>
      <c r="I2212" s="33"/>
      <c r="J2212" s="33"/>
      <c r="K2212" s="33"/>
      <c r="L2212" s="35"/>
      <c r="M2212" s="35"/>
      <c r="N2212" s="36"/>
      <c r="O2212" s="37"/>
      <c r="P2212" s="43"/>
      <c r="Q2212" s="38"/>
      <c r="R2212" s="38"/>
      <c r="S2212" s="39"/>
      <c r="T2212" s="40"/>
      <c r="U2212" s="40"/>
      <c r="V2212" s="38"/>
      <c r="W2212" s="38"/>
      <c r="X2212" s="38"/>
      <c r="Y2212" s="43"/>
    </row>
    <row r="2213" spans="1:25">
      <c r="A2213" s="34"/>
      <c r="B2213" s="34"/>
      <c r="C2213" s="34"/>
      <c r="D2213" s="34"/>
      <c r="E2213" s="34"/>
      <c r="F2213" s="34"/>
      <c r="G2213" s="34"/>
      <c r="H2213" s="33"/>
      <c r="I2213" s="33"/>
      <c r="J2213" s="33"/>
      <c r="K2213" s="33"/>
      <c r="L2213" s="35"/>
      <c r="M2213" s="35"/>
      <c r="N2213" s="36"/>
      <c r="O2213" s="37"/>
      <c r="P2213" s="43"/>
      <c r="Q2213" s="38"/>
      <c r="R2213" s="38"/>
      <c r="S2213" s="39"/>
      <c r="T2213" s="40"/>
      <c r="U2213" s="40"/>
      <c r="V2213" s="38"/>
      <c r="W2213" s="38"/>
      <c r="X2213" s="38"/>
      <c r="Y2213" s="43"/>
    </row>
    <row r="2214" spans="1:25">
      <c r="A2214" s="34"/>
      <c r="B2214" s="34"/>
      <c r="C2214" s="34"/>
      <c r="D2214" s="34"/>
      <c r="E2214" s="34"/>
      <c r="F2214" s="34"/>
      <c r="G2214" s="34"/>
      <c r="H2214" s="33"/>
      <c r="I2214" s="33"/>
      <c r="J2214" s="33"/>
      <c r="K2214" s="33"/>
      <c r="L2214" s="35"/>
      <c r="M2214" s="35"/>
      <c r="N2214" s="36"/>
      <c r="O2214" s="37"/>
      <c r="P2214" s="43"/>
      <c r="Q2214" s="38"/>
      <c r="R2214" s="38"/>
      <c r="S2214" s="39"/>
      <c r="T2214" s="40"/>
      <c r="U2214" s="40"/>
      <c r="V2214" s="38"/>
      <c r="W2214" s="38"/>
      <c r="X2214" s="38"/>
      <c r="Y2214" s="43"/>
    </row>
    <row r="2215" spans="1:25">
      <c r="A2215" s="34"/>
      <c r="B2215" s="34"/>
      <c r="C2215" s="34"/>
      <c r="D2215" s="34"/>
      <c r="E2215" s="34"/>
      <c r="F2215" s="34"/>
      <c r="G2215" s="34"/>
      <c r="H2215" s="33"/>
      <c r="I2215" s="33"/>
      <c r="J2215" s="33"/>
      <c r="K2215" s="33"/>
      <c r="L2215" s="35"/>
      <c r="M2215" s="35"/>
      <c r="N2215" s="36"/>
      <c r="O2215" s="37"/>
      <c r="P2215" s="43"/>
      <c r="Q2215" s="38"/>
      <c r="R2215" s="38"/>
      <c r="S2215" s="39"/>
      <c r="T2215" s="40"/>
      <c r="U2215" s="40"/>
      <c r="V2215" s="38"/>
      <c r="W2215" s="38"/>
      <c r="X2215" s="38"/>
      <c r="Y2215" s="43"/>
    </row>
    <row r="2216" spans="1:25">
      <c r="A2216" s="34"/>
      <c r="B2216" s="34"/>
      <c r="C2216" s="34"/>
      <c r="D2216" s="34"/>
      <c r="E2216" s="34"/>
      <c r="F2216" s="34"/>
      <c r="G2216" s="34"/>
      <c r="H2216" s="33"/>
      <c r="I2216" s="33"/>
      <c r="J2216" s="33"/>
      <c r="K2216" s="33"/>
      <c r="L2216" s="35"/>
      <c r="M2216" s="35"/>
      <c r="N2216" s="36"/>
      <c r="O2216" s="37"/>
      <c r="P2216" s="43"/>
      <c r="Q2216" s="38"/>
      <c r="R2216" s="38"/>
      <c r="S2216" s="39"/>
      <c r="T2216" s="40"/>
      <c r="U2216" s="40"/>
      <c r="V2216" s="38"/>
      <c r="W2216" s="38"/>
      <c r="X2216" s="38"/>
      <c r="Y2216" s="43"/>
    </row>
    <row r="2217" spans="1:25">
      <c r="A2217" s="34"/>
      <c r="B2217" s="34"/>
      <c r="C2217" s="34"/>
      <c r="D2217" s="34"/>
      <c r="E2217" s="34"/>
      <c r="F2217" s="34"/>
      <c r="G2217" s="34"/>
      <c r="H2217" s="33"/>
      <c r="I2217" s="33"/>
      <c r="J2217" s="33"/>
      <c r="K2217" s="33"/>
      <c r="L2217" s="35"/>
      <c r="M2217" s="35"/>
      <c r="N2217" s="36"/>
      <c r="O2217" s="37"/>
      <c r="P2217" s="43"/>
      <c r="Q2217" s="38"/>
      <c r="R2217" s="38"/>
      <c r="S2217" s="39"/>
      <c r="T2217" s="40"/>
      <c r="U2217" s="40"/>
      <c r="V2217" s="38"/>
      <c r="W2217" s="38"/>
      <c r="X2217" s="38"/>
      <c r="Y2217" s="43"/>
    </row>
    <row r="2218" spans="1:25">
      <c r="A2218" s="34"/>
      <c r="B2218" s="34"/>
      <c r="C2218" s="34"/>
      <c r="D2218" s="34"/>
      <c r="E2218" s="34"/>
      <c r="F2218" s="34"/>
      <c r="G2218" s="34"/>
      <c r="H2218" s="33"/>
      <c r="I2218" s="33"/>
      <c r="J2218" s="33"/>
      <c r="K2218" s="33"/>
      <c r="L2218" s="35"/>
      <c r="M2218" s="35"/>
      <c r="N2218" s="36"/>
      <c r="O2218" s="37"/>
      <c r="P2218" s="43"/>
      <c r="Q2218" s="38"/>
      <c r="R2218" s="38"/>
      <c r="S2218" s="39"/>
      <c r="T2218" s="40"/>
      <c r="U2218" s="40"/>
      <c r="V2218" s="38"/>
      <c r="W2218" s="38"/>
      <c r="X2218" s="38"/>
      <c r="Y2218" s="43"/>
    </row>
    <row r="2219" spans="1:25">
      <c r="A2219" s="34"/>
      <c r="B2219" s="34"/>
      <c r="C2219" s="34"/>
      <c r="D2219" s="34"/>
      <c r="E2219" s="34"/>
      <c r="F2219" s="34"/>
      <c r="G2219" s="34"/>
      <c r="H2219" s="33"/>
      <c r="I2219" s="33"/>
      <c r="J2219" s="33"/>
      <c r="K2219" s="33"/>
      <c r="L2219" s="35"/>
      <c r="M2219" s="35"/>
      <c r="N2219" s="36"/>
      <c r="O2219" s="37"/>
      <c r="P2219" s="43"/>
      <c r="Q2219" s="38"/>
      <c r="R2219" s="38"/>
      <c r="S2219" s="39"/>
      <c r="T2219" s="40"/>
      <c r="U2219" s="40"/>
      <c r="V2219" s="38"/>
      <c r="W2219" s="38"/>
      <c r="X2219" s="38"/>
      <c r="Y2219" s="43"/>
    </row>
    <row r="2220" spans="1:25">
      <c r="A2220" s="34"/>
      <c r="B2220" s="34"/>
      <c r="C2220" s="34"/>
      <c r="D2220" s="34"/>
      <c r="E2220" s="34"/>
      <c r="F2220" s="34"/>
      <c r="G2220" s="34"/>
      <c r="H2220" s="33"/>
      <c r="I2220" s="33"/>
      <c r="J2220" s="33"/>
      <c r="K2220" s="33"/>
      <c r="L2220" s="35"/>
      <c r="M2220" s="35"/>
      <c r="N2220" s="36"/>
      <c r="O2220" s="37"/>
      <c r="P2220" s="43"/>
      <c r="Q2220" s="38"/>
      <c r="R2220" s="38"/>
      <c r="S2220" s="39"/>
      <c r="T2220" s="40"/>
      <c r="U2220" s="40"/>
      <c r="V2220" s="38"/>
      <c r="W2220" s="38"/>
      <c r="X2220" s="38"/>
      <c r="Y2220" s="43"/>
    </row>
    <row r="2221" spans="1:25">
      <c r="A2221" s="34"/>
      <c r="B2221" s="34"/>
      <c r="C2221" s="34"/>
      <c r="D2221" s="34"/>
      <c r="E2221" s="34"/>
      <c r="F2221" s="34"/>
      <c r="G2221" s="34"/>
      <c r="H2221" s="33"/>
      <c r="I2221" s="33"/>
      <c r="J2221" s="33"/>
      <c r="K2221" s="33"/>
      <c r="L2221" s="35"/>
      <c r="M2221" s="35"/>
      <c r="N2221" s="36"/>
      <c r="O2221" s="37"/>
      <c r="P2221" s="43"/>
      <c r="Q2221" s="38"/>
      <c r="R2221" s="38"/>
      <c r="S2221" s="39"/>
      <c r="T2221" s="40"/>
      <c r="U2221" s="40"/>
      <c r="V2221" s="38"/>
      <c r="W2221" s="38"/>
      <c r="X2221" s="38"/>
      <c r="Y2221" s="43"/>
    </row>
    <row r="2222" spans="1:25">
      <c r="A2222" s="34"/>
      <c r="B2222" s="34"/>
      <c r="C2222" s="34"/>
      <c r="D2222" s="34"/>
      <c r="E2222" s="34"/>
      <c r="F2222" s="34"/>
      <c r="G2222" s="34"/>
      <c r="H2222" s="33"/>
      <c r="I2222" s="33"/>
      <c r="J2222" s="33"/>
      <c r="K2222" s="33"/>
      <c r="L2222" s="35"/>
      <c r="M2222" s="35"/>
      <c r="N2222" s="36"/>
      <c r="O2222" s="37"/>
      <c r="P2222" s="43"/>
      <c r="Q2222" s="38"/>
      <c r="R2222" s="38"/>
      <c r="S2222" s="39"/>
      <c r="T2222" s="40"/>
      <c r="U2222" s="40"/>
      <c r="V2222" s="38"/>
      <c r="W2222" s="38"/>
      <c r="X2222" s="38"/>
      <c r="Y2222" s="43"/>
    </row>
    <row r="2223" spans="1:25">
      <c r="A2223" s="34"/>
      <c r="B2223" s="34"/>
      <c r="C2223" s="34"/>
      <c r="D2223" s="34"/>
      <c r="E2223" s="34"/>
      <c r="F2223" s="34"/>
      <c r="G2223" s="34"/>
      <c r="H2223" s="33"/>
      <c r="I2223" s="33"/>
      <c r="J2223" s="33"/>
      <c r="K2223" s="33"/>
      <c r="L2223" s="35"/>
      <c r="M2223" s="35"/>
      <c r="N2223" s="36"/>
      <c r="O2223" s="37"/>
      <c r="P2223" s="43"/>
      <c r="Q2223" s="38"/>
      <c r="R2223" s="38"/>
      <c r="S2223" s="39"/>
      <c r="T2223" s="40"/>
      <c r="U2223" s="40"/>
      <c r="V2223" s="38"/>
      <c r="W2223" s="38"/>
      <c r="X2223" s="38"/>
      <c r="Y2223" s="43"/>
    </row>
    <row r="2224" spans="1:25">
      <c r="A2224" s="34"/>
      <c r="B2224" s="34"/>
      <c r="C2224" s="34"/>
      <c r="D2224" s="34"/>
      <c r="E2224" s="34"/>
      <c r="F2224" s="34"/>
      <c r="G2224" s="34"/>
      <c r="H2224" s="33"/>
      <c r="I2224" s="33"/>
      <c r="J2224" s="33"/>
      <c r="K2224" s="33"/>
      <c r="L2224" s="35"/>
      <c r="M2224" s="35"/>
      <c r="N2224" s="36"/>
      <c r="O2224" s="37"/>
      <c r="P2224" s="43"/>
      <c r="Q2224" s="38"/>
      <c r="R2224" s="38"/>
      <c r="S2224" s="39"/>
      <c r="T2224" s="40"/>
      <c r="U2224" s="40"/>
      <c r="V2224" s="38"/>
      <c r="W2224" s="38"/>
      <c r="X2224" s="38"/>
      <c r="Y2224" s="43"/>
    </row>
    <row r="2225" spans="1:25">
      <c r="A2225" s="34"/>
      <c r="B2225" s="34"/>
      <c r="C2225" s="34"/>
      <c r="D2225" s="34"/>
      <c r="E2225" s="34"/>
      <c r="F2225" s="34"/>
      <c r="G2225" s="34"/>
      <c r="H2225" s="33"/>
      <c r="I2225" s="33"/>
      <c r="J2225" s="33"/>
      <c r="K2225" s="33"/>
      <c r="L2225" s="35"/>
      <c r="M2225" s="35"/>
      <c r="N2225" s="36"/>
      <c r="O2225" s="37"/>
      <c r="P2225" s="43"/>
      <c r="Q2225" s="38"/>
      <c r="R2225" s="38"/>
      <c r="S2225" s="39"/>
      <c r="T2225" s="40"/>
      <c r="U2225" s="40"/>
      <c r="V2225" s="38"/>
      <c r="W2225" s="38"/>
      <c r="X2225" s="38"/>
      <c r="Y2225" s="43"/>
    </row>
    <row r="2226" spans="1:25">
      <c r="A2226" s="34"/>
      <c r="B2226" s="34"/>
      <c r="C2226" s="34"/>
      <c r="D2226" s="34"/>
      <c r="E2226" s="34"/>
      <c r="F2226" s="34"/>
      <c r="G2226" s="34"/>
      <c r="H2226" s="33"/>
      <c r="I2226" s="33"/>
      <c r="J2226" s="33"/>
      <c r="K2226" s="33"/>
      <c r="L2226" s="35"/>
      <c r="M2226" s="35"/>
      <c r="N2226" s="36"/>
      <c r="O2226" s="37"/>
      <c r="P2226" s="43"/>
      <c r="Q2226" s="38"/>
      <c r="R2226" s="38"/>
      <c r="S2226" s="39"/>
      <c r="T2226" s="40"/>
      <c r="U2226" s="40"/>
      <c r="V2226" s="38"/>
      <c r="W2226" s="38"/>
      <c r="X2226" s="38"/>
      <c r="Y2226" s="43"/>
    </row>
    <row r="2227" spans="1:25">
      <c r="A2227" s="34"/>
      <c r="B2227" s="34"/>
      <c r="C2227" s="34"/>
      <c r="D2227" s="34"/>
      <c r="E2227" s="34"/>
      <c r="F2227" s="34"/>
      <c r="G2227" s="34"/>
      <c r="H2227" s="33"/>
      <c r="I2227" s="33"/>
      <c r="J2227" s="33"/>
      <c r="K2227" s="33"/>
      <c r="L2227" s="35"/>
      <c r="M2227" s="35"/>
      <c r="N2227" s="36"/>
      <c r="O2227" s="37"/>
      <c r="P2227" s="43"/>
      <c r="Q2227" s="38"/>
      <c r="R2227" s="38"/>
      <c r="S2227" s="39"/>
      <c r="T2227" s="40"/>
      <c r="U2227" s="40"/>
      <c r="V2227" s="38"/>
      <c r="W2227" s="38"/>
      <c r="X2227" s="38"/>
      <c r="Y2227" s="43"/>
    </row>
    <row r="2228" spans="1:25">
      <c r="A2228" s="34"/>
      <c r="B2228" s="34"/>
      <c r="C2228" s="34"/>
      <c r="D2228" s="34"/>
      <c r="E2228" s="34"/>
      <c r="F2228" s="34"/>
      <c r="G2228" s="34"/>
      <c r="H2228" s="33"/>
      <c r="I2228" s="33"/>
      <c r="J2228" s="33"/>
      <c r="K2228" s="33"/>
      <c r="L2228" s="35"/>
      <c r="M2228" s="35"/>
      <c r="N2228" s="36"/>
      <c r="O2228" s="37"/>
      <c r="P2228" s="43"/>
      <c r="Q2228" s="38"/>
      <c r="R2228" s="38"/>
      <c r="S2228" s="39"/>
      <c r="T2228" s="40"/>
      <c r="U2228" s="40"/>
      <c r="V2228" s="38"/>
      <c r="W2228" s="38"/>
      <c r="X2228" s="38"/>
      <c r="Y2228" s="43"/>
    </row>
    <row r="2229" spans="1:25">
      <c r="A2229" s="34"/>
      <c r="B2229" s="34"/>
      <c r="C2229" s="34"/>
      <c r="D2229" s="34"/>
      <c r="E2229" s="34"/>
      <c r="F2229" s="34"/>
      <c r="G2229" s="34"/>
      <c r="H2229" s="33"/>
      <c r="I2229" s="33"/>
      <c r="J2229" s="33"/>
      <c r="K2229" s="33"/>
      <c r="L2229" s="35"/>
      <c r="M2229" s="35"/>
      <c r="N2229" s="36"/>
      <c r="O2229" s="37"/>
      <c r="P2229" s="43"/>
      <c r="Q2229" s="38"/>
      <c r="R2229" s="38"/>
      <c r="S2229" s="39"/>
      <c r="T2229" s="40"/>
      <c r="U2229" s="40"/>
      <c r="V2229" s="38"/>
      <c r="W2229" s="38"/>
      <c r="X2229" s="38"/>
      <c r="Y2229" s="43"/>
    </row>
    <row r="2230" spans="1:25">
      <c r="A2230" s="34"/>
      <c r="B2230" s="34"/>
      <c r="C2230" s="34"/>
      <c r="D2230" s="34"/>
      <c r="E2230" s="34"/>
      <c r="F2230" s="34"/>
      <c r="G2230" s="34"/>
      <c r="H2230" s="33"/>
      <c r="I2230" s="33"/>
      <c r="J2230" s="33"/>
      <c r="K2230" s="33"/>
      <c r="L2230" s="35"/>
      <c r="M2230" s="35"/>
      <c r="N2230" s="36"/>
      <c r="O2230" s="37"/>
      <c r="P2230" s="43"/>
      <c r="Q2230" s="38"/>
      <c r="R2230" s="38"/>
      <c r="S2230" s="39"/>
      <c r="T2230" s="40"/>
      <c r="U2230" s="40"/>
      <c r="V2230" s="38"/>
      <c r="W2230" s="38"/>
      <c r="X2230" s="38"/>
      <c r="Y2230" s="43"/>
    </row>
    <row r="2231" spans="1:25">
      <c r="A2231" s="34"/>
      <c r="B2231" s="34"/>
      <c r="C2231" s="34"/>
      <c r="D2231" s="34"/>
      <c r="E2231" s="34"/>
      <c r="F2231" s="34"/>
      <c r="G2231" s="34"/>
      <c r="H2231" s="33"/>
      <c r="I2231" s="33"/>
      <c r="J2231" s="33"/>
      <c r="K2231" s="33"/>
      <c r="L2231" s="35"/>
      <c r="M2231" s="35"/>
      <c r="N2231" s="36"/>
      <c r="O2231" s="37"/>
      <c r="P2231" s="43"/>
      <c r="Q2231" s="38"/>
      <c r="R2231" s="38"/>
      <c r="S2231" s="39"/>
      <c r="T2231" s="40"/>
      <c r="U2231" s="40"/>
      <c r="V2231" s="38"/>
      <c r="W2231" s="38"/>
      <c r="X2231" s="38"/>
      <c r="Y2231" s="43"/>
    </row>
    <row r="2232" spans="1:25">
      <c r="A2232" s="34"/>
      <c r="B2232" s="34"/>
      <c r="C2232" s="34"/>
      <c r="D2232" s="34"/>
      <c r="E2232" s="34"/>
      <c r="F2232" s="34"/>
      <c r="G2232" s="34"/>
      <c r="H2232" s="33"/>
      <c r="I2232" s="33"/>
      <c r="J2232" s="33"/>
      <c r="K2232" s="33"/>
      <c r="L2232" s="35"/>
      <c r="M2232" s="35"/>
      <c r="N2232" s="36"/>
      <c r="O2232" s="37"/>
      <c r="P2232" s="43"/>
      <c r="Q2232" s="38"/>
      <c r="R2232" s="38"/>
      <c r="S2232" s="39"/>
      <c r="T2232" s="40"/>
      <c r="U2232" s="40"/>
      <c r="V2232" s="38"/>
      <c r="W2232" s="38"/>
      <c r="X2232" s="38"/>
      <c r="Y2232" s="43"/>
    </row>
    <row r="2233" spans="1:25">
      <c r="A2233" s="34"/>
      <c r="B2233" s="34"/>
      <c r="C2233" s="34"/>
      <c r="D2233" s="34"/>
      <c r="E2233" s="34"/>
      <c r="F2233" s="34"/>
      <c r="G2233" s="34"/>
      <c r="H2233" s="33"/>
      <c r="I2233" s="33"/>
      <c r="J2233" s="33"/>
      <c r="K2233" s="33"/>
      <c r="L2233" s="35"/>
      <c r="M2233" s="35"/>
      <c r="N2233" s="36"/>
      <c r="O2233" s="37"/>
      <c r="P2233" s="43"/>
      <c r="Q2233" s="38"/>
      <c r="R2233" s="38"/>
      <c r="S2233" s="39"/>
      <c r="T2233" s="40"/>
      <c r="U2233" s="40"/>
      <c r="V2233" s="38"/>
      <c r="W2233" s="38"/>
      <c r="X2233" s="38"/>
      <c r="Y2233" s="43"/>
    </row>
    <row r="2234" spans="1:25">
      <c r="A2234" s="34"/>
      <c r="B2234" s="34"/>
      <c r="C2234" s="34"/>
      <c r="D2234" s="34"/>
      <c r="E2234" s="34"/>
      <c r="F2234" s="34"/>
      <c r="G2234" s="34"/>
      <c r="H2234" s="33"/>
      <c r="I2234" s="33"/>
      <c r="J2234" s="33"/>
      <c r="K2234" s="33"/>
      <c r="L2234" s="35"/>
      <c r="M2234" s="35"/>
      <c r="N2234" s="36"/>
      <c r="O2234" s="37"/>
      <c r="P2234" s="43"/>
      <c r="Q2234" s="38"/>
      <c r="R2234" s="38"/>
      <c r="S2234" s="39"/>
      <c r="T2234" s="40"/>
      <c r="U2234" s="40"/>
      <c r="V2234" s="38"/>
      <c r="W2234" s="38"/>
      <c r="X2234" s="38"/>
      <c r="Y2234" s="43"/>
    </row>
    <row r="2235" spans="1:25">
      <c r="A2235" s="34"/>
      <c r="B2235" s="34"/>
      <c r="C2235" s="34"/>
      <c r="D2235" s="34"/>
      <c r="E2235" s="34"/>
      <c r="F2235" s="34"/>
      <c r="G2235" s="34"/>
      <c r="H2235" s="33"/>
      <c r="I2235" s="33"/>
      <c r="J2235" s="33"/>
      <c r="K2235" s="33"/>
      <c r="L2235" s="35"/>
      <c r="M2235" s="35"/>
      <c r="N2235" s="36"/>
      <c r="O2235" s="37"/>
      <c r="P2235" s="43"/>
      <c r="Q2235" s="38"/>
      <c r="R2235" s="38"/>
      <c r="S2235" s="39"/>
      <c r="T2235" s="40"/>
      <c r="U2235" s="40"/>
      <c r="V2235" s="38"/>
      <c r="W2235" s="38"/>
      <c r="X2235" s="38"/>
      <c r="Y2235" s="43"/>
    </row>
    <row r="2236" spans="1:25">
      <c r="A2236" s="34"/>
      <c r="B2236" s="34"/>
      <c r="C2236" s="34"/>
      <c r="D2236" s="34"/>
      <c r="E2236" s="34"/>
      <c r="F2236" s="34"/>
      <c r="G2236" s="34"/>
      <c r="H2236" s="33"/>
      <c r="I2236" s="33"/>
      <c r="J2236" s="33"/>
      <c r="K2236" s="33"/>
      <c r="L2236" s="35"/>
      <c r="M2236" s="35"/>
      <c r="N2236" s="36"/>
      <c r="O2236" s="37"/>
      <c r="P2236" s="43"/>
      <c r="Q2236" s="38"/>
      <c r="R2236" s="38"/>
      <c r="S2236" s="39"/>
      <c r="T2236" s="40"/>
      <c r="U2236" s="40"/>
      <c r="V2236" s="38"/>
      <c r="W2236" s="38"/>
      <c r="X2236" s="38"/>
      <c r="Y2236" s="43"/>
    </row>
    <row r="2237" spans="1:25">
      <c r="A2237" s="34"/>
      <c r="B2237" s="34"/>
      <c r="C2237" s="34"/>
      <c r="D2237" s="34"/>
      <c r="E2237" s="34"/>
      <c r="F2237" s="34"/>
      <c r="G2237" s="34"/>
      <c r="H2237" s="33"/>
      <c r="I2237" s="33"/>
      <c r="J2237" s="33"/>
      <c r="K2237" s="33"/>
      <c r="L2237" s="35"/>
      <c r="M2237" s="35"/>
      <c r="N2237" s="36"/>
      <c r="O2237" s="37"/>
      <c r="P2237" s="43"/>
      <c r="Q2237" s="38"/>
      <c r="R2237" s="38"/>
      <c r="S2237" s="39"/>
      <c r="T2237" s="40"/>
      <c r="U2237" s="40"/>
      <c r="V2237" s="38"/>
      <c r="W2237" s="38"/>
      <c r="X2237" s="38"/>
      <c r="Y2237" s="43"/>
    </row>
    <row r="2238" spans="1:25">
      <c r="A2238" s="34"/>
      <c r="B2238" s="34"/>
      <c r="C2238" s="34"/>
      <c r="D2238" s="34"/>
      <c r="E2238" s="34"/>
      <c r="F2238" s="34"/>
      <c r="G2238" s="34"/>
      <c r="H2238" s="33"/>
      <c r="I2238" s="33"/>
      <c r="J2238" s="33"/>
      <c r="K2238" s="33"/>
      <c r="L2238" s="35"/>
      <c r="M2238" s="35"/>
      <c r="N2238" s="36"/>
      <c r="O2238" s="37"/>
      <c r="P2238" s="43"/>
      <c r="Q2238" s="38"/>
      <c r="R2238" s="38"/>
      <c r="S2238" s="39"/>
      <c r="T2238" s="40"/>
      <c r="U2238" s="40"/>
      <c r="V2238" s="38"/>
      <c r="W2238" s="38"/>
      <c r="X2238" s="38"/>
      <c r="Y2238" s="43"/>
    </row>
    <row r="2239" spans="1:25">
      <c r="A2239" s="34"/>
      <c r="B2239" s="34"/>
      <c r="C2239" s="34"/>
      <c r="D2239" s="34"/>
      <c r="E2239" s="34"/>
      <c r="F2239" s="34"/>
      <c r="G2239" s="34"/>
      <c r="H2239" s="33"/>
      <c r="I2239" s="33"/>
      <c r="J2239" s="33"/>
      <c r="K2239" s="33"/>
      <c r="L2239" s="35"/>
      <c r="M2239" s="35"/>
      <c r="N2239" s="36"/>
      <c r="O2239" s="37"/>
      <c r="P2239" s="43"/>
      <c r="Q2239" s="38"/>
      <c r="R2239" s="38"/>
      <c r="S2239" s="39"/>
      <c r="T2239" s="40"/>
      <c r="U2239" s="40"/>
      <c r="V2239" s="38"/>
      <c r="W2239" s="38"/>
      <c r="X2239" s="38"/>
      <c r="Y2239" s="43"/>
    </row>
    <row r="2240" spans="1:25">
      <c r="A2240" s="34"/>
      <c r="B2240" s="34"/>
      <c r="C2240" s="34"/>
      <c r="D2240" s="34"/>
      <c r="E2240" s="34"/>
      <c r="F2240" s="34"/>
      <c r="G2240" s="34"/>
      <c r="H2240" s="33"/>
      <c r="I2240" s="33"/>
      <c r="J2240" s="33"/>
      <c r="K2240" s="33"/>
      <c r="L2240" s="35"/>
      <c r="M2240" s="35"/>
      <c r="N2240" s="36"/>
      <c r="O2240" s="37"/>
      <c r="P2240" s="43"/>
      <c r="Q2240" s="38"/>
      <c r="R2240" s="38"/>
      <c r="S2240" s="39"/>
      <c r="T2240" s="40"/>
      <c r="U2240" s="40"/>
      <c r="V2240" s="38"/>
      <c r="W2240" s="38"/>
      <c r="X2240" s="38"/>
      <c r="Y2240" s="43"/>
    </row>
    <row r="2241" spans="1:25">
      <c r="A2241" s="34"/>
      <c r="B2241" s="34"/>
      <c r="C2241" s="34"/>
      <c r="D2241" s="34"/>
      <c r="E2241" s="34"/>
      <c r="F2241" s="34"/>
      <c r="G2241" s="34"/>
      <c r="H2241" s="33"/>
      <c r="I2241" s="33"/>
      <c r="J2241" s="33"/>
      <c r="K2241" s="33"/>
      <c r="L2241" s="35"/>
      <c r="M2241" s="35"/>
      <c r="N2241" s="36"/>
      <c r="O2241" s="37"/>
      <c r="P2241" s="43"/>
      <c r="Q2241" s="38"/>
      <c r="R2241" s="38"/>
      <c r="S2241" s="39"/>
      <c r="T2241" s="40"/>
      <c r="U2241" s="40"/>
      <c r="V2241" s="38"/>
      <c r="W2241" s="38"/>
      <c r="X2241" s="38"/>
      <c r="Y2241" s="43"/>
    </row>
    <row r="2242" spans="1:25">
      <c r="A2242" s="34"/>
      <c r="B2242" s="34"/>
      <c r="C2242" s="34"/>
      <c r="D2242" s="34"/>
      <c r="E2242" s="34"/>
      <c r="F2242" s="34"/>
      <c r="G2242" s="34"/>
      <c r="H2242" s="33"/>
      <c r="I2242" s="33"/>
      <c r="J2242" s="33"/>
      <c r="K2242" s="33"/>
      <c r="L2242" s="35"/>
      <c r="M2242" s="35"/>
      <c r="N2242" s="36"/>
      <c r="O2242" s="37"/>
      <c r="P2242" s="43"/>
      <c r="Q2242" s="38"/>
      <c r="R2242" s="38"/>
      <c r="S2242" s="39"/>
      <c r="T2242" s="40"/>
      <c r="U2242" s="40"/>
      <c r="V2242" s="38"/>
      <c r="W2242" s="38"/>
      <c r="X2242" s="38"/>
      <c r="Y2242" s="43"/>
    </row>
    <row r="2243" spans="1:25">
      <c r="A2243" s="34"/>
      <c r="B2243" s="34"/>
      <c r="C2243" s="34"/>
      <c r="D2243" s="34"/>
      <c r="E2243" s="34"/>
      <c r="F2243" s="34"/>
      <c r="G2243" s="34"/>
      <c r="H2243" s="33"/>
      <c r="I2243" s="33"/>
      <c r="J2243" s="33"/>
      <c r="K2243" s="33"/>
      <c r="L2243" s="35"/>
      <c r="M2243" s="35"/>
      <c r="N2243" s="36"/>
      <c r="O2243" s="37"/>
      <c r="P2243" s="43"/>
      <c r="Q2243" s="38"/>
      <c r="R2243" s="38"/>
      <c r="S2243" s="39"/>
      <c r="T2243" s="40"/>
      <c r="U2243" s="40"/>
      <c r="V2243" s="38"/>
      <c r="W2243" s="38"/>
      <c r="X2243" s="38"/>
      <c r="Y2243" s="43"/>
    </row>
    <row r="2244" spans="1:25">
      <c r="A2244" s="34"/>
      <c r="B2244" s="34"/>
      <c r="C2244" s="34"/>
      <c r="D2244" s="34"/>
      <c r="E2244" s="34"/>
      <c r="F2244" s="34"/>
      <c r="G2244" s="34"/>
      <c r="H2244" s="33"/>
      <c r="I2244" s="33"/>
      <c r="J2244" s="33"/>
      <c r="K2244" s="33"/>
      <c r="L2244" s="35"/>
      <c r="M2244" s="35"/>
      <c r="N2244" s="36"/>
      <c r="O2244" s="37"/>
      <c r="P2244" s="43"/>
      <c r="Q2244" s="38"/>
      <c r="R2244" s="38"/>
      <c r="S2244" s="39"/>
      <c r="T2244" s="40"/>
      <c r="U2244" s="40"/>
      <c r="V2244" s="38"/>
      <c r="W2244" s="38"/>
      <c r="X2244" s="38"/>
      <c r="Y2244" s="43"/>
    </row>
    <row r="2245" spans="1:25">
      <c r="A2245" s="34"/>
      <c r="B2245" s="34"/>
      <c r="C2245" s="34"/>
      <c r="D2245" s="34"/>
      <c r="E2245" s="34"/>
      <c r="F2245" s="34"/>
      <c r="G2245" s="34"/>
      <c r="H2245" s="33"/>
      <c r="I2245" s="33"/>
      <c r="J2245" s="33"/>
      <c r="K2245" s="33"/>
      <c r="L2245" s="35"/>
      <c r="M2245" s="35"/>
      <c r="N2245" s="36"/>
      <c r="O2245" s="37"/>
      <c r="P2245" s="43"/>
      <c r="Q2245" s="38"/>
      <c r="R2245" s="38"/>
      <c r="S2245" s="39"/>
      <c r="T2245" s="40"/>
      <c r="U2245" s="40"/>
      <c r="V2245" s="38"/>
      <c r="W2245" s="38"/>
      <c r="X2245" s="38"/>
      <c r="Y2245" s="43"/>
    </row>
    <row r="2246" spans="1:25">
      <c r="A2246" s="34"/>
      <c r="B2246" s="34"/>
      <c r="C2246" s="34"/>
      <c r="D2246" s="34"/>
      <c r="E2246" s="34"/>
      <c r="F2246" s="34"/>
      <c r="G2246" s="34"/>
      <c r="H2246" s="33"/>
      <c r="I2246" s="33"/>
      <c r="J2246" s="33"/>
      <c r="K2246" s="33"/>
      <c r="L2246" s="35"/>
      <c r="M2246" s="35"/>
      <c r="N2246" s="36"/>
      <c r="O2246" s="37"/>
      <c r="P2246" s="43"/>
      <c r="Q2246" s="38"/>
      <c r="R2246" s="38"/>
      <c r="S2246" s="39"/>
      <c r="T2246" s="40"/>
      <c r="U2246" s="40"/>
      <c r="V2246" s="38"/>
      <c r="W2246" s="38"/>
      <c r="X2246" s="38"/>
      <c r="Y2246" s="43"/>
    </row>
    <row r="2247" spans="1:25">
      <c r="A2247" s="34"/>
      <c r="B2247" s="34"/>
      <c r="C2247" s="34"/>
      <c r="D2247" s="34"/>
      <c r="E2247" s="34"/>
      <c r="F2247" s="34"/>
      <c r="G2247" s="34"/>
      <c r="H2247" s="33"/>
      <c r="I2247" s="33"/>
      <c r="J2247" s="33"/>
      <c r="K2247" s="33"/>
      <c r="L2247" s="35"/>
      <c r="M2247" s="35"/>
      <c r="N2247" s="36"/>
      <c r="O2247" s="37"/>
      <c r="P2247" s="43"/>
      <c r="Q2247" s="38"/>
      <c r="R2247" s="38"/>
      <c r="S2247" s="39"/>
      <c r="T2247" s="40"/>
      <c r="U2247" s="40"/>
      <c r="V2247" s="38"/>
      <c r="W2247" s="38"/>
      <c r="X2247" s="38"/>
      <c r="Y2247" s="43"/>
    </row>
    <row r="2248" spans="1:25">
      <c r="A2248" s="34"/>
      <c r="B2248" s="34"/>
      <c r="C2248" s="34"/>
      <c r="D2248" s="34"/>
      <c r="E2248" s="34"/>
      <c r="F2248" s="34"/>
      <c r="G2248" s="34"/>
      <c r="H2248" s="33"/>
      <c r="I2248" s="33"/>
      <c r="J2248" s="33"/>
      <c r="K2248" s="33"/>
      <c r="L2248" s="35"/>
      <c r="M2248" s="35"/>
      <c r="N2248" s="36"/>
      <c r="O2248" s="37"/>
      <c r="P2248" s="43"/>
      <c r="Q2248" s="38"/>
      <c r="R2248" s="38"/>
      <c r="S2248" s="39"/>
      <c r="T2248" s="40"/>
      <c r="U2248" s="40"/>
      <c r="V2248" s="38"/>
      <c r="W2248" s="38"/>
      <c r="X2248" s="38"/>
      <c r="Y2248" s="43"/>
    </row>
    <row r="2249" spans="1:25">
      <c r="A2249" s="34"/>
      <c r="B2249" s="34"/>
      <c r="C2249" s="34"/>
      <c r="D2249" s="34"/>
      <c r="E2249" s="34"/>
      <c r="F2249" s="34"/>
      <c r="G2249" s="34"/>
      <c r="H2249" s="33"/>
      <c r="I2249" s="33"/>
      <c r="J2249" s="33"/>
      <c r="K2249" s="33"/>
      <c r="L2249" s="35"/>
      <c r="M2249" s="35"/>
      <c r="N2249" s="36"/>
      <c r="O2249" s="37"/>
      <c r="P2249" s="43"/>
      <c r="Q2249" s="38"/>
      <c r="R2249" s="38"/>
      <c r="S2249" s="39"/>
      <c r="T2249" s="40"/>
      <c r="U2249" s="40"/>
      <c r="V2249" s="38"/>
      <c r="W2249" s="38"/>
      <c r="X2249" s="38"/>
      <c r="Y2249" s="43"/>
    </row>
    <row r="2250" spans="1:25">
      <c r="A2250" s="34"/>
      <c r="B2250" s="34"/>
      <c r="C2250" s="34"/>
      <c r="D2250" s="34"/>
      <c r="E2250" s="34"/>
      <c r="F2250" s="34"/>
      <c r="G2250" s="34"/>
      <c r="H2250" s="33"/>
      <c r="I2250" s="33"/>
      <c r="J2250" s="33"/>
      <c r="K2250" s="33"/>
      <c r="L2250" s="35"/>
      <c r="M2250" s="35"/>
      <c r="N2250" s="36"/>
      <c r="O2250" s="37"/>
      <c r="P2250" s="43"/>
      <c r="Q2250" s="38"/>
      <c r="R2250" s="38"/>
      <c r="S2250" s="39"/>
      <c r="T2250" s="40"/>
      <c r="U2250" s="40"/>
      <c r="V2250" s="38"/>
      <c r="W2250" s="38"/>
      <c r="X2250" s="38"/>
      <c r="Y2250" s="43"/>
    </row>
    <row r="2251" spans="1:25">
      <c r="A2251" s="34"/>
      <c r="B2251" s="34"/>
      <c r="C2251" s="34"/>
      <c r="D2251" s="34"/>
      <c r="E2251" s="34"/>
      <c r="F2251" s="34"/>
      <c r="G2251" s="34"/>
      <c r="H2251" s="33"/>
      <c r="I2251" s="33"/>
      <c r="J2251" s="33"/>
      <c r="K2251" s="33"/>
      <c r="L2251" s="35"/>
      <c r="M2251" s="35"/>
      <c r="N2251" s="36"/>
      <c r="O2251" s="37"/>
      <c r="P2251" s="43"/>
      <c r="Q2251" s="38"/>
      <c r="R2251" s="38"/>
      <c r="S2251" s="39"/>
      <c r="T2251" s="40"/>
      <c r="U2251" s="40"/>
      <c r="V2251" s="38"/>
      <c r="W2251" s="38"/>
      <c r="X2251" s="38"/>
      <c r="Y2251" s="43"/>
    </row>
    <row r="2252" spans="1:25">
      <c r="A2252" s="34"/>
      <c r="B2252" s="34"/>
      <c r="C2252" s="34"/>
      <c r="D2252" s="34"/>
      <c r="E2252" s="34"/>
      <c r="F2252" s="34"/>
      <c r="G2252" s="34"/>
      <c r="H2252" s="33"/>
      <c r="I2252" s="33"/>
      <c r="J2252" s="33"/>
      <c r="K2252" s="33"/>
      <c r="L2252" s="35"/>
      <c r="M2252" s="35"/>
      <c r="N2252" s="36"/>
      <c r="O2252" s="37"/>
      <c r="P2252" s="43"/>
      <c r="Q2252" s="38"/>
      <c r="R2252" s="38"/>
      <c r="S2252" s="39"/>
      <c r="T2252" s="40"/>
      <c r="U2252" s="40"/>
      <c r="V2252" s="38"/>
      <c r="W2252" s="38"/>
      <c r="X2252" s="38"/>
      <c r="Y2252" s="43"/>
    </row>
    <row r="2253" spans="1:25">
      <c r="A2253" s="34"/>
      <c r="B2253" s="34"/>
      <c r="C2253" s="34"/>
      <c r="D2253" s="34"/>
      <c r="E2253" s="34"/>
      <c r="F2253" s="34"/>
      <c r="G2253" s="34"/>
      <c r="H2253" s="33"/>
      <c r="I2253" s="33"/>
      <c r="J2253" s="33"/>
      <c r="K2253" s="33"/>
      <c r="L2253" s="35"/>
      <c r="M2253" s="35"/>
      <c r="N2253" s="36"/>
      <c r="O2253" s="37"/>
      <c r="P2253" s="43"/>
      <c r="Q2253" s="38"/>
      <c r="R2253" s="38"/>
      <c r="S2253" s="39"/>
      <c r="T2253" s="40"/>
      <c r="U2253" s="40"/>
      <c r="V2253" s="38"/>
      <c r="W2253" s="38"/>
      <c r="X2253" s="38"/>
      <c r="Y2253" s="43"/>
    </row>
    <row r="2254" spans="1:25">
      <c r="A2254" s="34"/>
      <c r="B2254" s="34"/>
      <c r="C2254" s="34"/>
      <c r="D2254" s="34"/>
      <c r="E2254" s="34"/>
      <c r="F2254" s="34"/>
      <c r="G2254" s="34"/>
      <c r="H2254" s="33"/>
      <c r="I2254" s="33"/>
      <c r="J2254" s="33"/>
      <c r="K2254" s="33"/>
      <c r="L2254" s="35"/>
      <c r="M2254" s="35"/>
      <c r="N2254" s="36"/>
      <c r="O2254" s="37"/>
      <c r="P2254" s="43"/>
      <c r="Q2254" s="38"/>
      <c r="R2254" s="38"/>
      <c r="S2254" s="39"/>
      <c r="T2254" s="40"/>
      <c r="U2254" s="40"/>
      <c r="V2254" s="38"/>
      <c r="W2254" s="38"/>
      <c r="X2254" s="38"/>
      <c r="Y2254" s="43"/>
    </row>
    <row r="2255" spans="1:25">
      <c r="A2255" s="34"/>
      <c r="B2255" s="34"/>
      <c r="C2255" s="34"/>
      <c r="D2255" s="34"/>
      <c r="E2255" s="34"/>
      <c r="F2255" s="34"/>
      <c r="G2255" s="34"/>
      <c r="H2255" s="33"/>
      <c r="I2255" s="33"/>
      <c r="J2255" s="33"/>
      <c r="K2255" s="33"/>
      <c r="L2255" s="35"/>
      <c r="M2255" s="35"/>
      <c r="N2255" s="36"/>
      <c r="O2255" s="37"/>
      <c r="P2255" s="43"/>
      <c r="Q2255" s="38"/>
      <c r="R2255" s="38"/>
      <c r="S2255" s="39"/>
      <c r="T2255" s="40"/>
      <c r="U2255" s="40"/>
      <c r="V2255" s="38"/>
      <c r="W2255" s="38"/>
      <c r="X2255" s="38"/>
      <c r="Y2255" s="43"/>
    </row>
    <row r="2256" spans="1:25">
      <c r="A2256" s="34"/>
      <c r="B2256" s="34"/>
      <c r="C2256" s="34"/>
      <c r="D2256" s="34"/>
      <c r="E2256" s="34"/>
      <c r="F2256" s="34"/>
      <c r="G2256" s="34"/>
      <c r="H2256" s="33"/>
      <c r="I2256" s="33"/>
      <c r="J2256" s="33"/>
      <c r="K2256" s="33"/>
      <c r="L2256" s="35"/>
      <c r="M2256" s="35"/>
      <c r="N2256" s="36"/>
      <c r="O2256" s="37"/>
      <c r="P2256" s="43"/>
      <c r="Q2256" s="38"/>
      <c r="R2256" s="38"/>
      <c r="S2256" s="39"/>
      <c r="T2256" s="40"/>
      <c r="U2256" s="40"/>
      <c r="V2256" s="38"/>
      <c r="W2256" s="38"/>
      <c r="X2256" s="38"/>
      <c r="Y2256" s="43"/>
    </row>
    <row r="2257" spans="1:25">
      <c r="A2257" s="34"/>
      <c r="B2257" s="34"/>
      <c r="C2257" s="34"/>
      <c r="D2257" s="34"/>
      <c r="E2257" s="34"/>
      <c r="F2257" s="34"/>
      <c r="G2257" s="34"/>
      <c r="H2257" s="33"/>
      <c r="I2257" s="33"/>
      <c r="J2257" s="33"/>
      <c r="K2257" s="33"/>
      <c r="L2257" s="35"/>
      <c r="M2257" s="35"/>
      <c r="N2257" s="36"/>
      <c r="O2257" s="37"/>
      <c r="P2257" s="43"/>
      <c r="Q2257" s="38"/>
      <c r="R2257" s="38"/>
      <c r="S2257" s="39"/>
      <c r="T2257" s="40"/>
      <c r="U2257" s="40"/>
      <c r="V2257" s="38"/>
      <c r="W2257" s="38"/>
      <c r="X2257" s="38"/>
      <c r="Y2257" s="43"/>
    </row>
    <row r="2258" spans="1:25">
      <c r="A2258" s="34"/>
      <c r="B2258" s="34"/>
      <c r="C2258" s="34"/>
      <c r="D2258" s="34"/>
      <c r="E2258" s="34"/>
      <c r="F2258" s="34"/>
      <c r="G2258" s="34"/>
      <c r="H2258" s="33"/>
      <c r="I2258" s="33"/>
      <c r="J2258" s="33"/>
      <c r="K2258" s="33"/>
      <c r="L2258" s="35"/>
      <c r="M2258" s="35"/>
      <c r="N2258" s="36"/>
      <c r="O2258" s="37"/>
      <c r="P2258" s="43"/>
      <c r="Q2258" s="38"/>
      <c r="R2258" s="38"/>
      <c r="S2258" s="39"/>
      <c r="T2258" s="40"/>
      <c r="U2258" s="40"/>
      <c r="V2258" s="38"/>
      <c r="W2258" s="38"/>
      <c r="X2258" s="38"/>
      <c r="Y2258" s="43"/>
    </row>
    <row r="2259" spans="1:25">
      <c r="A2259" s="34"/>
      <c r="B2259" s="34"/>
      <c r="C2259" s="34"/>
      <c r="D2259" s="34"/>
      <c r="E2259" s="34"/>
      <c r="F2259" s="34"/>
      <c r="G2259" s="34"/>
      <c r="H2259" s="33"/>
      <c r="I2259" s="33"/>
      <c r="J2259" s="33"/>
      <c r="K2259" s="33"/>
      <c r="L2259" s="35"/>
      <c r="M2259" s="35"/>
      <c r="N2259" s="36"/>
      <c r="O2259" s="37"/>
      <c r="P2259" s="43"/>
      <c r="Q2259" s="38"/>
      <c r="R2259" s="38"/>
      <c r="S2259" s="39"/>
      <c r="T2259" s="40"/>
      <c r="U2259" s="40"/>
      <c r="V2259" s="38"/>
      <c r="W2259" s="38"/>
      <c r="X2259" s="38"/>
      <c r="Y2259" s="43"/>
    </row>
    <row r="2260" spans="1:25">
      <c r="A2260" s="34"/>
      <c r="B2260" s="34"/>
      <c r="C2260" s="34"/>
      <c r="D2260" s="34"/>
      <c r="E2260" s="34"/>
      <c r="F2260" s="34"/>
      <c r="G2260" s="34"/>
      <c r="H2260" s="33"/>
      <c r="I2260" s="33"/>
      <c r="J2260" s="33"/>
      <c r="K2260" s="33"/>
      <c r="L2260" s="35"/>
      <c r="M2260" s="35"/>
      <c r="N2260" s="36"/>
      <c r="O2260" s="37"/>
      <c r="P2260" s="43"/>
      <c r="Q2260" s="38"/>
      <c r="R2260" s="38"/>
      <c r="S2260" s="39"/>
      <c r="T2260" s="40"/>
      <c r="U2260" s="40"/>
      <c r="V2260" s="38"/>
      <c r="W2260" s="38"/>
      <c r="X2260" s="38"/>
      <c r="Y2260" s="43"/>
    </row>
    <row r="2261" spans="1:25">
      <c r="A2261" s="34"/>
      <c r="B2261" s="34"/>
      <c r="C2261" s="34"/>
      <c r="D2261" s="34"/>
      <c r="E2261" s="34"/>
      <c r="F2261" s="34"/>
      <c r="G2261" s="34"/>
      <c r="H2261" s="33"/>
      <c r="I2261" s="33"/>
      <c r="J2261" s="33"/>
      <c r="K2261" s="33"/>
      <c r="L2261" s="35"/>
      <c r="M2261" s="35"/>
      <c r="N2261" s="36"/>
      <c r="O2261" s="37"/>
      <c r="P2261" s="43"/>
      <c r="Q2261" s="38"/>
      <c r="R2261" s="38"/>
      <c r="S2261" s="39"/>
      <c r="T2261" s="40"/>
      <c r="U2261" s="40"/>
      <c r="V2261" s="38"/>
      <c r="W2261" s="38"/>
      <c r="X2261" s="38"/>
      <c r="Y2261" s="43"/>
    </row>
    <row r="2262" spans="1:25">
      <c r="A2262" s="34"/>
      <c r="B2262" s="34"/>
      <c r="C2262" s="34"/>
      <c r="D2262" s="34"/>
      <c r="E2262" s="34"/>
      <c r="F2262" s="34"/>
      <c r="G2262" s="34"/>
      <c r="H2262" s="33"/>
      <c r="I2262" s="33"/>
      <c r="J2262" s="33"/>
      <c r="K2262" s="33"/>
      <c r="L2262" s="35"/>
      <c r="M2262" s="35"/>
      <c r="N2262" s="36"/>
      <c r="O2262" s="37"/>
      <c r="P2262" s="43"/>
      <c r="Q2262" s="38"/>
      <c r="R2262" s="38"/>
      <c r="S2262" s="39"/>
      <c r="T2262" s="40"/>
      <c r="U2262" s="40"/>
      <c r="V2262" s="38"/>
      <c r="W2262" s="38"/>
      <c r="X2262" s="38"/>
      <c r="Y2262" s="43"/>
    </row>
    <row r="2263" spans="1:25">
      <c r="A2263" s="34"/>
      <c r="B2263" s="34"/>
      <c r="C2263" s="34"/>
      <c r="D2263" s="34"/>
      <c r="E2263" s="34"/>
      <c r="F2263" s="34"/>
      <c r="G2263" s="34"/>
      <c r="H2263" s="33"/>
      <c r="I2263" s="33"/>
      <c r="J2263" s="33"/>
      <c r="K2263" s="33"/>
      <c r="L2263" s="35"/>
      <c r="M2263" s="35"/>
      <c r="N2263" s="36"/>
      <c r="O2263" s="37"/>
      <c r="P2263" s="43"/>
      <c r="Q2263" s="38"/>
      <c r="R2263" s="38"/>
      <c r="S2263" s="39"/>
      <c r="T2263" s="40"/>
      <c r="U2263" s="40"/>
      <c r="V2263" s="38"/>
      <c r="W2263" s="38"/>
      <c r="X2263" s="38"/>
      <c r="Y2263" s="43"/>
    </row>
    <row r="2264" spans="1:25">
      <c r="A2264" s="34"/>
      <c r="B2264" s="34"/>
      <c r="C2264" s="34"/>
      <c r="D2264" s="34"/>
      <c r="E2264" s="34"/>
      <c r="F2264" s="34"/>
      <c r="G2264" s="34"/>
      <c r="H2264" s="33"/>
      <c r="I2264" s="33"/>
      <c r="J2264" s="33"/>
      <c r="K2264" s="33"/>
      <c r="L2264" s="35"/>
      <c r="M2264" s="35"/>
      <c r="N2264" s="36"/>
      <c r="O2264" s="37"/>
      <c r="P2264" s="43"/>
      <c r="Q2264" s="38"/>
      <c r="R2264" s="38"/>
      <c r="S2264" s="39"/>
      <c r="T2264" s="40"/>
      <c r="U2264" s="40"/>
      <c r="V2264" s="38"/>
      <c r="W2264" s="38"/>
      <c r="X2264" s="38"/>
      <c r="Y2264" s="43"/>
    </row>
    <row r="2265" spans="1:25">
      <c r="A2265" s="34"/>
      <c r="B2265" s="34"/>
      <c r="C2265" s="34"/>
      <c r="D2265" s="34"/>
      <c r="E2265" s="34"/>
      <c r="F2265" s="34"/>
      <c r="G2265" s="34"/>
      <c r="H2265" s="33"/>
      <c r="I2265" s="33"/>
      <c r="J2265" s="33"/>
      <c r="K2265" s="33"/>
      <c r="L2265" s="35"/>
      <c r="M2265" s="35"/>
      <c r="N2265" s="36"/>
      <c r="O2265" s="37"/>
      <c r="P2265" s="43"/>
      <c r="Q2265" s="38"/>
      <c r="R2265" s="38"/>
      <c r="S2265" s="39"/>
      <c r="T2265" s="40"/>
      <c r="U2265" s="40"/>
      <c r="V2265" s="38"/>
      <c r="W2265" s="38"/>
      <c r="X2265" s="38"/>
      <c r="Y2265" s="43"/>
    </row>
    <row r="2266" spans="1:25">
      <c r="A2266" s="34"/>
      <c r="B2266" s="34"/>
      <c r="C2266" s="34"/>
      <c r="D2266" s="34"/>
      <c r="E2266" s="34"/>
      <c r="F2266" s="34"/>
      <c r="G2266" s="34"/>
      <c r="H2266" s="33"/>
      <c r="I2266" s="33"/>
      <c r="J2266" s="33"/>
      <c r="K2266" s="33"/>
      <c r="L2266" s="35"/>
      <c r="M2266" s="35"/>
      <c r="N2266" s="36"/>
      <c r="O2266" s="37"/>
      <c r="P2266" s="43"/>
      <c r="Q2266" s="38"/>
      <c r="R2266" s="38"/>
      <c r="S2266" s="39"/>
      <c r="T2266" s="40"/>
      <c r="U2266" s="40"/>
      <c r="V2266" s="38"/>
      <c r="W2266" s="38"/>
      <c r="X2266" s="38"/>
      <c r="Y2266" s="43"/>
    </row>
    <row r="2267" spans="1:25">
      <c r="A2267" s="34"/>
      <c r="B2267" s="34"/>
      <c r="C2267" s="34"/>
      <c r="D2267" s="34"/>
      <c r="E2267" s="34"/>
      <c r="F2267" s="34"/>
      <c r="G2267" s="34"/>
      <c r="H2267" s="33"/>
      <c r="I2267" s="33"/>
      <c r="J2267" s="33"/>
      <c r="K2267" s="33"/>
      <c r="L2267" s="35"/>
      <c r="M2267" s="35"/>
      <c r="N2267" s="36"/>
      <c r="O2267" s="37"/>
      <c r="P2267" s="43"/>
      <c r="Q2267" s="38"/>
      <c r="R2267" s="38"/>
      <c r="S2267" s="39"/>
      <c r="T2267" s="40"/>
      <c r="U2267" s="40"/>
      <c r="V2267" s="38"/>
      <c r="W2267" s="38"/>
      <c r="X2267" s="38"/>
      <c r="Y2267" s="43"/>
    </row>
    <row r="2268" spans="1:25">
      <c r="A2268" s="34"/>
      <c r="B2268" s="34"/>
      <c r="C2268" s="34"/>
      <c r="D2268" s="34"/>
      <c r="E2268" s="34"/>
      <c r="F2268" s="34"/>
      <c r="G2268" s="34"/>
      <c r="H2268" s="33"/>
      <c r="I2268" s="33"/>
      <c r="J2268" s="33"/>
      <c r="K2268" s="33"/>
      <c r="L2268" s="35"/>
      <c r="M2268" s="35"/>
      <c r="N2268" s="36"/>
      <c r="O2268" s="37"/>
      <c r="P2268" s="43"/>
      <c r="Q2268" s="38"/>
      <c r="R2268" s="38"/>
      <c r="S2268" s="39"/>
      <c r="T2268" s="40"/>
      <c r="U2268" s="40"/>
      <c r="V2268" s="38"/>
      <c r="W2268" s="38"/>
      <c r="X2268" s="38"/>
      <c r="Y2268" s="43"/>
    </row>
    <row r="2269" spans="1:25">
      <c r="A2269" s="34"/>
      <c r="B2269" s="34"/>
      <c r="C2269" s="34"/>
      <c r="D2269" s="34"/>
      <c r="E2269" s="34"/>
      <c r="F2269" s="34"/>
      <c r="G2269" s="34"/>
      <c r="H2269" s="33"/>
      <c r="I2269" s="33"/>
      <c r="J2269" s="33"/>
      <c r="K2269" s="33"/>
      <c r="L2269" s="35"/>
      <c r="M2269" s="35"/>
      <c r="N2269" s="36"/>
      <c r="O2269" s="37"/>
      <c r="P2269" s="43"/>
      <c r="Q2269" s="38"/>
      <c r="R2269" s="38"/>
      <c r="S2269" s="39"/>
      <c r="T2269" s="40"/>
      <c r="U2269" s="40"/>
      <c r="V2269" s="38"/>
      <c r="W2269" s="38"/>
      <c r="X2269" s="38"/>
      <c r="Y2269" s="43"/>
    </row>
    <row r="2270" spans="1:25">
      <c r="A2270" s="34"/>
      <c r="B2270" s="34"/>
      <c r="C2270" s="34"/>
      <c r="D2270" s="34"/>
      <c r="E2270" s="34"/>
      <c r="F2270" s="34"/>
      <c r="G2270" s="34"/>
      <c r="H2270" s="33"/>
      <c r="I2270" s="33"/>
      <c r="J2270" s="33"/>
      <c r="K2270" s="33"/>
      <c r="L2270" s="35"/>
      <c r="M2270" s="35"/>
      <c r="N2270" s="36"/>
      <c r="O2270" s="37"/>
      <c r="P2270" s="43"/>
      <c r="Q2270" s="38"/>
      <c r="R2270" s="38"/>
      <c r="S2270" s="39"/>
      <c r="T2270" s="40"/>
      <c r="U2270" s="40"/>
      <c r="V2270" s="38"/>
      <c r="W2270" s="38"/>
      <c r="X2270" s="38"/>
      <c r="Y2270" s="43"/>
    </row>
    <row r="2271" spans="1:25">
      <c r="A2271" s="34"/>
      <c r="B2271" s="34"/>
      <c r="C2271" s="34"/>
      <c r="D2271" s="34"/>
      <c r="E2271" s="34"/>
      <c r="F2271" s="34"/>
      <c r="G2271" s="34"/>
      <c r="H2271" s="33"/>
      <c r="I2271" s="33"/>
      <c r="J2271" s="33"/>
      <c r="K2271" s="33"/>
      <c r="L2271" s="35"/>
      <c r="M2271" s="35"/>
      <c r="N2271" s="36"/>
      <c r="O2271" s="37"/>
      <c r="P2271" s="43"/>
      <c r="Q2271" s="38"/>
      <c r="R2271" s="38"/>
      <c r="S2271" s="39"/>
      <c r="T2271" s="40"/>
      <c r="U2271" s="40"/>
      <c r="V2271" s="38"/>
      <c r="W2271" s="38"/>
      <c r="X2271" s="38"/>
      <c r="Y2271" s="43"/>
    </row>
    <row r="2272" spans="1:25">
      <c r="A2272" s="34"/>
      <c r="B2272" s="34"/>
      <c r="C2272" s="34"/>
      <c r="D2272" s="34"/>
      <c r="E2272" s="34"/>
      <c r="F2272" s="34"/>
      <c r="G2272" s="34"/>
      <c r="H2272" s="33"/>
      <c r="I2272" s="33"/>
      <c r="J2272" s="33"/>
      <c r="K2272" s="33"/>
      <c r="L2272" s="35"/>
      <c r="M2272" s="35"/>
      <c r="N2272" s="36"/>
      <c r="O2272" s="37"/>
      <c r="P2272" s="43"/>
      <c r="Q2272" s="38"/>
      <c r="R2272" s="38"/>
      <c r="S2272" s="39"/>
      <c r="T2272" s="40"/>
      <c r="U2272" s="40"/>
      <c r="V2272" s="38"/>
      <c r="W2272" s="38"/>
      <c r="X2272" s="38"/>
      <c r="Y2272" s="43"/>
    </row>
    <row r="2273" spans="1:25">
      <c r="A2273" s="34"/>
      <c r="B2273" s="34"/>
      <c r="C2273" s="34"/>
      <c r="D2273" s="34"/>
      <c r="E2273" s="34"/>
      <c r="F2273" s="34"/>
      <c r="G2273" s="34"/>
      <c r="H2273" s="33"/>
      <c r="I2273" s="33"/>
      <c r="J2273" s="33"/>
      <c r="K2273" s="33"/>
      <c r="L2273" s="35"/>
      <c r="M2273" s="35"/>
      <c r="N2273" s="36"/>
      <c r="O2273" s="37"/>
      <c r="P2273" s="43"/>
      <c r="Q2273" s="38"/>
      <c r="R2273" s="38"/>
      <c r="S2273" s="39"/>
      <c r="T2273" s="40"/>
      <c r="U2273" s="40"/>
      <c r="V2273" s="38"/>
      <c r="W2273" s="38"/>
      <c r="X2273" s="38"/>
      <c r="Y2273" s="43"/>
    </row>
    <row r="2274" spans="1:25">
      <c r="A2274" s="34"/>
      <c r="B2274" s="34"/>
      <c r="C2274" s="34"/>
      <c r="D2274" s="34"/>
      <c r="E2274" s="34"/>
      <c r="F2274" s="34"/>
      <c r="G2274" s="34"/>
      <c r="H2274" s="33"/>
      <c r="I2274" s="33"/>
      <c r="J2274" s="33"/>
      <c r="K2274" s="33"/>
      <c r="L2274" s="35"/>
      <c r="M2274" s="35"/>
      <c r="N2274" s="36"/>
      <c r="O2274" s="37"/>
      <c r="P2274" s="43"/>
      <c r="Q2274" s="38"/>
      <c r="R2274" s="38"/>
      <c r="S2274" s="39"/>
      <c r="T2274" s="40"/>
      <c r="U2274" s="40"/>
      <c r="V2274" s="38"/>
      <c r="W2274" s="38"/>
      <c r="X2274" s="38"/>
      <c r="Y2274" s="43"/>
    </row>
    <row r="2275" spans="1:25">
      <c r="A2275" s="34"/>
      <c r="B2275" s="34"/>
      <c r="C2275" s="34"/>
      <c r="D2275" s="34"/>
      <c r="E2275" s="34"/>
      <c r="F2275" s="34"/>
      <c r="G2275" s="34"/>
      <c r="H2275" s="33"/>
      <c r="I2275" s="33"/>
      <c r="J2275" s="33"/>
      <c r="K2275" s="33"/>
      <c r="L2275" s="35"/>
      <c r="M2275" s="35"/>
      <c r="N2275" s="36"/>
      <c r="O2275" s="37"/>
      <c r="P2275" s="43"/>
      <c r="Q2275" s="38"/>
      <c r="R2275" s="38"/>
      <c r="S2275" s="39"/>
      <c r="T2275" s="40"/>
      <c r="U2275" s="40"/>
      <c r="V2275" s="38"/>
      <c r="W2275" s="38"/>
      <c r="X2275" s="38"/>
      <c r="Y2275" s="43"/>
    </row>
    <row r="2276" spans="1:25">
      <c r="A2276" s="34"/>
      <c r="B2276" s="34"/>
      <c r="C2276" s="34"/>
      <c r="D2276" s="34"/>
      <c r="E2276" s="34"/>
      <c r="F2276" s="34"/>
      <c r="G2276" s="34"/>
      <c r="H2276" s="33"/>
      <c r="I2276" s="33"/>
      <c r="J2276" s="33"/>
      <c r="K2276" s="33"/>
      <c r="L2276" s="35"/>
      <c r="M2276" s="35"/>
      <c r="N2276" s="36"/>
      <c r="O2276" s="37"/>
      <c r="P2276" s="43"/>
      <c r="Q2276" s="38"/>
      <c r="R2276" s="38"/>
      <c r="S2276" s="39"/>
      <c r="T2276" s="40"/>
      <c r="U2276" s="40"/>
      <c r="V2276" s="38"/>
      <c r="W2276" s="38"/>
      <c r="X2276" s="38"/>
      <c r="Y2276" s="43"/>
    </row>
    <row r="2277" spans="1:25">
      <c r="A2277" s="34"/>
      <c r="B2277" s="34"/>
      <c r="C2277" s="34"/>
      <c r="D2277" s="34"/>
      <c r="E2277" s="34"/>
      <c r="F2277" s="34"/>
      <c r="G2277" s="34"/>
      <c r="H2277" s="33"/>
      <c r="I2277" s="33"/>
      <c r="J2277" s="33"/>
      <c r="K2277" s="33"/>
      <c r="L2277" s="35"/>
      <c r="M2277" s="35"/>
      <c r="N2277" s="36"/>
      <c r="O2277" s="37"/>
      <c r="P2277" s="43"/>
      <c r="Q2277" s="38"/>
      <c r="R2277" s="38"/>
      <c r="S2277" s="39"/>
      <c r="T2277" s="40"/>
      <c r="U2277" s="40"/>
      <c r="V2277" s="38"/>
      <c r="W2277" s="38"/>
      <c r="X2277" s="38"/>
      <c r="Y2277" s="43"/>
    </row>
    <row r="2278" spans="1:25">
      <c r="A2278" s="34"/>
      <c r="B2278" s="34"/>
      <c r="C2278" s="34"/>
      <c r="D2278" s="34"/>
      <c r="E2278" s="34"/>
      <c r="F2278" s="34"/>
      <c r="G2278" s="34"/>
      <c r="H2278" s="33"/>
      <c r="I2278" s="33"/>
      <c r="J2278" s="33"/>
      <c r="K2278" s="33"/>
      <c r="L2278" s="35"/>
      <c r="M2278" s="35"/>
      <c r="N2278" s="36"/>
      <c r="O2278" s="37"/>
      <c r="P2278" s="43"/>
      <c r="Q2278" s="38"/>
      <c r="R2278" s="38"/>
      <c r="S2278" s="39"/>
      <c r="T2278" s="40"/>
      <c r="U2278" s="40"/>
      <c r="V2278" s="38"/>
      <c r="W2278" s="38"/>
      <c r="X2278" s="38"/>
      <c r="Y2278" s="43"/>
    </row>
    <row r="2279" spans="1:25">
      <c r="A2279" s="34"/>
      <c r="B2279" s="34"/>
      <c r="C2279" s="34"/>
      <c r="D2279" s="34"/>
      <c r="E2279" s="34"/>
      <c r="F2279" s="34"/>
      <c r="G2279" s="34"/>
      <c r="H2279" s="33"/>
      <c r="I2279" s="33"/>
      <c r="J2279" s="33"/>
      <c r="K2279" s="33"/>
      <c r="L2279" s="35"/>
      <c r="M2279" s="35"/>
      <c r="N2279" s="36"/>
      <c r="O2279" s="37"/>
      <c r="P2279" s="43"/>
      <c r="Q2279" s="38"/>
      <c r="R2279" s="38"/>
      <c r="S2279" s="39"/>
      <c r="T2279" s="40"/>
      <c r="U2279" s="40"/>
      <c r="V2279" s="38"/>
      <c r="W2279" s="38"/>
      <c r="X2279" s="38"/>
      <c r="Y2279" s="43"/>
    </row>
    <row r="2280" spans="1:25">
      <c r="A2280" s="34"/>
      <c r="B2280" s="34"/>
      <c r="C2280" s="34"/>
      <c r="D2280" s="34"/>
      <c r="E2280" s="34"/>
      <c r="F2280" s="34"/>
      <c r="G2280" s="34"/>
      <c r="H2280" s="33"/>
      <c r="I2280" s="33"/>
      <c r="J2280" s="33"/>
      <c r="K2280" s="33"/>
      <c r="L2280" s="35"/>
      <c r="M2280" s="35"/>
      <c r="N2280" s="36"/>
      <c r="O2280" s="37"/>
      <c r="P2280" s="43"/>
      <c r="Q2280" s="38"/>
      <c r="R2280" s="38"/>
      <c r="S2280" s="39"/>
      <c r="T2280" s="40"/>
      <c r="U2280" s="40"/>
      <c r="V2280" s="38"/>
      <c r="W2280" s="38"/>
      <c r="X2280" s="38"/>
      <c r="Y2280" s="43"/>
    </row>
    <row r="2281" spans="1:25">
      <c r="A2281" s="34"/>
      <c r="B2281" s="34"/>
      <c r="C2281" s="34"/>
      <c r="D2281" s="34"/>
      <c r="E2281" s="34"/>
      <c r="F2281" s="34"/>
      <c r="G2281" s="34"/>
      <c r="H2281" s="33"/>
      <c r="I2281" s="33"/>
      <c r="J2281" s="33"/>
      <c r="K2281" s="33"/>
      <c r="L2281" s="35"/>
      <c r="M2281" s="35"/>
      <c r="N2281" s="36"/>
      <c r="O2281" s="37"/>
      <c r="P2281" s="43"/>
      <c r="Q2281" s="38"/>
      <c r="R2281" s="38"/>
      <c r="S2281" s="39"/>
      <c r="T2281" s="40"/>
      <c r="U2281" s="40"/>
      <c r="V2281" s="38"/>
      <c r="W2281" s="38"/>
      <c r="X2281" s="38"/>
      <c r="Y2281" s="43"/>
    </row>
    <row r="2282" spans="1:25">
      <c r="A2282" s="34"/>
      <c r="B2282" s="34"/>
      <c r="C2282" s="34"/>
      <c r="D2282" s="34"/>
      <c r="E2282" s="34"/>
      <c r="F2282" s="34"/>
      <c r="G2282" s="34"/>
      <c r="H2282" s="33"/>
      <c r="I2282" s="33"/>
      <c r="J2282" s="33"/>
      <c r="K2282" s="33"/>
      <c r="L2282" s="35"/>
      <c r="M2282" s="35"/>
      <c r="N2282" s="36"/>
      <c r="O2282" s="37"/>
      <c r="P2282" s="43"/>
      <c r="Q2282" s="38"/>
      <c r="R2282" s="38"/>
      <c r="S2282" s="39"/>
      <c r="T2282" s="40"/>
      <c r="U2282" s="40"/>
      <c r="V2282" s="38"/>
      <c r="W2282" s="38"/>
      <c r="X2282" s="38"/>
      <c r="Y2282" s="43"/>
    </row>
    <row r="2283" spans="1:25">
      <c r="A2283" s="34"/>
      <c r="B2283" s="34"/>
      <c r="C2283" s="34"/>
      <c r="D2283" s="34"/>
      <c r="E2283" s="34"/>
      <c r="F2283" s="34"/>
      <c r="G2283" s="34"/>
      <c r="H2283" s="33"/>
      <c r="I2283" s="33"/>
      <c r="J2283" s="33"/>
      <c r="K2283" s="33"/>
      <c r="L2283" s="35"/>
      <c r="M2283" s="35"/>
      <c r="N2283" s="36"/>
      <c r="O2283" s="37"/>
      <c r="P2283" s="43"/>
      <c r="Q2283" s="38"/>
      <c r="R2283" s="38"/>
      <c r="S2283" s="39"/>
      <c r="T2283" s="40"/>
      <c r="U2283" s="40"/>
      <c r="V2283" s="38"/>
      <c r="W2283" s="38"/>
      <c r="X2283" s="38"/>
      <c r="Y2283" s="43"/>
    </row>
    <row r="2284" spans="1:25">
      <c r="A2284" s="34"/>
      <c r="B2284" s="34"/>
      <c r="C2284" s="34"/>
      <c r="D2284" s="34"/>
      <c r="E2284" s="34"/>
      <c r="F2284" s="34"/>
      <c r="G2284" s="34"/>
      <c r="H2284" s="33"/>
      <c r="I2284" s="33"/>
      <c r="J2284" s="33"/>
      <c r="K2284" s="33"/>
      <c r="L2284" s="35"/>
      <c r="M2284" s="35"/>
      <c r="N2284" s="36"/>
      <c r="O2284" s="37"/>
      <c r="P2284" s="43"/>
      <c r="Q2284" s="38"/>
      <c r="R2284" s="38"/>
      <c r="S2284" s="39"/>
      <c r="T2284" s="40"/>
      <c r="U2284" s="40"/>
      <c r="V2284" s="38"/>
      <c r="W2284" s="38"/>
      <c r="X2284" s="38"/>
      <c r="Y2284" s="43"/>
    </row>
    <row r="2285" spans="1:25">
      <c r="A2285" s="34"/>
      <c r="B2285" s="34"/>
      <c r="C2285" s="34"/>
      <c r="D2285" s="34"/>
      <c r="E2285" s="34"/>
      <c r="F2285" s="34"/>
      <c r="G2285" s="34"/>
      <c r="H2285" s="33"/>
      <c r="I2285" s="33"/>
      <c r="J2285" s="33"/>
      <c r="K2285" s="33"/>
      <c r="L2285" s="35"/>
      <c r="M2285" s="35"/>
      <c r="N2285" s="36"/>
      <c r="O2285" s="37"/>
      <c r="P2285" s="43"/>
      <c r="Q2285" s="38"/>
      <c r="R2285" s="38"/>
      <c r="S2285" s="39"/>
      <c r="T2285" s="40"/>
      <c r="U2285" s="40"/>
      <c r="V2285" s="38"/>
      <c r="W2285" s="38"/>
      <c r="X2285" s="38"/>
      <c r="Y2285" s="43"/>
    </row>
    <row r="2286" spans="1:25">
      <c r="A2286" s="34"/>
      <c r="B2286" s="34"/>
      <c r="C2286" s="34"/>
      <c r="D2286" s="34"/>
      <c r="E2286" s="34"/>
      <c r="F2286" s="34"/>
      <c r="G2286" s="34"/>
      <c r="H2286" s="33"/>
      <c r="I2286" s="33"/>
      <c r="J2286" s="33"/>
      <c r="K2286" s="33"/>
      <c r="L2286" s="35"/>
      <c r="M2286" s="35"/>
      <c r="N2286" s="36"/>
      <c r="O2286" s="37"/>
      <c r="P2286" s="43"/>
      <c r="Q2286" s="38"/>
      <c r="R2286" s="38"/>
      <c r="S2286" s="39"/>
      <c r="T2286" s="40"/>
      <c r="U2286" s="40"/>
      <c r="V2286" s="38"/>
      <c r="W2286" s="38"/>
      <c r="X2286" s="38"/>
      <c r="Y2286" s="43"/>
    </row>
    <row r="2287" spans="1:25">
      <c r="A2287" s="34"/>
      <c r="B2287" s="34"/>
      <c r="C2287" s="34"/>
      <c r="D2287" s="34"/>
      <c r="E2287" s="34"/>
      <c r="F2287" s="34"/>
      <c r="G2287" s="34"/>
      <c r="H2287" s="33"/>
      <c r="I2287" s="33"/>
      <c r="J2287" s="33"/>
      <c r="K2287" s="33"/>
      <c r="L2287" s="35"/>
      <c r="M2287" s="35"/>
      <c r="N2287" s="36"/>
      <c r="O2287" s="37"/>
      <c r="P2287" s="43"/>
      <c r="Q2287" s="38"/>
      <c r="R2287" s="38"/>
      <c r="S2287" s="39"/>
      <c r="T2287" s="40"/>
      <c r="U2287" s="40"/>
      <c r="V2287" s="38"/>
      <c r="W2287" s="38"/>
      <c r="X2287" s="38"/>
      <c r="Y2287" s="43"/>
    </row>
    <row r="2288" spans="1:25">
      <c r="A2288" s="34"/>
      <c r="B2288" s="34"/>
      <c r="C2288" s="34"/>
      <c r="D2288" s="34"/>
      <c r="E2288" s="34"/>
      <c r="F2288" s="34"/>
      <c r="G2288" s="34"/>
      <c r="H2288" s="33"/>
      <c r="I2288" s="33"/>
      <c r="J2288" s="33"/>
      <c r="K2288" s="33"/>
      <c r="L2288" s="35"/>
      <c r="M2288" s="35"/>
      <c r="N2288" s="36"/>
      <c r="O2288" s="37"/>
      <c r="P2288" s="43"/>
      <c r="Q2288" s="38"/>
      <c r="R2288" s="38"/>
      <c r="S2288" s="39"/>
      <c r="T2288" s="40"/>
      <c r="U2288" s="40"/>
      <c r="V2288" s="38"/>
      <c r="W2288" s="38"/>
      <c r="X2288" s="38"/>
      <c r="Y2288" s="43"/>
    </row>
    <row r="2289" spans="1:25">
      <c r="A2289" s="34"/>
      <c r="B2289" s="34"/>
      <c r="C2289" s="34"/>
      <c r="D2289" s="34"/>
      <c r="E2289" s="34"/>
      <c r="F2289" s="34"/>
      <c r="G2289" s="34"/>
      <c r="H2289" s="33"/>
      <c r="I2289" s="33"/>
      <c r="J2289" s="33"/>
      <c r="K2289" s="33"/>
      <c r="L2289" s="35"/>
      <c r="M2289" s="35"/>
      <c r="N2289" s="36"/>
      <c r="O2289" s="37"/>
      <c r="P2289" s="43"/>
      <c r="Q2289" s="38"/>
      <c r="R2289" s="38"/>
      <c r="S2289" s="39"/>
      <c r="T2289" s="40"/>
      <c r="U2289" s="40"/>
      <c r="V2289" s="38"/>
      <c r="W2289" s="38"/>
      <c r="X2289" s="38"/>
      <c r="Y2289" s="43"/>
    </row>
    <row r="2290" spans="1:25">
      <c r="A2290" s="34"/>
      <c r="B2290" s="34"/>
      <c r="C2290" s="34"/>
      <c r="D2290" s="34"/>
      <c r="E2290" s="34"/>
      <c r="F2290" s="34"/>
      <c r="G2290" s="34"/>
      <c r="H2290" s="33"/>
      <c r="I2290" s="33"/>
      <c r="J2290" s="33"/>
      <c r="K2290" s="33"/>
      <c r="L2290" s="35"/>
      <c r="M2290" s="35"/>
      <c r="N2290" s="36"/>
      <c r="O2290" s="37"/>
      <c r="P2290" s="43"/>
      <c r="Q2290" s="38"/>
      <c r="R2290" s="38"/>
      <c r="S2290" s="39"/>
      <c r="T2290" s="40"/>
      <c r="U2290" s="40"/>
      <c r="V2290" s="38"/>
      <c r="W2290" s="38"/>
      <c r="X2290" s="38"/>
      <c r="Y2290" s="43"/>
    </row>
    <row r="2291" spans="1:25">
      <c r="A2291" s="34"/>
      <c r="B2291" s="34"/>
      <c r="C2291" s="34"/>
      <c r="D2291" s="34"/>
      <c r="E2291" s="34"/>
      <c r="F2291" s="34"/>
      <c r="G2291" s="34"/>
      <c r="H2291" s="33"/>
      <c r="I2291" s="33"/>
      <c r="J2291" s="33"/>
      <c r="K2291" s="33"/>
      <c r="L2291" s="35"/>
      <c r="M2291" s="35"/>
      <c r="N2291" s="36"/>
      <c r="O2291" s="37"/>
      <c r="P2291" s="43"/>
      <c r="Q2291" s="38"/>
      <c r="R2291" s="38"/>
      <c r="S2291" s="39"/>
      <c r="T2291" s="40"/>
      <c r="U2291" s="40"/>
      <c r="V2291" s="38"/>
      <c r="W2291" s="38"/>
      <c r="X2291" s="38"/>
      <c r="Y2291" s="43"/>
    </row>
    <row r="2292" spans="1:25">
      <c r="A2292" s="34"/>
      <c r="B2292" s="34"/>
      <c r="C2292" s="34"/>
      <c r="D2292" s="34"/>
      <c r="E2292" s="34"/>
      <c r="F2292" s="34"/>
      <c r="G2292" s="34"/>
      <c r="H2292" s="33"/>
      <c r="I2292" s="33"/>
      <c r="J2292" s="33"/>
      <c r="K2292" s="33"/>
      <c r="L2292" s="35"/>
      <c r="M2292" s="35"/>
      <c r="N2292" s="36"/>
      <c r="O2292" s="37"/>
      <c r="P2292" s="43"/>
      <c r="Q2292" s="38"/>
      <c r="R2292" s="38"/>
      <c r="S2292" s="39"/>
      <c r="T2292" s="40"/>
      <c r="U2292" s="40"/>
      <c r="V2292" s="38"/>
      <c r="W2292" s="38"/>
      <c r="X2292" s="38"/>
      <c r="Y2292" s="43"/>
    </row>
    <row r="2293" spans="1:25">
      <c r="A2293" s="34"/>
      <c r="B2293" s="34"/>
      <c r="C2293" s="34"/>
      <c r="D2293" s="34"/>
      <c r="E2293" s="34"/>
      <c r="F2293" s="34"/>
      <c r="G2293" s="34"/>
      <c r="H2293" s="33"/>
      <c r="I2293" s="33"/>
      <c r="J2293" s="33"/>
      <c r="K2293" s="33"/>
      <c r="L2293" s="35"/>
      <c r="M2293" s="35"/>
      <c r="N2293" s="36"/>
      <c r="O2293" s="37"/>
      <c r="P2293" s="43"/>
      <c r="Q2293" s="38"/>
      <c r="R2293" s="38"/>
      <c r="S2293" s="39"/>
      <c r="T2293" s="40"/>
      <c r="U2293" s="40"/>
      <c r="V2293" s="38"/>
      <c r="W2293" s="38"/>
      <c r="X2293" s="38"/>
      <c r="Y2293" s="43"/>
    </row>
    <row r="2294" spans="1:25">
      <c r="A2294" s="34"/>
      <c r="B2294" s="34"/>
      <c r="C2294" s="34"/>
      <c r="D2294" s="34"/>
      <c r="E2294" s="34"/>
      <c r="F2294" s="34"/>
      <c r="G2294" s="34"/>
      <c r="H2294" s="33"/>
      <c r="I2294" s="33"/>
      <c r="J2294" s="33"/>
      <c r="K2294" s="33"/>
      <c r="L2294" s="35"/>
      <c r="M2294" s="35"/>
      <c r="N2294" s="36"/>
      <c r="O2294" s="37"/>
      <c r="P2294" s="43"/>
      <c r="Q2294" s="38"/>
      <c r="R2294" s="38"/>
      <c r="S2294" s="39"/>
      <c r="T2294" s="40"/>
      <c r="U2294" s="40"/>
      <c r="V2294" s="38"/>
      <c r="W2294" s="38"/>
      <c r="X2294" s="38"/>
      <c r="Y2294" s="43"/>
    </row>
    <row r="2295" spans="1:25">
      <c r="A2295" s="34"/>
      <c r="B2295" s="34"/>
      <c r="C2295" s="34"/>
      <c r="D2295" s="34"/>
      <c r="E2295" s="34"/>
      <c r="F2295" s="34"/>
      <c r="G2295" s="34"/>
      <c r="H2295" s="33"/>
      <c r="I2295" s="33"/>
      <c r="J2295" s="33"/>
      <c r="K2295" s="33"/>
      <c r="L2295" s="35"/>
      <c r="M2295" s="35"/>
      <c r="N2295" s="36"/>
      <c r="O2295" s="37"/>
      <c r="P2295" s="43"/>
      <c r="Q2295" s="38"/>
      <c r="R2295" s="38"/>
      <c r="S2295" s="39"/>
      <c r="T2295" s="40"/>
      <c r="U2295" s="40"/>
      <c r="V2295" s="38"/>
      <c r="W2295" s="38"/>
      <c r="X2295" s="38"/>
      <c r="Y2295" s="43"/>
    </row>
    <row r="2296" spans="1:25">
      <c r="A2296" s="34"/>
      <c r="B2296" s="34"/>
      <c r="C2296" s="34"/>
      <c r="D2296" s="34"/>
      <c r="E2296" s="34"/>
      <c r="F2296" s="34"/>
      <c r="G2296" s="34"/>
      <c r="H2296" s="33"/>
      <c r="I2296" s="33"/>
      <c r="J2296" s="33"/>
      <c r="K2296" s="33"/>
      <c r="L2296" s="35"/>
      <c r="M2296" s="35"/>
      <c r="N2296" s="36"/>
      <c r="O2296" s="37"/>
      <c r="P2296" s="43"/>
      <c r="Q2296" s="38"/>
      <c r="R2296" s="38"/>
      <c r="S2296" s="39"/>
      <c r="T2296" s="40"/>
      <c r="U2296" s="40"/>
      <c r="V2296" s="38"/>
      <c r="W2296" s="38"/>
      <c r="X2296" s="38"/>
      <c r="Y2296" s="43"/>
    </row>
    <row r="2297" spans="1:25">
      <c r="A2297" s="34"/>
      <c r="B2297" s="34"/>
      <c r="C2297" s="34"/>
      <c r="D2297" s="34"/>
      <c r="E2297" s="34"/>
      <c r="F2297" s="34"/>
      <c r="G2297" s="34"/>
      <c r="H2297" s="33"/>
      <c r="I2297" s="33"/>
      <c r="J2297" s="33"/>
      <c r="K2297" s="33"/>
      <c r="L2297" s="35"/>
      <c r="M2297" s="35"/>
      <c r="N2297" s="36"/>
      <c r="O2297" s="37"/>
      <c r="P2297" s="43"/>
      <c r="Q2297" s="38"/>
      <c r="R2297" s="38"/>
      <c r="S2297" s="39"/>
      <c r="T2297" s="40"/>
      <c r="U2297" s="40"/>
      <c r="V2297" s="38"/>
      <c r="W2297" s="38"/>
      <c r="X2297" s="38"/>
      <c r="Y2297" s="43"/>
    </row>
    <row r="2298" spans="1:25">
      <c r="A2298" s="34"/>
      <c r="B2298" s="34"/>
      <c r="C2298" s="34"/>
      <c r="D2298" s="34"/>
      <c r="E2298" s="34"/>
      <c r="F2298" s="34"/>
      <c r="G2298" s="34"/>
      <c r="H2298" s="33"/>
      <c r="I2298" s="33"/>
      <c r="J2298" s="33"/>
      <c r="K2298" s="33"/>
      <c r="L2298" s="35"/>
      <c r="M2298" s="35"/>
      <c r="N2298" s="36"/>
      <c r="O2298" s="37"/>
      <c r="P2298" s="43"/>
      <c r="Q2298" s="38"/>
      <c r="R2298" s="38"/>
      <c r="S2298" s="39"/>
      <c r="T2298" s="40"/>
      <c r="U2298" s="40"/>
      <c r="V2298" s="38"/>
      <c r="W2298" s="38"/>
      <c r="X2298" s="38"/>
      <c r="Y2298" s="43"/>
    </row>
    <row r="2299" spans="1:25">
      <c r="A2299" s="34"/>
      <c r="B2299" s="34"/>
      <c r="C2299" s="34"/>
      <c r="D2299" s="34"/>
      <c r="E2299" s="34"/>
      <c r="F2299" s="34"/>
      <c r="G2299" s="34"/>
      <c r="H2299" s="33"/>
      <c r="I2299" s="33"/>
      <c r="J2299" s="33"/>
      <c r="K2299" s="33"/>
      <c r="L2299" s="35"/>
      <c r="M2299" s="35"/>
      <c r="N2299" s="36"/>
      <c r="O2299" s="37"/>
      <c r="P2299" s="43"/>
      <c r="Q2299" s="38"/>
      <c r="R2299" s="38"/>
      <c r="S2299" s="39"/>
      <c r="T2299" s="40"/>
      <c r="U2299" s="40"/>
      <c r="V2299" s="38"/>
      <c r="W2299" s="38"/>
      <c r="X2299" s="38"/>
      <c r="Y2299" s="43"/>
    </row>
    <row r="2300" spans="1:25">
      <c r="A2300" s="34"/>
      <c r="B2300" s="34"/>
      <c r="C2300" s="34"/>
      <c r="D2300" s="34"/>
      <c r="E2300" s="34"/>
      <c r="F2300" s="34"/>
      <c r="G2300" s="34"/>
      <c r="H2300" s="33"/>
      <c r="I2300" s="33"/>
      <c r="J2300" s="33"/>
      <c r="K2300" s="33"/>
      <c r="L2300" s="35"/>
      <c r="M2300" s="35"/>
      <c r="N2300" s="36"/>
      <c r="O2300" s="37"/>
      <c r="P2300" s="43"/>
      <c r="Q2300" s="38"/>
      <c r="R2300" s="38"/>
      <c r="S2300" s="39"/>
      <c r="T2300" s="40"/>
      <c r="U2300" s="40"/>
      <c r="V2300" s="38"/>
      <c r="W2300" s="38"/>
      <c r="X2300" s="38"/>
      <c r="Y2300" s="43"/>
    </row>
    <row r="2301" spans="1:25">
      <c r="A2301" s="34"/>
      <c r="B2301" s="34"/>
      <c r="C2301" s="34"/>
      <c r="D2301" s="34"/>
      <c r="E2301" s="34"/>
      <c r="F2301" s="34"/>
      <c r="G2301" s="34"/>
      <c r="H2301" s="33"/>
      <c r="I2301" s="33"/>
      <c r="J2301" s="33"/>
      <c r="K2301" s="33"/>
      <c r="L2301" s="35"/>
      <c r="M2301" s="35"/>
      <c r="N2301" s="36"/>
      <c r="O2301" s="37"/>
      <c r="P2301" s="43"/>
      <c r="Q2301" s="38"/>
      <c r="R2301" s="38"/>
      <c r="S2301" s="39"/>
      <c r="T2301" s="40"/>
      <c r="U2301" s="40"/>
      <c r="V2301" s="38"/>
      <c r="W2301" s="38"/>
      <c r="X2301" s="38"/>
      <c r="Y2301" s="43"/>
    </row>
    <row r="2302" spans="1:25">
      <c r="A2302" s="34"/>
      <c r="B2302" s="34"/>
      <c r="C2302" s="34"/>
      <c r="D2302" s="34"/>
      <c r="E2302" s="34"/>
      <c r="F2302" s="34"/>
      <c r="G2302" s="34"/>
      <c r="H2302" s="33"/>
      <c r="I2302" s="33"/>
      <c r="J2302" s="33"/>
      <c r="K2302" s="33"/>
      <c r="L2302" s="35"/>
      <c r="M2302" s="35"/>
      <c r="N2302" s="36"/>
      <c r="O2302" s="37"/>
      <c r="P2302" s="43"/>
      <c r="Q2302" s="38"/>
      <c r="R2302" s="38"/>
      <c r="S2302" s="39"/>
      <c r="T2302" s="40"/>
      <c r="U2302" s="40"/>
      <c r="V2302" s="38"/>
      <c r="W2302" s="38"/>
      <c r="X2302" s="38"/>
      <c r="Y2302" s="43"/>
    </row>
    <row r="2303" spans="1:25">
      <c r="A2303" s="34"/>
      <c r="B2303" s="34"/>
      <c r="C2303" s="34"/>
      <c r="D2303" s="34"/>
      <c r="E2303" s="34"/>
      <c r="F2303" s="34"/>
      <c r="G2303" s="34"/>
      <c r="H2303" s="33"/>
      <c r="I2303" s="33"/>
      <c r="J2303" s="33"/>
      <c r="K2303" s="33"/>
      <c r="L2303" s="35"/>
      <c r="M2303" s="35"/>
      <c r="N2303" s="36"/>
      <c r="O2303" s="37"/>
      <c r="P2303" s="43"/>
      <c r="Q2303" s="38"/>
      <c r="R2303" s="38"/>
      <c r="S2303" s="39"/>
      <c r="T2303" s="40"/>
      <c r="U2303" s="40"/>
      <c r="V2303" s="38"/>
      <c r="W2303" s="38"/>
      <c r="X2303" s="38"/>
      <c r="Y2303" s="43"/>
    </row>
    <row r="2304" spans="1:25">
      <c r="A2304" s="34"/>
      <c r="B2304" s="34"/>
      <c r="C2304" s="34"/>
      <c r="D2304" s="34"/>
      <c r="E2304" s="34"/>
      <c r="F2304" s="34"/>
      <c r="G2304" s="34"/>
      <c r="H2304" s="33"/>
      <c r="I2304" s="33"/>
      <c r="J2304" s="33"/>
      <c r="K2304" s="33"/>
      <c r="L2304" s="35"/>
      <c r="M2304" s="35"/>
      <c r="N2304" s="36"/>
      <c r="O2304" s="37"/>
      <c r="P2304" s="43"/>
      <c r="Q2304" s="38"/>
      <c r="R2304" s="38"/>
      <c r="S2304" s="39"/>
      <c r="T2304" s="40"/>
      <c r="U2304" s="40"/>
      <c r="V2304" s="38"/>
      <c r="W2304" s="38"/>
      <c r="X2304" s="38"/>
      <c r="Y2304" s="43"/>
    </row>
    <row r="2305" spans="1:25">
      <c r="A2305" s="34"/>
      <c r="B2305" s="34"/>
      <c r="C2305" s="34"/>
      <c r="D2305" s="34"/>
      <c r="E2305" s="34"/>
      <c r="F2305" s="34"/>
      <c r="G2305" s="34"/>
      <c r="H2305" s="33"/>
      <c r="I2305" s="33"/>
      <c r="J2305" s="33"/>
      <c r="K2305" s="33"/>
      <c r="L2305" s="35"/>
      <c r="M2305" s="35"/>
      <c r="N2305" s="36"/>
      <c r="O2305" s="37"/>
      <c r="P2305" s="43"/>
      <c r="Q2305" s="38"/>
      <c r="R2305" s="38"/>
      <c r="S2305" s="39"/>
      <c r="T2305" s="40"/>
      <c r="U2305" s="40"/>
      <c r="V2305" s="38"/>
      <c r="W2305" s="38"/>
      <c r="X2305" s="38"/>
      <c r="Y2305" s="43"/>
    </row>
    <row r="2306" spans="1:25">
      <c r="A2306" s="34"/>
      <c r="B2306" s="34"/>
      <c r="C2306" s="34"/>
      <c r="D2306" s="34"/>
      <c r="E2306" s="34"/>
      <c r="F2306" s="34"/>
      <c r="G2306" s="34"/>
      <c r="H2306" s="33"/>
      <c r="I2306" s="33"/>
      <c r="J2306" s="33"/>
      <c r="K2306" s="33"/>
      <c r="L2306" s="35"/>
      <c r="M2306" s="35"/>
      <c r="N2306" s="36"/>
      <c r="O2306" s="37"/>
      <c r="P2306" s="43"/>
      <c r="Q2306" s="38"/>
      <c r="R2306" s="38"/>
      <c r="S2306" s="39"/>
      <c r="T2306" s="40"/>
      <c r="U2306" s="40"/>
      <c r="V2306" s="38"/>
      <c r="W2306" s="38"/>
      <c r="X2306" s="38"/>
      <c r="Y2306" s="43"/>
    </row>
    <row r="2307" spans="1:25">
      <c r="A2307" s="34"/>
      <c r="B2307" s="34"/>
      <c r="C2307" s="34"/>
      <c r="D2307" s="34"/>
      <c r="E2307" s="34"/>
      <c r="F2307" s="34"/>
      <c r="G2307" s="34"/>
      <c r="H2307" s="33"/>
      <c r="I2307" s="33"/>
      <c r="J2307" s="33"/>
      <c r="K2307" s="33"/>
      <c r="L2307" s="35"/>
      <c r="M2307" s="35"/>
      <c r="N2307" s="36"/>
      <c r="O2307" s="37"/>
      <c r="P2307" s="43"/>
      <c r="Q2307" s="38"/>
      <c r="R2307" s="38"/>
      <c r="S2307" s="39"/>
      <c r="T2307" s="40"/>
      <c r="U2307" s="40"/>
      <c r="V2307" s="38"/>
      <c r="W2307" s="38"/>
      <c r="X2307" s="38"/>
      <c r="Y2307" s="43"/>
    </row>
    <row r="2308" spans="1:25">
      <c r="A2308" s="34"/>
      <c r="B2308" s="34"/>
      <c r="C2308" s="34"/>
      <c r="D2308" s="34"/>
      <c r="E2308" s="34"/>
      <c r="F2308" s="34"/>
      <c r="G2308" s="34"/>
      <c r="H2308" s="33"/>
      <c r="I2308" s="33"/>
      <c r="J2308" s="33"/>
      <c r="K2308" s="33"/>
      <c r="L2308" s="35"/>
      <c r="M2308" s="35"/>
      <c r="N2308" s="36"/>
      <c r="O2308" s="37"/>
      <c r="P2308" s="43"/>
      <c r="Q2308" s="38"/>
      <c r="R2308" s="38"/>
      <c r="S2308" s="39"/>
      <c r="T2308" s="40"/>
      <c r="U2308" s="40"/>
      <c r="V2308" s="38"/>
      <c r="W2308" s="38"/>
      <c r="X2308" s="38"/>
      <c r="Y2308" s="43"/>
    </row>
    <row r="2309" spans="1:25">
      <c r="A2309" s="34"/>
      <c r="B2309" s="34"/>
      <c r="C2309" s="34"/>
      <c r="D2309" s="34"/>
      <c r="E2309" s="34"/>
      <c r="F2309" s="34"/>
      <c r="G2309" s="34"/>
      <c r="H2309" s="33"/>
      <c r="I2309" s="33"/>
      <c r="J2309" s="33"/>
      <c r="K2309" s="33"/>
      <c r="L2309" s="35"/>
      <c r="M2309" s="35"/>
      <c r="N2309" s="36"/>
      <c r="O2309" s="37"/>
      <c r="P2309" s="43"/>
      <c r="Q2309" s="38"/>
      <c r="R2309" s="38"/>
      <c r="S2309" s="39"/>
      <c r="T2309" s="40"/>
      <c r="U2309" s="40"/>
      <c r="V2309" s="38"/>
      <c r="W2309" s="38"/>
      <c r="X2309" s="38"/>
      <c r="Y2309" s="43"/>
    </row>
    <row r="2310" spans="1:25">
      <c r="A2310" s="34"/>
      <c r="B2310" s="34"/>
      <c r="C2310" s="34"/>
      <c r="D2310" s="34"/>
      <c r="E2310" s="34"/>
      <c r="F2310" s="34"/>
      <c r="G2310" s="34"/>
      <c r="H2310" s="33"/>
      <c r="I2310" s="33"/>
      <c r="J2310" s="33"/>
      <c r="K2310" s="33"/>
      <c r="L2310" s="35"/>
      <c r="M2310" s="35"/>
      <c r="N2310" s="36"/>
      <c r="O2310" s="37"/>
      <c r="P2310" s="43"/>
      <c r="Q2310" s="38"/>
      <c r="R2310" s="38"/>
      <c r="S2310" s="39"/>
      <c r="T2310" s="40"/>
      <c r="U2310" s="40"/>
      <c r="V2310" s="38"/>
      <c r="W2310" s="38"/>
      <c r="X2310" s="38"/>
      <c r="Y2310" s="43"/>
    </row>
    <row r="2311" spans="1:25">
      <c r="A2311" s="34"/>
      <c r="B2311" s="34"/>
      <c r="C2311" s="34"/>
      <c r="D2311" s="34"/>
      <c r="E2311" s="34"/>
      <c r="F2311" s="34"/>
      <c r="G2311" s="34"/>
      <c r="H2311" s="33"/>
      <c r="I2311" s="33"/>
      <c r="J2311" s="33"/>
      <c r="K2311" s="33"/>
      <c r="L2311" s="35"/>
      <c r="M2311" s="35"/>
      <c r="N2311" s="36"/>
      <c r="O2311" s="37"/>
      <c r="P2311" s="43"/>
      <c r="Q2311" s="38"/>
      <c r="R2311" s="38"/>
      <c r="S2311" s="39"/>
      <c r="T2311" s="40"/>
      <c r="U2311" s="40"/>
      <c r="V2311" s="38"/>
      <c r="W2311" s="38"/>
      <c r="X2311" s="38"/>
      <c r="Y2311" s="43"/>
    </row>
    <row r="2312" spans="1:25">
      <c r="A2312" s="34"/>
      <c r="B2312" s="34"/>
      <c r="C2312" s="34"/>
      <c r="D2312" s="34"/>
      <c r="E2312" s="34"/>
      <c r="F2312" s="34"/>
      <c r="G2312" s="34"/>
      <c r="H2312" s="33"/>
      <c r="I2312" s="33"/>
      <c r="J2312" s="33"/>
      <c r="K2312" s="33"/>
      <c r="L2312" s="35"/>
      <c r="M2312" s="35"/>
      <c r="N2312" s="36"/>
      <c r="O2312" s="37"/>
      <c r="P2312" s="43"/>
      <c r="Q2312" s="38"/>
      <c r="R2312" s="38"/>
      <c r="S2312" s="39"/>
      <c r="T2312" s="40"/>
      <c r="U2312" s="40"/>
      <c r="V2312" s="38"/>
      <c r="W2312" s="38"/>
      <c r="X2312" s="38"/>
      <c r="Y2312" s="43"/>
    </row>
    <row r="2313" spans="1:25">
      <c r="A2313" s="34"/>
      <c r="B2313" s="34"/>
      <c r="C2313" s="34"/>
      <c r="D2313" s="34"/>
      <c r="E2313" s="34"/>
      <c r="F2313" s="34"/>
      <c r="G2313" s="34"/>
      <c r="H2313" s="33"/>
      <c r="I2313" s="33"/>
      <c r="J2313" s="33"/>
      <c r="K2313" s="33"/>
      <c r="L2313" s="35"/>
      <c r="M2313" s="35"/>
      <c r="N2313" s="36"/>
      <c r="O2313" s="37"/>
      <c r="P2313" s="43"/>
      <c r="Q2313" s="38"/>
      <c r="R2313" s="38"/>
      <c r="S2313" s="39"/>
      <c r="T2313" s="40"/>
      <c r="U2313" s="40"/>
      <c r="V2313" s="38"/>
      <c r="W2313" s="38"/>
      <c r="X2313" s="38"/>
      <c r="Y2313" s="43"/>
    </row>
    <row r="2314" spans="1:25">
      <c r="A2314" s="34"/>
      <c r="B2314" s="34"/>
      <c r="C2314" s="34"/>
      <c r="D2314" s="34"/>
      <c r="E2314" s="34"/>
      <c r="F2314" s="34"/>
      <c r="G2314" s="34"/>
      <c r="H2314" s="33"/>
      <c r="I2314" s="33"/>
      <c r="J2314" s="33"/>
      <c r="K2314" s="33"/>
      <c r="L2314" s="35"/>
      <c r="M2314" s="35"/>
      <c r="N2314" s="36"/>
      <c r="O2314" s="37"/>
      <c r="P2314" s="43"/>
      <c r="Q2314" s="38"/>
      <c r="R2314" s="38"/>
      <c r="S2314" s="39"/>
      <c r="T2314" s="40"/>
      <c r="U2314" s="40"/>
      <c r="V2314" s="38"/>
      <c r="W2314" s="38"/>
      <c r="X2314" s="38"/>
      <c r="Y2314" s="43"/>
    </row>
    <row r="2315" spans="1:25">
      <c r="A2315" s="34"/>
      <c r="B2315" s="34"/>
      <c r="C2315" s="34"/>
      <c r="D2315" s="34"/>
      <c r="E2315" s="34"/>
      <c r="F2315" s="34"/>
      <c r="G2315" s="34"/>
      <c r="H2315" s="33"/>
      <c r="I2315" s="33"/>
      <c r="J2315" s="33"/>
      <c r="K2315" s="33"/>
      <c r="L2315" s="35"/>
      <c r="M2315" s="35"/>
      <c r="N2315" s="36"/>
      <c r="O2315" s="37"/>
      <c r="P2315" s="43"/>
      <c r="Q2315" s="38"/>
      <c r="R2315" s="38"/>
      <c r="S2315" s="39"/>
      <c r="T2315" s="40"/>
      <c r="U2315" s="40"/>
      <c r="V2315" s="38"/>
      <c r="W2315" s="38"/>
      <c r="X2315" s="38"/>
      <c r="Y2315" s="43"/>
    </row>
    <row r="2316" spans="1:25">
      <c r="A2316" s="34"/>
      <c r="B2316" s="34"/>
      <c r="C2316" s="34"/>
      <c r="D2316" s="34"/>
      <c r="E2316" s="34"/>
      <c r="F2316" s="34"/>
      <c r="G2316" s="34"/>
      <c r="H2316" s="33"/>
      <c r="I2316" s="33"/>
      <c r="J2316" s="33"/>
      <c r="K2316" s="33"/>
      <c r="L2316" s="35"/>
      <c r="M2316" s="35"/>
      <c r="N2316" s="36"/>
      <c r="O2316" s="37"/>
      <c r="P2316" s="43"/>
      <c r="Q2316" s="38"/>
      <c r="R2316" s="38"/>
      <c r="S2316" s="39"/>
      <c r="T2316" s="40"/>
      <c r="U2316" s="40"/>
      <c r="V2316" s="38"/>
      <c r="W2316" s="38"/>
      <c r="X2316" s="38"/>
      <c r="Y2316" s="43"/>
    </row>
    <row r="2317" spans="1:25">
      <c r="A2317" s="34"/>
      <c r="B2317" s="34"/>
      <c r="C2317" s="34"/>
      <c r="D2317" s="34"/>
      <c r="E2317" s="34"/>
      <c r="F2317" s="34"/>
      <c r="G2317" s="34"/>
      <c r="H2317" s="33"/>
      <c r="I2317" s="33"/>
      <c r="J2317" s="33"/>
      <c r="K2317" s="33"/>
      <c r="L2317" s="35"/>
      <c r="M2317" s="35"/>
      <c r="N2317" s="36"/>
      <c r="O2317" s="37"/>
      <c r="P2317" s="43"/>
      <c r="Q2317" s="38"/>
      <c r="R2317" s="38"/>
      <c r="S2317" s="39"/>
      <c r="T2317" s="40"/>
      <c r="U2317" s="40"/>
      <c r="V2317" s="38"/>
      <c r="W2317" s="38"/>
      <c r="X2317" s="38"/>
      <c r="Y2317" s="43"/>
    </row>
    <row r="2318" spans="1:25">
      <c r="A2318" s="34"/>
      <c r="B2318" s="34"/>
      <c r="C2318" s="34"/>
      <c r="D2318" s="34"/>
      <c r="E2318" s="34"/>
      <c r="F2318" s="34"/>
      <c r="G2318" s="34"/>
      <c r="H2318" s="33"/>
      <c r="I2318" s="33"/>
      <c r="J2318" s="33"/>
      <c r="K2318" s="33"/>
      <c r="L2318" s="35"/>
      <c r="M2318" s="35"/>
      <c r="N2318" s="36"/>
      <c r="O2318" s="37"/>
      <c r="P2318" s="43"/>
      <c r="Q2318" s="38"/>
      <c r="R2318" s="38"/>
      <c r="S2318" s="39"/>
      <c r="T2318" s="40"/>
      <c r="U2318" s="40"/>
      <c r="V2318" s="38"/>
      <c r="W2318" s="38"/>
      <c r="X2318" s="38"/>
      <c r="Y2318" s="43"/>
    </row>
    <row r="2319" spans="1:25">
      <c r="A2319" s="34"/>
      <c r="B2319" s="34"/>
      <c r="C2319" s="34"/>
      <c r="D2319" s="34"/>
      <c r="E2319" s="34"/>
      <c r="F2319" s="34"/>
      <c r="G2319" s="34"/>
      <c r="H2319" s="33"/>
      <c r="I2319" s="33"/>
      <c r="J2319" s="33"/>
      <c r="K2319" s="33"/>
      <c r="L2319" s="35"/>
      <c r="M2319" s="35"/>
      <c r="N2319" s="36"/>
      <c r="O2319" s="37"/>
      <c r="P2319" s="43"/>
      <c r="Q2319" s="38"/>
      <c r="R2319" s="38"/>
      <c r="S2319" s="39"/>
      <c r="T2319" s="40"/>
      <c r="U2319" s="40"/>
      <c r="V2319" s="38"/>
      <c r="W2319" s="38"/>
      <c r="X2319" s="38"/>
      <c r="Y2319" s="43"/>
    </row>
    <row r="2320" spans="1:25">
      <c r="A2320" s="34"/>
      <c r="B2320" s="34"/>
      <c r="C2320" s="34"/>
      <c r="D2320" s="34"/>
      <c r="E2320" s="34"/>
      <c r="F2320" s="34"/>
      <c r="G2320" s="34"/>
      <c r="H2320" s="33"/>
      <c r="I2320" s="33"/>
      <c r="J2320" s="33"/>
      <c r="K2320" s="33"/>
      <c r="L2320" s="35"/>
      <c r="M2320" s="35"/>
      <c r="N2320" s="36"/>
      <c r="O2320" s="37"/>
      <c r="P2320" s="43"/>
      <c r="Q2320" s="38"/>
      <c r="R2320" s="38"/>
      <c r="S2320" s="39"/>
      <c r="T2320" s="40"/>
      <c r="U2320" s="40"/>
      <c r="V2320" s="38"/>
      <c r="W2320" s="38"/>
      <c r="X2320" s="38"/>
      <c r="Y2320" s="43"/>
    </row>
    <row r="2321" spans="1:25">
      <c r="A2321" s="34"/>
      <c r="B2321" s="34"/>
      <c r="C2321" s="34"/>
      <c r="D2321" s="34"/>
      <c r="E2321" s="34"/>
      <c r="F2321" s="34"/>
      <c r="G2321" s="34"/>
      <c r="H2321" s="33"/>
      <c r="I2321" s="33"/>
      <c r="J2321" s="33"/>
      <c r="K2321" s="33"/>
      <c r="L2321" s="35"/>
      <c r="M2321" s="35"/>
      <c r="N2321" s="36"/>
      <c r="O2321" s="37"/>
      <c r="P2321" s="43"/>
      <c r="Q2321" s="38"/>
      <c r="R2321" s="38"/>
      <c r="S2321" s="39"/>
      <c r="T2321" s="40"/>
      <c r="U2321" s="40"/>
      <c r="V2321" s="38"/>
      <c r="W2321" s="38"/>
      <c r="X2321" s="38"/>
      <c r="Y2321" s="43"/>
    </row>
    <row r="2322" spans="1:25">
      <c r="A2322" s="34"/>
      <c r="B2322" s="34"/>
      <c r="C2322" s="34"/>
      <c r="D2322" s="34"/>
      <c r="E2322" s="34"/>
      <c r="F2322" s="34"/>
      <c r="G2322" s="34"/>
      <c r="H2322" s="33"/>
      <c r="I2322" s="33"/>
      <c r="J2322" s="33"/>
      <c r="K2322" s="33"/>
      <c r="L2322" s="35"/>
      <c r="M2322" s="35"/>
      <c r="N2322" s="36"/>
      <c r="O2322" s="37"/>
      <c r="P2322" s="43"/>
      <c r="Q2322" s="38"/>
      <c r="R2322" s="38"/>
      <c r="S2322" s="39"/>
      <c r="T2322" s="40"/>
      <c r="U2322" s="40"/>
      <c r="V2322" s="38"/>
      <c r="W2322" s="38"/>
      <c r="X2322" s="38"/>
      <c r="Y2322" s="43"/>
    </row>
    <row r="2323" spans="1:25">
      <c r="A2323" s="34"/>
      <c r="B2323" s="34"/>
      <c r="C2323" s="34"/>
      <c r="D2323" s="34"/>
      <c r="E2323" s="34"/>
      <c r="F2323" s="34"/>
      <c r="G2323" s="34"/>
      <c r="H2323" s="33"/>
      <c r="I2323" s="33"/>
      <c r="J2323" s="33"/>
      <c r="K2323" s="33"/>
      <c r="L2323" s="35"/>
      <c r="M2323" s="35"/>
      <c r="N2323" s="36"/>
      <c r="O2323" s="37"/>
      <c r="P2323" s="43"/>
      <c r="Q2323" s="38"/>
      <c r="R2323" s="38"/>
      <c r="S2323" s="39"/>
      <c r="T2323" s="40"/>
      <c r="U2323" s="40"/>
      <c r="V2323" s="38"/>
      <c r="W2323" s="38"/>
      <c r="X2323" s="38"/>
      <c r="Y2323" s="43"/>
    </row>
    <row r="2324" spans="1:25">
      <c r="A2324" s="34"/>
      <c r="B2324" s="34"/>
      <c r="C2324" s="34"/>
      <c r="D2324" s="34"/>
      <c r="E2324" s="34"/>
      <c r="F2324" s="34"/>
      <c r="G2324" s="34"/>
      <c r="H2324" s="33"/>
      <c r="I2324" s="33"/>
      <c r="J2324" s="33"/>
      <c r="K2324" s="33"/>
      <c r="L2324" s="35"/>
      <c r="M2324" s="35"/>
      <c r="N2324" s="36"/>
      <c r="O2324" s="37"/>
      <c r="P2324" s="43"/>
      <c r="Q2324" s="38"/>
      <c r="R2324" s="38"/>
      <c r="S2324" s="39"/>
      <c r="T2324" s="40"/>
      <c r="U2324" s="40"/>
      <c r="V2324" s="38"/>
      <c r="W2324" s="38"/>
      <c r="X2324" s="38"/>
      <c r="Y2324" s="43"/>
    </row>
    <row r="2325" spans="1:25">
      <c r="A2325" s="34"/>
      <c r="B2325" s="34"/>
      <c r="C2325" s="34"/>
      <c r="D2325" s="34"/>
      <c r="E2325" s="34"/>
      <c r="F2325" s="34"/>
      <c r="G2325" s="34"/>
      <c r="H2325" s="33"/>
      <c r="I2325" s="33"/>
      <c r="J2325" s="33"/>
      <c r="K2325" s="33"/>
      <c r="L2325" s="35"/>
      <c r="M2325" s="35"/>
      <c r="N2325" s="36"/>
      <c r="O2325" s="37"/>
      <c r="P2325" s="43"/>
      <c r="Q2325" s="38"/>
      <c r="R2325" s="38"/>
      <c r="S2325" s="39"/>
      <c r="T2325" s="40"/>
      <c r="U2325" s="40"/>
      <c r="V2325" s="38"/>
      <c r="W2325" s="38"/>
      <c r="X2325" s="38"/>
      <c r="Y2325" s="43"/>
    </row>
    <row r="2326" spans="1:25">
      <c r="A2326" s="34"/>
      <c r="B2326" s="34"/>
      <c r="C2326" s="34"/>
      <c r="D2326" s="34"/>
      <c r="E2326" s="34"/>
      <c r="F2326" s="34"/>
      <c r="G2326" s="34"/>
      <c r="H2326" s="33"/>
      <c r="I2326" s="33"/>
      <c r="J2326" s="33"/>
      <c r="K2326" s="33"/>
      <c r="L2326" s="35"/>
      <c r="M2326" s="35"/>
      <c r="N2326" s="36"/>
      <c r="O2326" s="37"/>
      <c r="P2326" s="43"/>
      <c r="Q2326" s="38"/>
      <c r="R2326" s="38"/>
      <c r="S2326" s="39"/>
      <c r="T2326" s="40"/>
      <c r="U2326" s="40"/>
      <c r="V2326" s="38"/>
      <c r="W2326" s="38"/>
      <c r="X2326" s="38"/>
      <c r="Y2326" s="43"/>
    </row>
    <row r="2327" spans="1:25">
      <c r="A2327" s="34"/>
      <c r="B2327" s="34"/>
      <c r="C2327" s="34"/>
      <c r="D2327" s="34"/>
      <c r="E2327" s="34"/>
      <c r="F2327" s="34"/>
      <c r="G2327" s="34"/>
      <c r="H2327" s="33"/>
      <c r="I2327" s="33"/>
      <c r="J2327" s="33"/>
      <c r="K2327" s="33"/>
      <c r="L2327" s="35"/>
      <c r="M2327" s="35"/>
      <c r="N2327" s="36"/>
      <c r="O2327" s="37"/>
      <c r="P2327" s="43"/>
      <c r="Q2327" s="38"/>
      <c r="R2327" s="38"/>
      <c r="S2327" s="39"/>
      <c r="T2327" s="40"/>
      <c r="U2327" s="40"/>
      <c r="V2327" s="38"/>
      <c r="W2327" s="38"/>
      <c r="X2327" s="38"/>
      <c r="Y2327" s="43"/>
    </row>
    <row r="2328" spans="1:25">
      <c r="A2328" s="34"/>
      <c r="B2328" s="34"/>
      <c r="C2328" s="34"/>
      <c r="D2328" s="34"/>
      <c r="E2328" s="34"/>
      <c r="F2328" s="34"/>
      <c r="G2328" s="34"/>
      <c r="H2328" s="33"/>
      <c r="I2328" s="33"/>
      <c r="J2328" s="33"/>
      <c r="K2328" s="33"/>
      <c r="L2328" s="35"/>
      <c r="M2328" s="35"/>
      <c r="N2328" s="36"/>
      <c r="O2328" s="37"/>
      <c r="P2328" s="43"/>
      <c r="Q2328" s="38"/>
      <c r="R2328" s="38"/>
      <c r="S2328" s="39"/>
      <c r="T2328" s="40"/>
      <c r="U2328" s="40"/>
      <c r="V2328" s="38"/>
      <c r="W2328" s="38"/>
      <c r="X2328" s="38"/>
      <c r="Y2328" s="43"/>
    </row>
    <row r="2329" spans="1:25">
      <c r="A2329" s="34"/>
      <c r="B2329" s="34"/>
      <c r="C2329" s="34"/>
      <c r="D2329" s="34"/>
      <c r="E2329" s="34"/>
      <c r="F2329" s="34"/>
      <c r="G2329" s="34"/>
      <c r="H2329" s="33"/>
      <c r="I2329" s="33"/>
      <c r="J2329" s="33"/>
      <c r="K2329" s="33"/>
      <c r="L2329" s="35"/>
      <c r="M2329" s="35"/>
      <c r="N2329" s="36"/>
      <c r="O2329" s="37"/>
      <c r="P2329" s="43"/>
      <c r="Q2329" s="38"/>
      <c r="R2329" s="38"/>
      <c r="S2329" s="39"/>
      <c r="T2329" s="40"/>
      <c r="U2329" s="40"/>
      <c r="V2329" s="38"/>
      <c r="W2329" s="38"/>
      <c r="X2329" s="38"/>
      <c r="Y2329" s="43"/>
    </row>
    <row r="2330" spans="1:25">
      <c r="A2330" s="34"/>
      <c r="B2330" s="34"/>
      <c r="C2330" s="34"/>
      <c r="D2330" s="34"/>
      <c r="E2330" s="34"/>
      <c r="F2330" s="34"/>
      <c r="G2330" s="34"/>
      <c r="H2330" s="33"/>
      <c r="I2330" s="33"/>
      <c r="J2330" s="33"/>
      <c r="K2330" s="33"/>
      <c r="L2330" s="35"/>
      <c r="M2330" s="35"/>
      <c r="N2330" s="36"/>
      <c r="O2330" s="37"/>
      <c r="P2330" s="43"/>
      <c r="Q2330" s="38"/>
      <c r="R2330" s="38"/>
      <c r="S2330" s="39"/>
      <c r="T2330" s="40"/>
      <c r="U2330" s="40"/>
      <c r="V2330" s="38"/>
      <c r="W2330" s="38"/>
      <c r="X2330" s="38"/>
      <c r="Y2330" s="43"/>
    </row>
    <row r="2331" spans="1:25">
      <c r="A2331" s="34"/>
      <c r="B2331" s="34"/>
      <c r="C2331" s="34"/>
      <c r="D2331" s="34"/>
      <c r="E2331" s="34"/>
      <c r="F2331" s="34"/>
      <c r="G2331" s="34"/>
      <c r="H2331" s="33"/>
      <c r="I2331" s="33"/>
      <c r="J2331" s="33"/>
      <c r="K2331" s="33"/>
      <c r="L2331" s="35"/>
      <c r="M2331" s="35"/>
      <c r="N2331" s="36"/>
      <c r="O2331" s="37"/>
      <c r="P2331" s="43"/>
      <c r="Q2331" s="38"/>
      <c r="R2331" s="38"/>
      <c r="S2331" s="39"/>
      <c r="T2331" s="40"/>
      <c r="U2331" s="40"/>
      <c r="V2331" s="38"/>
      <c r="W2331" s="38"/>
      <c r="X2331" s="38"/>
      <c r="Y2331" s="43"/>
    </row>
    <row r="2332" spans="1:25">
      <c r="A2332" s="34"/>
      <c r="B2332" s="34"/>
      <c r="C2332" s="34"/>
      <c r="D2332" s="34"/>
      <c r="E2332" s="34"/>
      <c r="F2332" s="34"/>
      <c r="G2332" s="34"/>
      <c r="H2332" s="33"/>
      <c r="I2332" s="33"/>
      <c r="J2332" s="33"/>
      <c r="K2332" s="33"/>
      <c r="L2332" s="35"/>
      <c r="M2332" s="35"/>
      <c r="N2332" s="36"/>
      <c r="O2332" s="37"/>
      <c r="P2332" s="43"/>
      <c r="Q2332" s="38"/>
      <c r="R2332" s="38"/>
      <c r="S2332" s="39"/>
      <c r="T2332" s="40"/>
      <c r="U2332" s="40"/>
      <c r="V2332" s="38"/>
      <c r="W2332" s="38"/>
      <c r="X2332" s="38"/>
      <c r="Y2332" s="43"/>
    </row>
    <row r="2333" spans="1:25">
      <c r="A2333" s="34"/>
      <c r="B2333" s="34"/>
      <c r="C2333" s="34"/>
      <c r="D2333" s="34"/>
      <c r="E2333" s="34"/>
      <c r="F2333" s="34"/>
      <c r="G2333" s="34"/>
      <c r="H2333" s="33"/>
      <c r="I2333" s="33"/>
      <c r="J2333" s="33"/>
      <c r="K2333" s="33"/>
      <c r="L2333" s="35"/>
      <c r="M2333" s="35"/>
      <c r="N2333" s="36"/>
      <c r="O2333" s="37"/>
      <c r="P2333" s="43"/>
      <c r="Q2333" s="38"/>
      <c r="R2333" s="38"/>
      <c r="S2333" s="39"/>
      <c r="T2333" s="40"/>
      <c r="U2333" s="40"/>
      <c r="V2333" s="38"/>
      <c r="W2333" s="38"/>
      <c r="X2333" s="38"/>
      <c r="Y2333" s="43"/>
    </row>
    <row r="2334" spans="1:25">
      <c r="A2334" s="34"/>
      <c r="B2334" s="34"/>
      <c r="C2334" s="34"/>
      <c r="D2334" s="34"/>
      <c r="E2334" s="34"/>
      <c r="F2334" s="34"/>
      <c r="G2334" s="34"/>
      <c r="H2334" s="33"/>
      <c r="I2334" s="33"/>
      <c r="J2334" s="33"/>
      <c r="K2334" s="33"/>
      <c r="L2334" s="35"/>
      <c r="M2334" s="35"/>
      <c r="N2334" s="36"/>
      <c r="O2334" s="37"/>
      <c r="P2334" s="43"/>
      <c r="Q2334" s="38"/>
      <c r="R2334" s="38"/>
      <c r="S2334" s="39"/>
      <c r="T2334" s="40"/>
      <c r="U2334" s="40"/>
      <c r="V2334" s="38"/>
      <c r="W2334" s="38"/>
      <c r="X2334" s="38"/>
      <c r="Y2334" s="43"/>
    </row>
    <row r="2335" spans="1:25">
      <c r="A2335" s="34"/>
      <c r="B2335" s="34"/>
      <c r="C2335" s="34"/>
      <c r="D2335" s="34"/>
      <c r="E2335" s="34"/>
      <c r="F2335" s="34"/>
      <c r="G2335" s="34"/>
      <c r="H2335" s="33"/>
      <c r="I2335" s="33"/>
      <c r="J2335" s="33"/>
      <c r="K2335" s="33"/>
      <c r="L2335" s="35"/>
      <c r="M2335" s="35"/>
      <c r="N2335" s="36"/>
      <c r="O2335" s="37"/>
      <c r="P2335" s="43"/>
      <c r="Q2335" s="38"/>
      <c r="R2335" s="38"/>
      <c r="S2335" s="39"/>
      <c r="T2335" s="40"/>
      <c r="U2335" s="40"/>
      <c r="V2335" s="38"/>
      <c r="W2335" s="38"/>
      <c r="X2335" s="38"/>
      <c r="Y2335" s="43"/>
    </row>
    <row r="2336" spans="1:25">
      <c r="A2336" s="34"/>
      <c r="B2336" s="34"/>
      <c r="C2336" s="34"/>
      <c r="D2336" s="34"/>
      <c r="E2336" s="34"/>
      <c r="F2336" s="34"/>
      <c r="G2336" s="34"/>
      <c r="H2336" s="33"/>
      <c r="I2336" s="33"/>
      <c r="J2336" s="33"/>
      <c r="K2336" s="33"/>
      <c r="L2336" s="35"/>
      <c r="M2336" s="35"/>
      <c r="N2336" s="36"/>
      <c r="O2336" s="37"/>
      <c r="P2336" s="43"/>
      <c r="Q2336" s="38"/>
      <c r="R2336" s="38"/>
      <c r="S2336" s="39"/>
      <c r="T2336" s="40"/>
      <c r="U2336" s="40"/>
      <c r="V2336" s="38"/>
      <c r="W2336" s="38"/>
      <c r="X2336" s="38"/>
      <c r="Y2336" s="43"/>
    </row>
    <row r="2337" spans="1:25">
      <c r="A2337" s="34"/>
      <c r="B2337" s="34"/>
      <c r="C2337" s="34"/>
      <c r="D2337" s="34"/>
      <c r="E2337" s="34"/>
      <c r="F2337" s="34"/>
      <c r="G2337" s="34"/>
      <c r="H2337" s="33"/>
      <c r="I2337" s="33"/>
      <c r="J2337" s="33"/>
      <c r="K2337" s="33"/>
      <c r="L2337" s="35"/>
      <c r="M2337" s="35"/>
      <c r="N2337" s="36"/>
      <c r="O2337" s="37"/>
      <c r="P2337" s="43"/>
      <c r="Q2337" s="38"/>
      <c r="R2337" s="38"/>
      <c r="S2337" s="39"/>
      <c r="T2337" s="40"/>
      <c r="U2337" s="40"/>
      <c r="V2337" s="38"/>
      <c r="W2337" s="38"/>
      <c r="X2337" s="38"/>
      <c r="Y2337" s="43"/>
    </row>
    <row r="2338" spans="1:25">
      <c r="A2338" s="34"/>
      <c r="B2338" s="34"/>
      <c r="C2338" s="34"/>
      <c r="D2338" s="34"/>
      <c r="E2338" s="34"/>
      <c r="F2338" s="34"/>
      <c r="G2338" s="34"/>
      <c r="H2338" s="33"/>
      <c r="I2338" s="33"/>
      <c r="J2338" s="33"/>
      <c r="K2338" s="33"/>
      <c r="L2338" s="35"/>
      <c r="M2338" s="35"/>
      <c r="N2338" s="36"/>
      <c r="O2338" s="37"/>
      <c r="P2338" s="43"/>
      <c r="Q2338" s="38"/>
      <c r="R2338" s="38"/>
      <c r="S2338" s="39"/>
      <c r="T2338" s="40"/>
      <c r="U2338" s="40"/>
      <c r="V2338" s="38"/>
      <c r="W2338" s="38"/>
      <c r="X2338" s="38"/>
      <c r="Y2338" s="43"/>
    </row>
    <row r="2339" spans="1:25">
      <c r="A2339" s="34"/>
      <c r="B2339" s="34"/>
      <c r="C2339" s="34"/>
      <c r="D2339" s="34"/>
      <c r="E2339" s="34"/>
      <c r="F2339" s="34"/>
      <c r="G2339" s="34"/>
      <c r="H2339" s="33"/>
      <c r="I2339" s="33"/>
      <c r="J2339" s="33"/>
      <c r="K2339" s="33"/>
      <c r="L2339" s="35"/>
      <c r="M2339" s="35"/>
      <c r="N2339" s="36"/>
      <c r="O2339" s="37"/>
      <c r="P2339" s="43"/>
      <c r="Q2339" s="38"/>
      <c r="R2339" s="38"/>
      <c r="S2339" s="39"/>
      <c r="T2339" s="40"/>
      <c r="U2339" s="40"/>
      <c r="V2339" s="38"/>
      <c r="W2339" s="38"/>
      <c r="X2339" s="38"/>
      <c r="Y2339" s="43"/>
    </row>
    <row r="2340" spans="1:25">
      <c r="A2340" s="34"/>
      <c r="B2340" s="34"/>
      <c r="C2340" s="34"/>
      <c r="D2340" s="34"/>
      <c r="E2340" s="34"/>
      <c r="F2340" s="34"/>
      <c r="G2340" s="34"/>
      <c r="H2340" s="33"/>
      <c r="I2340" s="33"/>
      <c r="J2340" s="33"/>
      <c r="K2340" s="33"/>
      <c r="L2340" s="35"/>
      <c r="M2340" s="35"/>
      <c r="N2340" s="36"/>
      <c r="O2340" s="37"/>
      <c r="P2340" s="43"/>
      <c r="Q2340" s="38"/>
      <c r="R2340" s="38"/>
      <c r="S2340" s="39"/>
      <c r="T2340" s="40"/>
      <c r="U2340" s="40"/>
      <c r="V2340" s="38"/>
      <c r="W2340" s="38"/>
      <c r="X2340" s="38"/>
      <c r="Y2340" s="43"/>
    </row>
    <row r="2341" spans="1:25">
      <c r="A2341" s="34"/>
      <c r="B2341" s="34"/>
      <c r="C2341" s="34"/>
      <c r="D2341" s="34"/>
      <c r="E2341" s="34"/>
      <c r="F2341" s="34"/>
      <c r="G2341" s="34"/>
      <c r="H2341" s="33"/>
      <c r="I2341" s="33"/>
      <c r="J2341" s="33"/>
      <c r="K2341" s="33"/>
      <c r="L2341" s="35"/>
      <c r="M2341" s="35"/>
      <c r="N2341" s="36"/>
      <c r="O2341" s="37"/>
      <c r="P2341" s="43"/>
      <c r="Q2341" s="38"/>
      <c r="R2341" s="38"/>
      <c r="S2341" s="39"/>
      <c r="T2341" s="40"/>
      <c r="U2341" s="40"/>
      <c r="V2341" s="38"/>
      <c r="W2341" s="38"/>
      <c r="X2341" s="38"/>
      <c r="Y2341" s="43"/>
    </row>
    <row r="2342" spans="1:25">
      <c r="A2342" s="34"/>
      <c r="B2342" s="34"/>
      <c r="C2342" s="34"/>
      <c r="D2342" s="34"/>
      <c r="E2342" s="34"/>
      <c r="F2342" s="34"/>
      <c r="G2342" s="34"/>
      <c r="H2342" s="33"/>
      <c r="I2342" s="33"/>
      <c r="J2342" s="33"/>
      <c r="K2342" s="33"/>
      <c r="L2342" s="35"/>
      <c r="M2342" s="35"/>
      <c r="N2342" s="36"/>
      <c r="O2342" s="37"/>
      <c r="P2342" s="43"/>
      <c r="Q2342" s="38"/>
      <c r="R2342" s="38"/>
      <c r="S2342" s="39"/>
      <c r="T2342" s="40"/>
      <c r="U2342" s="40"/>
      <c r="V2342" s="38"/>
      <c r="W2342" s="38"/>
      <c r="X2342" s="38"/>
      <c r="Y2342" s="43"/>
    </row>
    <row r="2343" spans="1:25">
      <c r="A2343" s="34"/>
      <c r="B2343" s="34"/>
      <c r="C2343" s="34"/>
      <c r="D2343" s="34"/>
      <c r="E2343" s="34"/>
      <c r="F2343" s="34"/>
      <c r="G2343" s="34"/>
      <c r="H2343" s="33"/>
      <c r="I2343" s="33"/>
      <c r="J2343" s="33"/>
      <c r="K2343" s="33"/>
      <c r="L2343" s="35"/>
      <c r="M2343" s="35"/>
      <c r="N2343" s="36"/>
      <c r="O2343" s="37"/>
      <c r="P2343" s="43"/>
      <c r="Q2343" s="38"/>
      <c r="R2343" s="38"/>
      <c r="S2343" s="39"/>
      <c r="T2343" s="40"/>
      <c r="U2343" s="40"/>
      <c r="V2343" s="38"/>
      <c r="W2343" s="38"/>
      <c r="X2343" s="38"/>
      <c r="Y2343" s="43"/>
    </row>
    <row r="2344" spans="1:25">
      <c r="A2344" s="34"/>
      <c r="B2344" s="34"/>
      <c r="C2344" s="34"/>
      <c r="D2344" s="34"/>
      <c r="E2344" s="34"/>
      <c r="F2344" s="34"/>
      <c r="G2344" s="34"/>
      <c r="H2344" s="33"/>
      <c r="I2344" s="33"/>
      <c r="J2344" s="33"/>
      <c r="K2344" s="33"/>
      <c r="L2344" s="35"/>
      <c r="M2344" s="35"/>
      <c r="N2344" s="36"/>
      <c r="O2344" s="37"/>
      <c r="P2344" s="43"/>
      <c r="Q2344" s="38"/>
      <c r="R2344" s="38"/>
      <c r="S2344" s="39"/>
      <c r="T2344" s="40"/>
      <c r="U2344" s="40"/>
      <c r="V2344" s="38"/>
      <c r="W2344" s="38"/>
      <c r="X2344" s="38"/>
      <c r="Y2344" s="43"/>
    </row>
    <row r="2345" spans="1:25">
      <c r="A2345" s="34"/>
      <c r="B2345" s="34"/>
      <c r="C2345" s="34"/>
      <c r="D2345" s="34"/>
      <c r="E2345" s="34"/>
      <c r="F2345" s="34"/>
      <c r="G2345" s="34"/>
      <c r="H2345" s="33"/>
      <c r="I2345" s="33"/>
      <c r="J2345" s="33"/>
      <c r="K2345" s="33"/>
      <c r="L2345" s="35"/>
      <c r="M2345" s="35"/>
      <c r="N2345" s="36"/>
      <c r="O2345" s="37"/>
      <c r="P2345" s="43"/>
      <c r="Q2345" s="38"/>
      <c r="R2345" s="38"/>
      <c r="S2345" s="39"/>
      <c r="T2345" s="40"/>
      <c r="U2345" s="40"/>
      <c r="V2345" s="38"/>
      <c r="W2345" s="38"/>
      <c r="X2345" s="38"/>
      <c r="Y2345" s="43"/>
    </row>
    <row r="2346" spans="1:25">
      <c r="A2346" s="34"/>
      <c r="B2346" s="34"/>
      <c r="C2346" s="34"/>
      <c r="D2346" s="34"/>
      <c r="E2346" s="34"/>
      <c r="F2346" s="34"/>
      <c r="G2346" s="34"/>
      <c r="H2346" s="33"/>
      <c r="I2346" s="33"/>
      <c r="J2346" s="33"/>
      <c r="K2346" s="33"/>
      <c r="L2346" s="35"/>
      <c r="M2346" s="35"/>
      <c r="N2346" s="36"/>
      <c r="O2346" s="37"/>
      <c r="P2346" s="43"/>
      <c r="Q2346" s="38"/>
      <c r="R2346" s="38"/>
      <c r="S2346" s="39"/>
      <c r="T2346" s="40"/>
      <c r="U2346" s="40"/>
      <c r="V2346" s="38"/>
      <c r="W2346" s="38"/>
      <c r="X2346" s="38"/>
      <c r="Y2346" s="43"/>
    </row>
    <row r="2347" spans="1:25">
      <c r="A2347" s="34"/>
      <c r="B2347" s="34"/>
      <c r="C2347" s="34"/>
      <c r="D2347" s="34"/>
      <c r="E2347" s="34"/>
      <c r="F2347" s="34"/>
      <c r="G2347" s="34"/>
      <c r="H2347" s="33"/>
      <c r="I2347" s="33"/>
      <c r="J2347" s="33"/>
      <c r="K2347" s="33"/>
      <c r="L2347" s="35"/>
      <c r="M2347" s="35"/>
      <c r="N2347" s="36"/>
      <c r="O2347" s="37"/>
      <c r="P2347" s="43"/>
      <c r="Q2347" s="38"/>
      <c r="R2347" s="38"/>
      <c r="S2347" s="39"/>
      <c r="T2347" s="40"/>
      <c r="U2347" s="40"/>
      <c r="V2347" s="38"/>
      <c r="W2347" s="38"/>
      <c r="X2347" s="38"/>
      <c r="Y2347" s="43"/>
    </row>
    <row r="2348" spans="1:25">
      <c r="A2348" s="34"/>
      <c r="B2348" s="34"/>
      <c r="C2348" s="34"/>
      <c r="D2348" s="34"/>
      <c r="E2348" s="34"/>
      <c r="F2348" s="34"/>
      <c r="G2348" s="34"/>
      <c r="H2348" s="33"/>
      <c r="I2348" s="33"/>
      <c r="J2348" s="33"/>
      <c r="K2348" s="33"/>
      <c r="L2348" s="35"/>
      <c r="M2348" s="35"/>
      <c r="N2348" s="36"/>
      <c r="O2348" s="37"/>
      <c r="P2348" s="43"/>
      <c r="Q2348" s="38"/>
      <c r="R2348" s="38"/>
      <c r="S2348" s="39"/>
      <c r="T2348" s="40"/>
      <c r="U2348" s="40"/>
      <c r="V2348" s="38"/>
      <c r="W2348" s="38"/>
      <c r="X2348" s="38"/>
      <c r="Y2348" s="43"/>
    </row>
    <row r="2349" spans="1:25">
      <c r="A2349" s="34"/>
      <c r="B2349" s="34"/>
      <c r="C2349" s="34"/>
      <c r="D2349" s="34"/>
      <c r="E2349" s="34"/>
      <c r="F2349" s="34"/>
      <c r="G2349" s="34"/>
      <c r="H2349" s="33"/>
      <c r="I2349" s="33"/>
      <c r="J2349" s="33"/>
      <c r="K2349" s="33"/>
      <c r="L2349" s="35"/>
      <c r="M2349" s="35"/>
      <c r="N2349" s="36"/>
      <c r="O2349" s="37"/>
      <c r="P2349" s="43"/>
      <c r="Q2349" s="38"/>
      <c r="R2349" s="38"/>
      <c r="S2349" s="39"/>
      <c r="T2349" s="40"/>
      <c r="U2349" s="40"/>
      <c r="V2349" s="38"/>
      <c r="W2349" s="38"/>
      <c r="X2349" s="38"/>
      <c r="Y2349" s="43"/>
    </row>
    <row r="2350" spans="1:25">
      <c r="A2350" s="34"/>
      <c r="B2350" s="34"/>
      <c r="C2350" s="34"/>
      <c r="D2350" s="34"/>
      <c r="E2350" s="34"/>
      <c r="F2350" s="34"/>
      <c r="G2350" s="34"/>
      <c r="H2350" s="33"/>
      <c r="I2350" s="33"/>
      <c r="J2350" s="33"/>
      <c r="K2350" s="33"/>
      <c r="L2350" s="35"/>
      <c r="M2350" s="35"/>
      <c r="N2350" s="36"/>
      <c r="O2350" s="37"/>
      <c r="P2350" s="43"/>
      <c r="Q2350" s="38"/>
      <c r="R2350" s="38"/>
      <c r="S2350" s="39"/>
      <c r="T2350" s="40"/>
      <c r="U2350" s="40"/>
      <c r="V2350" s="38"/>
      <c r="W2350" s="38"/>
      <c r="X2350" s="38"/>
      <c r="Y2350" s="43"/>
    </row>
    <row r="2351" spans="1:25">
      <c r="A2351" s="34"/>
      <c r="B2351" s="34"/>
      <c r="C2351" s="34"/>
      <c r="D2351" s="34"/>
      <c r="E2351" s="34"/>
      <c r="F2351" s="34"/>
      <c r="G2351" s="34"/>
      <c r="H2351" s="33"/>
      <c r="I2351" s="33"/>
      <c r="J2351" s="33"/>
      <c r="K2351" s="33"/>
      <c r="L2351" s="35"/>
      <c r="M2351" s="35"/>
      <c r="N2351" s="36"/>
      <c r="O2351" s="37"/>
      <c r="P2351" s="43"/>
      <c r="Q2351" s="38"/>
      <c r="R2351" s="38"/>
      <c r="S2351" s="39"/>
      <c r="T2351" s="40"/>
      <c r="U2351" s="40"/>
      <c r="V2351" s="38"/>
      <c r="W2351" s="38"/>
      <c r="X2351" s="38"/>
      <c r="Y2351" s="43"/>
    </row>
    <row r="2352" spans="1:25">
      <c r="A2352" s="34"/>
      <c r="B2352" s="34"/>
      <c r="C2352" s="34"/>
      <c r="D2352" s="34"/>
      <c r="E2352" s="34"/>
      <c r="F2352" s="34"/>
      <c r="G2352" s="34"/>
      <c r="H2352" s="33"/>
      <c r="I2352" s="33"/>
      <c r="J2352" s="33"/>
      <c r="K2352" s="33"/>
      <c r="L2352" s="35"/>
      <c r="M2352" s="35"/>
      <c r="N2352" s="36"/>
      <c r="O2352" s="37"/>
      <c r="P2352" s="43"/>
      <c r="Q2352" s="38"/>
      <c r="R2352" s="38"/>
      <c r="S2352" s="39"/>
      <c r="T2352" s="40"/>
      <c r="U2352" s="40"/>
      <c r="V2352" s="38"/>
      <c r="W2352" s="38"/>
      <c r="X2352" s="38"/>
      <c r="Y2352" s="43"/>
    </row>
    <row r="2353" spans="1:25">
      <c r="A2353" s="34"/>
      <c r="B2353" s="34"/>
      <c r="C2353" s="34"/>
      <c r="D2353" s="34"/>
      <c r="E2353" s="34"/>
      <c r="F2353" s="34"/>
      <c r="G2353" s="34"/>
      <c r="H2353" s="33"/>
      <c r="I2353" s="33"/>
      <c r="J2353" s="33"/>
      <c r="K2353" s="33"/>
      <c r="L2353" s="35"/>
      <c r="M2353" s="35"/>
      <c r="N2353" s="36"/>
      <c r="O2353" s="37"/>
      <c r="P2353" s="43"/>
      <c r="Q2353" s="38"/>
      <c r="R2353" s="38"/>
      <c r="S2353" s="39"/>
      <c r="T2353" s="40"/>
      <c r="U2353" s="40"/>
      <c r="V2353" s="38"/>
      <c r="W2353" s="38"/>
      <c r="X2353" s="38"/>
      <c r="Y2353" s="43"/>
    </row>
    <row r="2354" spans="1:25">
      <c r="A2354" s="34"/>
      <c r="B2354" s="34"/>
      <c r="C2354" s="34"/>
      <c r="D2354" s="34"/>
      <c r="E2354" s="34"/>
      <c r="F2354" s="34"/>
      <c r="G2354" s="34"/>
      <c r="H2354" s="33"/>
      <c r="I2354" s="33"/>
      <c r="J2354" s="33"/>
      <c r="K2354" s="33"/>
      <c r="L2354" s="35"/>
      <c r="M2354" s="35"/>
      <c r="N2354" s="36"/>
      <c r="O2354" s="37"/>
      <c r="P2354" s="43"/>
      <c r="Q2354" s="38"/>
      <c r="R2354" s="38"/>
      <c r="S2354" s="39"/>
      <c r="T2354" s="40"/>
      <c r="U2354" s="40"/>
      <c r="V2354" s="38"/>
      <c r="W2354" s="38"/>
      <c r="X2354" s="38"/>
      <c r="Y2354" s="43"/>
    </row>
    <row r="2355" spans="1:25">
      <c r="A2355" s="34"/>
      <c r="B2355" s="34"/>
      <c r="C2355" s="34"/>
      <c r="D2355" s="34"/>
      <c r="E2355" s="34"/>
      <c r="F2355" s="34"/>
      <c r="G2355" s="34"/>
      <c r="H2355" s="33"/>
      <c r="I2355" s="33"/>
      <c r="J2355" s="33"/>
      <c r="K2355" s="33"/>
      <c r="L2355" s="35"/>
      <c r="M2355" s="35"/>
      <c r="N2355" s="36"/>
      <c r="O2355" s="37"/>
      <c r="P2355" s="43"/>
      <c r="Q2355" s="38"/>
      <c r="R2355" s="38"/>
      <c r="S2355" s="39"/>
      <c r="T2355" s="40"/>
      <c r="U2355" s="40"/>
      <c r="V2355" s="38"/>
      <c r="W2355" s="38"/>
      <c r="X2355" s="38"/>
      <c r="Y2355" s="43"/>
    </row>
    <row r="2356" spans="1:25">
      <c r="A2356" s="34"/>
      <c r="B2356" s="34"/>
      <c r="C2356" s="34"/>
      <c r="D2356" s="34"/>
      <c r="E2356" s="34"/>
      <c r="F2356" s="34"/>
      <c r="G2356" s="34"/>
      <c r="H2356" s="33"/>
      <c r="I2356" s="33"/>
      <c r="J2356" s="33"/>
      <c r="K2356" s="33"/>
      <c r="L2356" s="35"/>
      <c r="M2356" s="35"/>
      <c r="N2356" s="36"/>
      <c r="O2356" s="37"/>
      <c r="P2356" s="43"/>
      <c r="Q2356" s="38"/>
      <c r="R2356" s="38"/>
      <c r="S2356" s="39"/>
      <c r="T2356" s="40"/>
      <c r="U2356" s="40"/>
      <c r="V2356" s="38"/>
      <c r="W2356" s="38"/>
      <c r="X2356" s="38"/>
      <c r="Y2356" s="43"/>
    </row>
    <row r="2357" spans="1:25">
      <c r="A2357" s="34"/>
      <c r="B2357" s="34"/>
      <c r="C2357" s="34"/>
      <c r="D2357" s="34"/>
      <c r="E2357" s="34"/>
      <c r="F2357" s="34"/>
      <c r="G2357" s="34"/>
      <c r="H2357" s="33"/>
      <c r="I2357" s="33"/>
      <c r="J2357" s="33"/>
      <c r="K2357" s="33"/>
      <c r="L2357" s="35"/>
      <c r="M2357" s="35"/>
      <c r="N2357" s="36"/>
      <c r="O2357" s="37"/>
      <c r="P2357" s="43"/>
      <c r="Q2357" s="38"/>
      <c r="R2357" s="38"/>
      <c r="S2357" s="39"/>
      <c r="T2357" s="40"/>
      <c r="U2357" s="40"/>
      <c r="V2357" s="38"/>
      <c r="W2357" s="38"/>
      <c r="X2357" s="38"/>
      <c r="Y2357" s="43"/>
    </row>
    <row r="2358" spans="1:25">
      <c r="A2358" s="34"/>
      <c r="B2358" s="34"/>
      <c r="C2358" s="34"/>
      <c r="D2358" s="34"/>
      <c r="E2358" s="34"/>
      <c r="F2358" s="34"/>
      <c r="G2358" s="34"/>
      <c r="H2358" s="33"/>
      <c r="I2358" s="33"/>
      <c r="J2358" s="33"/>
      <c r="K2358" s="33"/>
      <c r="L2358" s="35"/>
      <c r="M2358" s="35"/>
      <c r="N2358" s="36"/>
      <c r="O2358" s="37"/>
      <c r="P2358" s="43"/>
      <c r="Q2358" s="38"/>
      <c r="R2358" s="38"/>
      <c r="S2358" s="39"/>
      <c r="T2358" s="40"/>
      <c r="U2358" s="40"/>
      <c r="V2358" s="38"/>
      <c r="W2358" s="38"/>
      <c r="X2358" s="38"/>
      <c r="Y2358" s="43"/>
    </row>
    <row r="2359" spans="1:25">
      <c r="A2359" s="34"/>
      <c r="B2359" s="34"/>
      <c r="C2359" s="34"/>
      <c r="D2359" s="34"/>
      <c r="E2359" s="34"/>
      <c r="F2359" s="34"/>
      <c r="G2359" s="34"/>
      <c r="H2359" s="33"/>
      <c r="I2359" s="33"/>
      <c r="J2359" s="33"/>
      <c r="K2359" s="33"/>
      <c r="L2359" s="35"/>
      <c r="M2359" s="35"/>
      <c r="N2359" s="36"/>
      <c r="O2359" s="37"/>
      <c r="P2359" s="43"/>
      <c r="Q2359" s="38"/>
      <c r="R2359" s="38"/>
      <c r="S2359" s="39"/>
      <c r="T2359" s="40"/>
      <c r="U2359" s="40"/>
      <c r="V2359" s="38"/>
      <c r="W2359" s="38"/>
      <c r="X2359" s="38"/>
      <c r="Y2359" s="43"/>
    </row>
    <row r="2360" spans="1:25">
      <c r="A2360" s="34"/>
      <c r="B2360" s="34"/>
      <c r="C2360" s="34"/>
      <c r="D2360" s="34"/>
      <c r="E2360" s="34"/>
      <c r="F2360" s="34"/>
      <c r="G2360" s="34"/>
      <c r="H2360" s="33"/>
      <c r="I2360" s="33"/>
      <c r="J2360" s="33"/>
      <c r="K2360" s="33"/>
      <c r="L2360" s="35"/>
      <c r="M2360" s="35"/>
      <c r="N2360" s="36"/>
      <c r="O2360" s="37"/>
      <c r="P2360" s="43"/>
      <c r="Q2360" s="38"/>
      <c r="R2360" s="38"/>
      <c r="S2360" s="39"/>
      <c r="T2360" s="40"/>
      <c r="U2360" s="40"/>
      <c r="V2360" s="38"/>
      <c r="W2360" s="38"/>
      <c r="X2360" s="38"/>
      <c r="Y2360" s="43"/>
    </row>
    <row r="2361" spans="1:25">
      <c r="A2361" s="34"/>
      <c r="B2361" s="34"/>
      <c r="C2361" s="34"/>
      <c r="D2361" s="34"/>
      <c r="E2361" s="34"/>
      <c r="F2361" s="34"/>
      <c r="G2361" s="34"/>
      <c r="H2361" s="33"/>
      <c r="I2361" s="33"/>
      <c r="J2361" s="33"/>
      <c r="K2361" s="33"/>
      <c r="L2361" s="35"/>
      <c r="M2361" s="35"/>
      <c r="N2361" s="36"/>
      <c r="O2361" s="37"/>
      <c r="P2361" s="43"/>
      <c r="Q2361" s="38"/>
      <c r="R2361" s="38"/>
      <c r="S2361" s="39"/>
      <c r="T2361" s="40"/>
      <c r="U2361" s="40"/>
      <c r="V2361" s="38"/>
      <c r="W2361" s="38"/>
      <c r="X2361" s="38"/>
      <c r="Y2361" s="43"/>
    </row>
    <row r="2362" spans="1:25">
      <c r="A2362" s="34"/>
      <c r="B2362" s="34"/>
      <c r="C2362" s="34"/>
      <c r="D2362" s="34"/>
      <c r="E2362" s="34"/>
      <c r="F2362" s="34"/>
      <c r="G2362" s="34"/>
      <c r="H2362" s="33"/>
      <c r="I2362" s="33"/>
      <c r="J2362" s="33"/>
      <c r="K2362" s="33"/>
      <c r="L2362" s="35"/>
      <c r="M2362" s="35"/>
      <c r="N2362" s="36"/>
      <c r="O2362" s="37"/>
      <c r="P2362" s="43"/>
      <c r="Q2362" s="38"/>
      <c r="R2362" s="38"/>
      <c r="S2362" s="39"/>
      <c r="T2362" s="40"/>
      <c r="U2362" s="40"/>
      <c r="V2362" s="38"/>
      <c r="W2362" s="38"/>
      <c r="X2362" s="38"/>
      <c r="Y2362" s="43"/>
    </row>
    <row r="2363" spans="1:25">
      <c r="A2363" s="34"/>
      <c r="B2363" s="34"/>
      <c r="C2363" s="34"/>
      <c r="D2363" s="34"/>
      <c r="E2363" s="34"/>
      <c r="F2363" s="34"/>
      <c r="G2363" s="34"/>
      <c r="H2363" s="33"/>
      <c r="I2363" s="33"/>
      <c r="J2363" s="33"/>
      <c r="K2363" s="33"/>
      <c r="L2363" s="35"/>
      <c r="M2363" s="35"/>
      <c r="N2363" s="36"/>
      <c r="O2363" s="37"/>
      <c r="P2363" s="43"/>
      <c r="Q2363" s="38"/>
      <c r="R2363" s="38"/>
      <c r="S2363" s="39"/>
      <c r="T2363" s="40"/>
      <c r="U2363" s="40"/>
      <c r="V2363" s="38"/>
      <c r="W2363" s="38"/>
      <c r="X2363" s="38"/>
      <c r="Y2363" s="43"/>
    </row>
    <row r="2364" spans="1:25">
      <c r="A2364" s="34"/>
      <c r="B2364" s="34"/>
      <c r="C2364" s="34"/>
      <c r="D2364" s="34"/>
      <c r="E2364" s="34"/>
      <c r="F2364" s="34"/>
      <c r="G2364" s="34"/>
      <c r="H2364" s="33"/>
      <c r="I2364" s="33"/>
      <c r="J2364" s="33"/>
      <c r="K2364" s="33"/>
      <c r="L2364" s="35"/>
      <c r="M2364" s="35"/>
      <c r="N2364" s="36"/>
      <c r="O2364" s="37"/>
      <c r="P2364" s="43"/>
      <c r="Q2364" s="38"/>
      <c r="R2364" s="38"/>
      <c r="S2364" s="39"/>
      <c r="T2364" s="40"/>
      <c r="U2364" s="40"/>
      <c r="V2364" s="38"/>
      <c r="W2364" s="38"/>
      <c r="X2364" s="38"/>
      <c r="Y2364" s="43"/>
    </row>
    <row r="2365" spans="1:25">
      <c r="A2365" s="34"/>
      <c r="B2365" s="34"/>
      <c r="C2365" s="34"/>
      <c r="D2365" s="34"/>
      <c r="E2365" s="34"/>
      <c r="F2365" s="34"/>
      <c r="G2365" s="34"/>
      <c r="H2365" s="33"/>
      <c r="I2365" s="33"/>
      <c r="J2365" s="33"/>
      <c r="K2365" s="33"/>
      <c r="L2365" s="35"/>
      <c r="M2365" s="35"/>
      <c r="N2365" s="36"/>
      <c r="O2365" s="37"/>
      <c r="P2365" s="43"/>
      <c r="Q2365" s="38"/>
      <c r="R2365" s="38"/>
      <c r="S2365" s="39"/>
      <c r="T2365" s="40"/>
      <c r="U2365" s="40"/>
      <c r="V2365" s="38"/>
      <c r="W2365" s="38"/>
      <c r="X2365" s="38"/>
      <c r="Y2365" s="43"/>
    </row>
    <row r="2366" spans="1:25">
      <c r="A2366" s="34"/>
      <c r="B2366" s="34"/>
      <c r="C2366" s="34"/>
      <c r="D2366" s="34"/>
      <c r="E2366" s="34"/>
      <c r="F2366" s="34"/>
      <c r="G2366" s="34"/>
      <c r="H2366" s="33"/>
      <c r="I2366" s="33"/>
      <c r="J2366" s="33"/>
      <c r="K2366" s="33"/>
      <c r="L2366" s="35"/>
      <c r="M2366" s="35"/>
      <c r="N2366" s="36"/>
      <c r="O2366" s="37"/>
      <c r="P2366" s="43"/>
      <c r="Q2366" s="38"/>
      <c r="R2366" s="38"/>
      <c r="S2366" s="39"/>
      <c r="T2366" s="40"/>
      <c r="U2366" s="40"/>
      <c r="V2366" s="38"/>
      <c r="W2366" s="38"/>
      <c r="X2366" s="38"/>
      <c r="Y2366" s="43"/>
    </row>
    <row r="2367" spans="1:25">
      <c r="A2367" s="34"/>
      <c r="B2367" s="34"/>
      <c r="C2367" s="34"/>
      <c r="D2367" s="34"/>
      <c r="E2367" s="34"/>
      <c r="F2367" s="34"/>
      <c r="G2367" s="34"/>
      <c r="H2367" s="33"/>
      <c r="I2367" s="33"/>
      <c r="J2367" s="33"/>
      <c r="K2367" s="33"/>
      <c r="L2367" s="35"/>
      <c r="M2367" s="35"/>
      <c r="N2367" s="36"/>
      <c r="O2367" s="37"/>
      <c r="P2367" s="43"/>
      <c r="Q2367" s="38"/>
      <c r="R2367" s="38"/>
      <c r="S2367" s="39"/>
      <c r="T2367" s="40"/>
      <c r="U2367" s="40"/>
      <c r="V2367" s="38"/>
      <c r="W2367" s="38"/>
      <c r="X2367" s="38"/>
      <c r="Y2367" s="43"/>
    </row>
    <row r="2368" spans="1:25">
      <c r="A2368" s="34"/>
      <c r="B2368" s="34"/>
      <c r="C2368" s="34"/>
      <c r="D2368" s="34"/>
      <c r="E2368" s="34"/>
      <c r="F2368" s="34"/>
      <c r="G2368" s="34"/>
      <c r="H2368" s="33"/>
      <c r="I2368" s="33"/>
      <c r="J2368" s="33"/>
      <c r="K2368" s="33"/>
      <c r="L2368" s="35"/>
      <c r="M2368" s="35"/>
      <c r="N2368" s="36"/>
      <c r="O2368" s="37"/>
      <c r="P2368" s="43"/>
      <c r="Q2368" s="38"/>
      <c r="R2368" s="38"/>
      <c r="S2368" s="39"/>
      <c r="T2368" s="40"/>
      <c r="U2368" s="40"/>
      <c r="V2368" s="38"/>
      <c r="W2368" s="38"/>
      <c r="X2368" s="38"/>
      <c r="Y2368" s="43"/>
    </row>
    <row r="2369" spans="1:25">
      <c r="A2369" s="34"/>
      <c r="B2369" s="34"/>
      <c r="C2369" s="34"/>
      <c r="D2369" s="34"/>
      <c r="E2369" s="34"/>
      <c r="F2369" s="34"/>
      <c r="G2369" s="34"/>
      <c r="H2369" s="33"/>
      <c r="I2369" s="33"/>
      <c r="J2369" s="33"/>
      <c r="K2369" s="33"/>
      <c r="L2369" s="35"/>
      <c r="M2369" s="35"/>
      <c r="N2369" s="36"/>
      <c r="O2369" s="37"/>
      <c r="P2369" s="43"/>
      <c r="Q2369" s="38"/>
      <c r="R2369" s="38"/>
      <c r="S2369" s="39"/>
      <c r="T2369" s="40"/>
      <c r="U2369" s="40"/>
      <c r="V2369" s="38"/>
      <c r="W2369" s="38"/>
      <c r="X2369" s="38"/>
      <c r="Y2369" s="43"/>
    </row>
    <row r="2370" spans="1:25">
      <c r="A2370" s="34"/>
      <c r="B2370" s="34"/>
      <c r="C2370" s="34"/>
      <c r="D2370" s="34"/>
      <c r="E2370" s="34"/>
      <c r="F2370" s="34"/>
      <c r="G2370" s="34"/>
      <c r="H2370" s="33"/>
      <c r="I2370" s="33"/>
      <c r="J2370" s="33"/>
      <c r="K2370" s="33"/>
      <c r="L2370" s="35"/>
      <c r="M2370" s="35"/>
      <c r="N2370" s="36"/>
      <c r="O2370" s="37"/>
      <c r="P2370" s="43"/>
      <c r="Q2370" s="38"/>
      <c r="R2370" s="38"/>
      <c r="S2370" s="39"/>
      <c r="T2370" s="40"/>
      <c r="U2370" s="40"/>
      <c r="V2370" s="38"/>
      <c r="W2370" s="38"/>
      <c r="X2370" s="38"/>
      <c r="Y2370" s="43"/>
    </row>
    <row r="2371" spans="1:25">
      <c r="A2371" s="34"/>
      <c r="B2371" s="34"/>
      <c r="C2371" s="34"/>
      <c r="D2371" s="34"/>
      <c r="E2371" s="34"/>
      <c r="F2371" s="34"/>
      <c r="G2371" s="34"/>
      <c r="H2371" s="33"/>
      <c r="I2371" s="33"/>
      <c r="J2371" s="33"/>
      <c r="K2371" s="33"/>
      <c r="L2371" s="35"/>
      <c r="M2371" s="35"/>
      <c r="N2371" s="36"/>
      <c r="O2371" s="37"/>
      <c r="P2371" s="43"/>
      <c r="Q2371" s="38"/>
      <c r="R2371" s="38"/>
      <c r="S2371" s="39"/>
      <c r="T2371" s="40"/>
      <c r="U2371" s="40"/>
      <c r="V2371" s="38"/>
      <c r="W2371" s="38"/>
      <c r="X2371" s="38"/>
      <c r="Y2371" s="43"/>
    </row>
    <row r="2372" spans="1:25">
      <c r="A2372" s="34"/>
      <c r="B2372" s="34"/>
      <c r="C2372" s="34"/>
      <c r="D2372" s="34"/>
      <c r="E2372" s="34"/>
      <c r="F2372" s="34"/>
      <c r="G2372" s="34"/>
      <c r="H2372" s="33"/>
      <c r="I2372" s="33"/>
      <c r="J2372" s="33"/>
      <c r="K2372" s="33"/>
      <c r="L2372" s="35"/>
      <c r="M2372" s="35"/>
      <c r="N2372" s="36"/>
      <c r="O2372" s="37"/>
      <c r="P2372" s="43"/>
      <c r="Q2372" s="38"/>
      <c r="R2372" s="38"/>
      <c r="S2372" s="39"/>
      <c r="T2372" s="40"/>
      <c r="U2372" s="40"/>
      <c r="V2372" s="38"/>
      <c r="W2372" s="38"/>
      <c r="X2372" s="38"/>
      <c r="Y2372" s="43"/>
    </row>
    <row r="2373" spans="1:25">
      <c r="A2373" s="34"/>
      <c r="B2373" s="34"/>
      <c r="C2373" s="34"/>
      <c r="D2373" s="34"/>
      <c r="E2373" s="34"/>
      <c r="F2373" s="34"/>
      <c r="G2373" s="34"/>
      <c r="H2373" s="33"/>
      <c r="I2373" s="33"/>
      <c r="J2373" s="33"/>
      <c r="K2373" s="33"/>
      <c r="L2373" s="35"/>
      <c r="M2373" s="35"/>
      <c r="N2373" s="36"/>
      <c r="O2373" s="37"/>
      <c r="P2373" s="43"/>
      <c r="Q2373" s="38"/>
      <c r="R2373" s="38"/>
      <c r="S2373" s="39"/>
      <c r="T2373" s="40"/>
      <c r="U2373" s="40"/>
      <c r="V2373" s="38"/>
      <c r="W2373" s="38"/>
      <c r="X2373" s="38"/>
      <c r="Y2373" s="43"/>
    </row>
    <row r="2374" spans="1:25">
      <c r="A2374" s="34"/>
      <c r="B2374" s="34"/>
      <c r="C2374" s="34"/>
      <c r="D2374" s="34"/>
      <c r="E2374" s="34"/>
      <c r="F2374" s="34"/>
      <c r="G2374" s="34"/>
      <c r="H2374" s="33"/>
      <c r="I2374" s="33"/>
      <c r="J2374" s="33"/>
      <c r="K2374" s="33"/>
      <c r="L2374" s="35"/>
      <c r="M2374" s="35"/>
      <c r="N2374" s="36"/>
      <c r="O2374" s="37"/>
      <c r="P2374" s="43"/>
      <c r="Q2374" s="38"/>
      <c r="R2374" s="38"/>
      <c r="S2374" s="39"/>
      <c r="T2374" s="40"/>
      <c r="U2374" s="40"/>
      <c r="V2374" s="38"/>
      <c r="W2374" s="38"/>
      <c r="X2374" s="38"/>
      <c r="Y2374" s="43"/>
    </row>
    <row r="2375" spans="1:25">
      <c r="A2375" s="34"/>
      <c r="B2375" s="34"/>
      <c r="C2375" s="34"/>
      <c r="D2375" s="34"/>
      <c r="E2375" s="34"/>
      <c r="F2375" s="34"/>
      <c r="G2375" s="34"/>
      <c r="H2375" s="33"/>
      <c r="I2375" s="33"/>
      <c r="J2375" s="33"/>
      <c r="K2375" s="33"/>
      <c r="L2375" s="35"/>
      <c r="M2375" s="35"/>
      <c r="N2375" s="36"/>
      <c r="O2375" s="37"/>
      <c r="P2375" s="43"/>
      <c r="Q2375" s="38"/>
      <c r="R2375" s="38"/>
      <c r="S2375" s="39"/>
      <c r="T2375" s="40"/>
      <c r="U2375" s="40"/>
      <c r="V2375" s="38"/>
      <c r="W2375" s="38"/>
      <c r="X2375" s="38"/>
      <c r="Y2375" s="43"/>
    </row>
    <row r="2376" spans="1:25">
      <c r="A2376" s="34"/>
      <c r="B2376" s="34"/>
      <c r="C2376" s="34"/>
      <c r="D2376" s="34"/>
      <c r="E2376" s="34"/>
      <c r="F2376" s="34"/>
      <c r="G2376" s="34"/>
      <c r="H2376" s="33"/>
      <c r="I2376" s="33"/>
      <c r="J2376" s="33"/>
      <c r="K2376" s="33"/>
      <c r="L2376" s="35"/>
      <c r="M2376" s="35"/>
      <c r="N2376" s="36"/>
      <c r="O2376" s="37"/>
      <c r="P2376" s="43"/>
      <c r="Q2376" s="38"/>
      <c r="R2376" s="38"/>
      <c r="S2376" s="39"/>
      <c r="T2376" s="40"/>
      <c r="U2376" s="40"/>
      <c r="V2376" s="38"/>
      <c r="W2376" s="38"/>
      <c r="X2376" s="38"/>
      <c r="Y2376" s="43"/>
    </row>
    <row r="2377" spans="1:25">
      <c r="A2377" s="34"/>
      <c r="B2377" s="34"/>
      <c r="C2377" s="34"/>
      <c r="D2377" s="34"/>
      <c r="E2377" s="34"/>
      <c r="F2377" s="34"/>
      <c r="G2377" s="34"/>
      <c r="H2377" s="33"/>
      <c r="I2377" s="33"/>
      <c r="J2377" s="33"/>
      <c r="K2377" s="33"/>
      <c r="L2377" s="35"/>
      <c r="M2377" s="35"/>
      <c r="N2377" s="36"/>
      <c r="O2377" s="37"/>
      <c r="P2377" s="43"/>
      <c r="Q2377" s="38"/>
      <c r="R2377" s="38"/>
      <c r="S2377" s="39"/>
      <c r="T2377" s="40"/>
      <c r="U2377" s="40"/>
      <c r="V2377" s="38"/>
      <c r="W2377" s="38"/>
      <c r="X2377" s="38"/>
      <c r="Y2377" s="43"/>
    </row>
    <row r="2378" spans="1:25">
      <c r="A2378" s="34"/>
      <c r="B2378" s="34"/>
      <c r="C2378" s="34"/>
      <c r="D2378" s="34"/>
      <c r="E2378" s="34"/>
      <c r="F2378" s="34"/>
      <c r="G2378" s="34"/>
      <c r="H2378" s="33"/>
      <c r="I2378" s="33"/>
      <c r="J2378" s="33"/>
      <c r="K2378" s="33"/>
      <c r="L2378" s="35"/>
      <c r="M2378" s="35"/>
      <c r="N2378" s="36"/>
      <c r="O2378" s="37"/>
      <c r="P2378" s="43"/>
      <c r="Q2378" s="38"/>
      <c r="R2378" s="38"/>
      <c r="S2378" s="39"/>
      <c r="T2378" s="40"/>
      <c r="U2378" s="40"/>
      <c r="V2378" s="38"/>
      <c r="W2378" s="38"/>
      <c r="X2378" s="38"/>
      <c r="Y2378" s="43"/>
    </row>
    <row r="2379" spans="1:25">
      <c r="A2379" s="34"/>
      <c r="B2379" s="34"/>
      <c r="C2379" s="34"/>
      <c r="D2379" s="34"/>
      <c r="E2379" s="34"/>
      <c r="F2379" s="34"/>
      <c r="G2379" s="34"/>
      <c r="H2379" s="33"/>
      <c r="I2379" s="33"/>
      <c r="J2379" s="33"/>
      <c r="K2379" s="33"/>
      <c r="L2379" s="35"/>
      <c r="M2379" s="35"/>
      <c r="N2379" s="36"/>
      <c r="O2379" s="37"/>
      <c r="P2379" s="43"/>
      <c r="Q2379" s="38"/>
      <c r="R2379" s="38"/>
      <c r="S2379" s="39"/>
      <c r="T2379" s="40"/>
      <c r="U2379" s="40"/>
      <c r="V2379" s="38"/>
      <c r="W2379" s="38"/>
      <c r="X2379" s="38"/>
      <c r="Y2379" s="43"/>
    </row>
    <row r="2380" spans="1:25">
      <c r="A2380" s="34"/>
      <c r="B2380" s="34"/>
      <c r="C2380" s="34"/>
      <c r="D2380" s="34"/>
      <c r="E2380" s="34"/>
      <c r="F2380" s="34"/>
      <c r="G2380" s="34"/>
      <c r="H2380" s="33"/>
      <c r="I2380" s="33"/>
      <c r="J2380" s="33"/>
      <c r="K2380" s="33"/>
      <c r="L2380" s="35"/>
      <c r="M2380" s="35"/>
      <c r="N2380" s="36"/>
      <c r="O2380" s="37"/>
      <c r="P2380" s="43"/>
      <c r="Q2380" s="38"/>
      <c r="R2380" s="38"/>
      <c r="S2380" s="39"/>
      <c r="T2380" s="40"/>
      <c r="U2380" s="40"/>
      <c r="V2380" s="38"/>
      <c r="W2380" s="38"/>
      <c r="X2380" s="38"/>
      <c r="Y2380" s="43"/>
    </row>
    <row r="2381" spans="1:25">
      <c r="A2381" s="34"/>
      <c r="B2381" s="34"/>
      <c r="C2381" s="34"/>
      <c r="D2381" s="34"/>
      <c r="E2381" s="34"/>
      <c r="F2381" s="34"/>
      <c r="G2381" s="34"/>
      <c r="H2381" s="33"/>
      <c r="I2381" s="33"/>
      <c r="J2381" s="33"/>
      <c r="K2381" s="33"/>
      <c r="L2381" s="35"/>
      <c r="M2381" s="35"/>
      <c r="N2381" s="36"/>
      <c r="O2381" s="37"/>
      <c r="P2381" s="43"/>
      <c r="Q2381" s="38"/>
      <c r="R2381" s="38"/>
      <c r="S2381" s="39"/>
      <c r="T2381" s="40"/>
      <c r="U2381" s="40"/>
      <c r="V2381" s="38"/>
      <c r="W2381" s="38"/>
      <c r="X2381" s="38"/>
      <c r="Y2381" s="43"/>
    </row>
    <row r="2382" spans="1:25">
      <c r="A2382" s="34"/>
      <c r="B2382" s="34"/>
      <c r="C2382" s="34"/>
      <c r="D2382" s="34"/>
      <c r="E2382" s="34"/>
      <c r="F2382" s="34"/>
      <c r="G2382" s="34"/>
      <c r="H2382" s="33"/>
      <c r="I2382" s="33"/>
      <c r="J2382" s="33"/>
      <c r="K2382" s="33"/>
      <c r="L2382" s="35"/>
      <c r="M2382" s="35"/>
      <c r="N2382" s="36"/>
      <c r="O2382" s="37"/>
      <c r="P2382" s="43"/>
      <c r="Q2382" s="38"/>
      <c r="R2382" s="38"/>
      <c r="S2382" s="39"/>
      <c r="T2382" s="40"/>
      <c r="U2382" s="40"/>
      <c r="V2382" s="38"/>
      <c r="W2382" s="38"/>
      <c r="X2382" s="38"/>
      <c r="Y2382" s="43"/>
    </row>
    <row r="2383" spans="1:25">
      <c r="A2383" s="34"/>
      <c r="B2383" s="34"/>
      <c r="C2383" s="34"/>
      <c r="D2383" s="34"/>
      <c r="E2383" s="34"/>
      <c r="F2383" s="34"/>
      <c r="G2383" s="34"/>
      <c r="H2383" s="33"/>
      <c r="I2383" s="33"/>
      <c r="J2383" s="33"/>
      <c r="K2383" s="33"/>
      <c r="L2383" s="35"/>
      <c r="M2383" s="35"/>
      <c r="N2383" s="36"/>
      <c r="O2383" s="37"/>
      <c r="P2383" s="43"/>
      <c r="Q2383" s="38"/>
      <c r="R2383" s="38"/>
      <c r="S2383" s="39"/>
      <c r="T2383" s="40"/>
      <c r="U2383" s="40"/>
      <c r="V2383" s="38"/>
      <c r="W2383" s="38"/>
      <c r="X2383" s="38"/>
      <c r="Y2383" s="43"/>
    </row>
    <row r="2384" spans="1:25">
      <c r="A2384" s="34"/>
      <c r="B2384" s="34"/>
      <c r="C2384" s="34"/>
      <c r="D2384" s="34"/>
      <c r="E2384" s="34"/>
      <c r="F2384" s="34"/>
      <c r="G2384" s="34"/>
      <c r="H2384" s="33"/>
      <c r="I2384" s="33"/>
      <c r="J2384" s="33"/>
      <c r="K2384" s="33"/>
      <c r="L2384" s="35"/>
      <c r="M2384" s="35"/>
      <c r="N2384" s="36"/>
      <c r="O2384" s="37"/>
      <c r="P2384" s="43"/>
      <c r="Q2384" s="38"/>
      <c r="R2384" s="38"/>
      <c r="S2384" s="39"/>
      <c r="T2384" s="40"/>
      <c r="U2384" s="40"/>
      <c r="V2384" s="38"/>
      <c r="W2384" s="38"/>
      <c r="X2384" s="38"/>
      <c r="Y2384" s="43"/>
    </row>
    <row r="2385" spans="1:25">
      <c r="A2385" s="34"/>
      <c r="B2385" s="34"/>
      <c r="C2385" s="34"/>
      <c r="D2385" s="34"/>
      <c r="E2385" s="34"/>
      <c r="F2385" s="34"/>
      <c r="G2385" s="34"/>
      <c r="H2385" s="33"/>
      <c r="I2385" s="33"/>
      <c r="J2385" s="33"/>
      <c r="K2385" s="33"/>
      <c r="L2385" s="35"/>
      <c r="M2385" s="35"/>
      <c r="N2385" s="36"/>
      <c r="O2385" s="37"/>
      <c r="P2385" s="43"/>
      <c r="Q2385" s="38"/>
      <c r="R2385" s="38"/>
      <c r="S2385" s="39"/>
      <c r="T2385" s="40"/>
      <c r="U2385" s="40"/>
      <c r="V2385" s="38"/>
      <c r="W2385" s="38"/>
      <c r="X2385" s="38"/>
      <c r="Y2385" s="43"/>
    </row>
    <row r="2386" spans="1:25">
      <c r="A2386" s="34"/>
      <c r="B2386" s="34"/>
      <c r="C2386" s="34"/>
      <c r="D2386" s="34"/>
      <c r="E2386" s="34"/>
      <c r="F2386" s="34"/>
      <c r="G2386" s="34"/>
      <c r="H2386" s="33"/>
      <c r="I2386" s="33"/>
      <c r="J2386" s="33"/>
      <c r="K2386" s="33"/>
      <c r="L2386" s="35"/>
      <c r="M2386" s="35"/>
      <c r="N2386" s="36"/>
      <c r="O2386" s="37"/>
      <c r="P2386" s="43"/>
      <c r="Q2386" s="38"/>
      <c r="R2386" s="38"/>
      <c r="S2386" s="39"/>
      <c r="T2386" s="40"/>
      <c r="U2386" s="40"/>
      <c r="V2386" s="38"/>
      <c r="W2386" s="38"/>
      <c r="X2386" s="38"/>
      <c r="Y2386" s="43"/>
    </row>
    <row r="2387" spans="1:25">
      <c r="A2387" s="34"/>
      <c r="B2387" s="34"/>
      <c r="C2387" s="34"/>
      <c r="D2387" s="34"/>
      <c r="E2387" s="34"/>
      <c r="F2387" s="34"/>
      <c r="G2387" s="34"/>
      <c r="H2387" s="33"/>
      <c r="I2387" s="33"/>
      <c r="J2387" s="33"/>
      <c r="K2387" s="33"/>
      <c r="L2387" s="35"/>
      <c r="M2387" s="35"/>
      <c r="N2387" s="36"/>
      <c r="O2387" s="37"/>
      <c r="P2387" s="43"/>
      <c r="Q2387" s="38"/>
      <c r="R2387" s="38"/>
      <c r="S2387" s="39"/>
      <c r="T2387" s="40"/>
      <c r="U2387" s="40"/>
      <c r="V2387" s="38"/>
      <c r="W2387" s="38"/>
      <c r="X2387" s="38"/>
      <c r="Y2387" s="43"/>
    </row>
    <row r="2388" spans="1:25">
      <c r="A2388" s="34"/>
      <c r="B2388" s="34"/>
      <c r="C2388" s="34"/>
      <c r="D2388" s="34"/>
      <c r="E2388" s="34"/>
      <c r="F2388" s="34"/>
      <c r="G2388" s="34"/>
      <c r="H2388" s="33"/>
      <c r="I2388" s="33"/>
      <c r="J2388" s="33"/>
      <c r="K2388" s="33"/>
      <c r="L2388" s="35"/>
      <c r="M2388" s="35"/>
      <c r="N2388" s="36"/>
      <c r="O2388" s="37"/>
      <c r="P2388" s="43"/>
      <c r="Q2388" s="38"/>
      <c r="R2388" s="38"/>
      <c r="S2388" s="39"/>
      <c r="T2388" s="40"/>
      <c r="U2388" s="40"/>
      <c r="V2388" s="38"/>
      <c r="W2388" s="38"/>
      <c r="X2388" s="38"/>
      <c r="Y2388" s="43"/>
    </row>
    <row r="2389" spans="1:25">
      <c r="A2389" s="34"/>
      <c r="B2389" s="34"/>
      <c r="C2389" s="34"/>
      <c r="D2389" s="34"/>
      <c r="E2389" s="34"/>
      <c r="F2389" s="34"/>
      <c r="G2389" s="34"/>
      <c r="H2389" s="33"/>
      <c r="I2389" s="33"/>
      <c r="J2389" s="33"/>
      <c r="K2389" s="33"/>
      <c r="L2389" s="35"/>
      <c r="M2389" s="35"/>
      <c r="N2389" s="36"/>
      <c r="O2389" s="37"/>
      <c r="P2389" s="43"/>
      <c r="Q2389" s="38"/>
      <c r="R2389" s="38"/>
      <c r="S2389" s="39"/>
      <c r="T2389" s="40"/>
      <c r="U2389" s="40"/>
      <c r="V2389" s="38"/>
      <c r="W2389" s="38"/>
      <c r="X2389" s="38"/>
      <c r="Y2389" s="43"/>
    </row>
    <row r="2390" spans="1:25">
      <c r="A2390" s="34"/>
      <c r="B2390" s="34"/>
      <c r="C2390" s="34"/>
      <c r="D2390" s="34"/>
      <c r="E2390" s="34"/>
      <c r="F2390" s="34"/>
      <c r="G2390" s="34"/>
      <c r="H2390" s="33"/>
      <c r="I2390" s="33"/>
      <c r="J2390" s="33"/>
      <c r="K2390" s="33"/>
      <c r="L2390" s="35"/>
      <c r="M2390" s="35"/>
      <c r="N2390" s="36"/>
      <c r="O2390" s="37"/>
      <c r="P2390" s="43"/>
      <c r="Q2390" s="38"/>
      <c r="R2390" s="38"/>
      <c r="S2390" s="39"/>
      <c r="T2390" s="40"/>
      <c r="U2390" s="40"/>
      <c r="V2390" s="38"/>
      <c r="W2390" s="38"/>
      <c r="X2390" s="38"/>
      <c r="Y2390" s="43"/>
    </row>
    <row r="2391" spans="1:25">
      <c r="A2391" s="34"/>
      <c r="B2391" s="34"/>
      <c r="C2391" s="34"/>
      <c r="D2391" s="34"/>
      <c r="E2391" s="34"/>
      <c r="F2391" s="34"/>
      <c r="G2391" s="34"/>
      <c r="H2391" s="33"/>
      <c r="I2391" s="33"/>
      <c r="J2391" s="33"/>
      <c r="K2391" s="33"/>
      <c r="L2391" s="35"/>
      <c r="M2391" s="35"/>
      <c r="N2391" s="36"/>
      <c r="O2391" s="37"/>
      <c r="P2391" s="43"/>
      <c r="Q2391" s="38"/>
      <c r="R2391" s="38"/>
      <c r="S2391" s="39"/>
      <c r="T2391" s="40"/>
      <c r="U2391" s="40"/>
      <c r="V2391" s="38"/>
      <c r="W2391" s="38"/>
      <c r="X2391" s="38"/>
      <c r="Y2391" s="43"/>
    </row>
    <row r="2392" spans="1:25">
      <c r="A2392" s="34"/>
      <c r="B2392" s="34"/>
      <c r="C2392" s="34"/>
      <c r="D2392" s="34"/>
      <c r="E2392" s="34"/>
      <c r="F2392" s="34"/>
      <c r="G2392" s="34"/>
      <c r="H2392" s="33"/>
      <c r="I2392" s="33"/>
      <c r="J2392" s="33"/>
      <c r="K2392" s="33"/>
      <c r="L2392" s="35"/>
      <c r="M2392" s="35"/>
      <c r="N2392" s="36"/>
      <c r="O2392" s="37"/>
      <c r="P2392" s="43"/>
      <c r="Q2392" s="38"/>
      <c r="R2392" s="38"/>
      <c r="S2392" s="39"/>
      <c r="T2392" s="40"/>
      <c r="U2392" s="40"/>
      <c r="V2392" s="38"/>
      <c r="W2392" s="38"/>
      <c r="X2392" s="38"/>
      <c r="Y2392" s="43"/>
    </row>
    <row r="2393" spans="1:25">
      <c r="A2393" s="34"/>
      <c r="B2393" s="34"/>
      <c r="C2393" s="34"/>
      <c r="D2393" s="34"/>
      <c r="E2393" s="34"/>
      <c r="F2393" s="34"/>
      <c r="G2393" s="34"/>
      <c r="H2393" s="33"/>
      <c r="I2393" s="33"/>
      <c r="J2393" s="33"/>
      <c r="K2393" s="33"/>
      <c r="L2393" s="35"/>
      <c r="M2393" s="35"/>
      <c r="N2393" s="36"/>
      <c r="O2393" s="37"/>
      <c r="P2393" s="43"/>
      <c r="Q2393" s="38"/>
      <c r="R2393" s="38"/>
      <c r="S2393" s="39"/>
      <c r="T2393" s="40"/>
      <c r="U2393" s="40"/>
      <c r="V2393" s="38"/>
      <c r="W2393" s="38"/>
      <c r="X2393" s="38"/>
      <c r="Y2393" s="43"/>
    </row>
    <row r="2394" spans="1:25">
      <c r="A2394" s="34"/>
      <c r="B2394" s="34"/>
      <c r="C2394" s="34"/>
      <c r="D2394" s="34"/>
      <c r="E2394" s="34"/>
      <c r="F2394" s="34"/>
      <c r="G2394" s="34"/>
      <c r="H2394" s="33"/>
      <c r="I2394" s="33"/>
      <c r="J2394" s="33"/>
      <c r="K2394" s="33"/>
      <c r="L2394" s="35"/>
      <c r="M2394" s="35"/>
      <c r="N2394" s="36"/>
      <c r="O2394" s="37"/>
      <c r="P2394" s="43"/>
      <c r="Q2394" s="38"/>
      <c r="R2394" s="38"/>
      <c r="S2394" s="39"/>
      <c r="T2394" s="40"/>
      <c r="U2394" s="40"/>
      <c r="V2394" s="38"/>
      <c r="W2394" s="38"/>
      <c r="X2394" s="38"/>
      <c r="Y2394" s="43"/>
    </row>
    <row r="2395" spans="1:25">
      <c r="A2395" s="34"/>
      <c r="B2395" s="34"/>
      <c r="C2395" s="34"/>
      <c r="D2395" s="34"/>
      <c r="E2395" s="34"/>
      <c r="F2395" s="34"/>
      <c r="G2395" s="34"/>
      <c r="H2395" s="33"/>
      <c r="I2395" s="33"/>
      <c r="J2395" s="33"/>
      <c r="K2395" s="33"/>
      <c r="L2395" s="35"/>
      <c r="M2395" s="35"/>
      <c r="N2395" s="36"/>
      <c r="O2395" s="37"/>
      <c r="P2395" s="43"/>
      <c r="Q2395" s="38"/>
      <c r="R2395" s="38"/>
      <c r="S2395" s="39"/>
      <c r="T2395" s="40"/>
      <c r="U2395" s="40"/>
      <c r="V2395" s="38"/>
      <c r="W2395" s="38"/>
      <c r="X2395" s="38"/>
      <c r="Y2395" s="43"/>
    </row>
    <row r="2396" spans="1:25">
      <c r="A2396" s="34"/>
      <c r="B2396" s="34"/>
      <c r="C2396" s="34"/>
      <c r="D2396" s="34"/>
      <c r="E2396" s="34"/>
      <c r="F2396" s="34"/>
      <c r="G2396" s="34"/>
      <c r="H2396" s="33"/>
      <c r="I2396" s="33"/>
      <c r="J2396" s="33"/>
      <c r="K2396" s="33"/>
      <c r="L2396" s="35"/>
      <c r="M2396" s="35"/>
      <c r="N2396" s="36"/>
      <c r="O2396" s="37"/>
      <c r="P2396" s="43"/>
      <c r="Q2396" s="38"/>
      <c r="R2396" s="38"/>
      <c r="S2396" s="39"/>
      <c r="T2396" s="40"/>
      <c r="U2396" s="40"/>
      <c r="V2396" s="38"/>
      <c r="W2396" s="38"/>
      <c r="X2396" s="38"/>
      <c r="Y2396" s="43"/>
    </row>
    <row r="2397" spans="1:25">
      <c r="A2397" s="34"/>
      <c r="B2397" s="34"/>
      <c r="C2397" s="34"/>
      <c r="D2397" s="34"/>
      <c r="E2397" s="34"/>
      <c r="F2397" s="34"/>
      <c r="G2397" s="34"/>
      <c r="H2397" s="33"/>
      <c r="I2397" s="33"/>
      <c r="J2397" s="33"/>
      <c r="K2397" s="33"/>
      <c r="L2397" s="35"/>
      <c r="M2397" s="35"/>
      <c r="N2397" s="36"/>
      <c r="O2397" s="37"/>
      <c r="P2397" s="43"/>
      <c r="Q2397" s="38"/>
      <c r="R2397" s="38"/>
      <c r="S2397" s="39"/>
      <c r="T2397" s="40"/>
      <c r="U2397" s="40"/>
      <c r="V2397" s="38"/>
      <c r="W2397" s="38"/>
      <c r="X2397" s="38"/>
      <c r="Y2397" s="43"/>
    </row>
    <row r="2398" spans="1:25">
      <c r="A2398" s="34"/>
      <c r="B2398" s="34"/>
      <c r="C2398" s="34"/>
      <c r="D2398" s="34"/>
      <c r="E2398" s="34"/>
      <c r="F2398" s="34"/>
      <c r="G2398" s="34"/>
      <c r="H2398" s="33"/>
      <c r="I2398" s="33"/>
      <c r="J2398" s="33"/>
      <c r="K2398" s="33"/>
      <c r="L2398" s="35"/>
      <c r="M2398" s="35"/>
      <c r="N2398" s="36"/>
      <c r="O2398" s="37"/>
      <c r="P2398" s="43"/>
      <c r="Q2398" s="38"/>
      <c r="R2398" s="38"/>
      <c r="S2398" s="39"/>
      <c r="T2398" s="40"/>
      <c r="U2398" s="40"/>
      <c r="V2398" s="38"/>
      <c r="W2398" s="38"/>
      <c r="X2398" s="38"/>
      <c r="Y2398" s="43"/>
    </row>
    <row r="2399" spans="1:25">
      <c r="A2399" s="34"/>
      <c r="B2399" s="34"/>
      <c r="C2399" s="34"/>
      <c r="D2399" s="34"/>
      <c r="E2399" s="34"/>
      <c r="F2399" s="34"/>
      <c r="G2399" s="34"/>
      <c r="H2399" s="33"/>
      <c r="I2399" s="33"/>
      <c r="J2399" s="33"/>
      <c r="K2399" s="33"/>
      <c r="L2399" s="35"/>
      <c r="M2399" s="35"/>
      <c r="N2399" s="36"/>
      <c r="O2399" s="37"/>
      <c r="P2399" s="43"/>
      <c r="Q2399" s="38"/>
      <c r="R2399" s="38"/>
      <c r="S2399" s="39"/>
      <c r="T2399" s="40"/>
      <c r="U2399" s="40"/>
      <c r="V2399" s="38"/>
      <c r="W2399" s="38"/>
      <c r="X2399" s="38"/>
      <c r="Y2399" s="43"/>
    </row>
    <row r="2400" spans="1:25">
      <c r="A2400" s="34"/>
      <c r="B2400" s="34"/>
      <c r="C2400" s="34"/>
      <c r="D2400" s="34"/>
      <c r="E2400" s="34"/>
      <c r="F2400" s="34"/>
      <c r="G2400" s="34"/>
      <c r="H2400" s="33"/>
      <c r="I2400" s="33"/>
      <c r="J2400" s="33"/>
      <c r="K2400" s="33"/>
      <c r="L2400" s="35"/>
      <c r="M2400" s="35"/>
      <c r="N2400" s="36"/>
      <c r="O2400" s="37"/>
      <c r="P2400" s="43"/>
      <c r="Q2400" s="38"/>
      <c r="R2400" s="38"/>
      <c r="S2400" s="39"/>
      <c r="T2400" s="40"/>
      <c r="U2400" s="40"/>
      <c r="V2400" s="38"/>
      <c r="W2400" s="38"/>
      <c r="X2400" s="38"/>
      <c r="Y2400" s="43"/>
    </row>
    <row r="2401" spans="1:25">
      <c r="A2401" s="34"/>
      <c r="B2401" s="34"/>
      <c r="C2401" s="34"/>
      <c r="D2401" s="34"/>
      <c r="E2401" s="34"/>
      <c r="F2401" s="34"/>
      <c r="G2401" s="34"/>
      <c r="H2401" s="33"/>
      <c r="I2401" s="33"/>
      <c r="J2401" s="33"/>
      <c r="K2401" s="33"/>
      <c r="L2401" s="35"/>
      <c r="M2401" s="35"/>
      <c r="N2401" s="36"/>
      <c r="O2401" s="37"/>
      <c r="P2401" s="43"/>
      <c r="Q2401" s="38"/>
      <c r="R2401" s="38"/>
      <c r="S2401" s="39"/>
      <c r="T2401" s="40"/>
      <c r="U2401" s="40"/>
      <c r="V2401" s="38"/>
      <c r="W2401" s="38"/>
      <c r="X2401" s="38"/>
      <c r="Y2401" s="43"/>
    </row>
    <row r="2402" spans="1:25">
      <c r="A2402" s="34"/>
      <c r="B2402" s="34"/>
      <c r="C2402" s="34"/>
      <c r="D2402" s="34"/>
      <c r="E2402" s="34"/>
      <c r="F2402" s="34"/>
      <c r="G2402" s="34"/>
      <c r="H2402" s="33"/>
      <c r="I2402" s="33"/>
      <c r="J2402" s="33"/>
      <c r="K2402" s="33"/>
      <c r="L2402" s="35"/>
      <c r="M2402" s="35"/>
      <c r="N2402" s="36"/>
      <c r="O2402" s="37"/>
      <c r="P2402" s="43"/>
      <c r="Q2402" s="38"/>
      <c r="R2402" s="38"/>
      <c r="S2402" s="39"/>
      <c r="T2402" s="40"/>
      <c r="U2402" s="40"/>
      <c r="V2402" s="38"/>
      <c r="W2402" s="38"/>
      <c r="X2402" s="38"/>
      <c r="Y2402" s="43"/>
    </row>
    <row r="2403" spans="1:25">
      <c r="A2403" s="34"/>
      <c r="B2403" s="34"/>
      <c r="C2403" s="34"/>
      <c r="D2403" s="34"/>
      <c r="E2403" s="34"/>
      <c r="F2403" s="34"/>
      <c r="G2403" s="34"/>
      <c r="H2403" s="33"/>
      <c r="I2403" s="33"/>
      <c r="J2403" s="33"/>
      <c r="K2403" s="33"/>
      <c r="L2403" s="35"/>
      <c r="M2403" s="35"/>
      <c r="N2403" s="36"/>
      <c r="O2403" s="37"/>
      <c r="P2403" s="43"/>
      <c r="Q2403" s="38"/>
      <c r="R2403" s="38"/>
      <c r="S2403" s="39"/>
      <c r="T2403" s="40"/>
      <c r="U2403" s="40"/>
      <c r="V2403" s="38"/>
      <c r="W2403" s="38"/>
      <c r="X2403" s="38"/>
      <c r="Y2403" s="43"/>
    </row>
    <row r="2404" spans="1:25">
      <c r="A2404" s="34"/>
      <c r="B2404" s="34"/>
      <c r="C2404" s="34"/>
      <c r="D2404" s="34"/>
      <c r="E2404" s="34"/>
      <c r="F2404" s="34"/>
      <c r="G2404" s="34"/>
      <c r="H2404" s="33"/>
      <c r="I2404" s="33"/>
      <c r="J2404" s="33"/>
      <c r="K2404" s="33"/>
      <c r="L2404" s="35"/>
      <c r="M2404" s="35"/>
      <c r="N2404" s="36"/>
      <c r="O2404" s="37"/>
      <c r="P2404" s="43"/>
      <c r="Q2404" s="38"/>
      <c r="R2404" s="38"/>
      <c r="S2404" s="39"/>
      <c r="T2404" s="40"/>
      <c r="U2404" s="40"/>
      <c r="V2404" s="38"/>
      <c r="W2404" s="38"/>
      <c r="X2404" s="38"/>
      <c r="Y2404" s="43"/>
    </row>
    <row r="2405" spans="1:25">
      <c r="A2405" s="34"/>
      <c r="B2405" s="34"/>
      <c r="C2405" s="34"/>
      <c r="D2405" s="34"/>
      <c r="E2405" s="34"/>
      <c r="F2405" s="34"/>
      <c r="G2405" s="34"/>
      <c r="H2405" s="33"/>
      <c r="I2405" s="33"/>
      <c r="J2405" s="33"/>
      <c r="K2405" s="33"/>
      <c r="L2405" s="35"/>
      <c r="M2405" s="35"/>
      <c r="N2405" s="36"/>
      <c r="O2405" s="37"/>
      <c r="P2405" s="43"/>
      <c r="Q2405" s="38"/>
      <c r="R2405" s="38"/>
      <c r="S2405" s="39"/>
      <c r="T2405" s="40"/>
      <c r="U2405" s="40"/>
      <c r="V2405" s="38"/>
      <c r="W2405" s="38"/>
      <c r="X2405" s="38"/>
      <c r="Y2405" s="43"/>
    </row>
    <row r="2406" spans="1:25">
      <c r="A2406" s="34"/>
      <c r="B2406" s="34"/>
      <c r="C2406" s="34"/>
      <c r="D2406" s="34"/>
      <c r="E2406" s="34"/>
      <c r="F2406" s="34"/>
      <c r="G2406" s="34"/>
      <c r="H2406" s="33"/>
      <c r="I2406" s="33"/>
      <c r="J2406" s="33"/>
      <c r="K2406" s="33"/>
      <c r="L2406" s="35"/>
      <c r="M2406" s="35"/>
      <c r="N2406" s="36"/>
      <c r="O2406" s="37"/>
      <c r="P2406" s="43"/>
      <c r="Q2406" s="38"/>
      <c r="R2406" s="38"/>
      <c r="S2406" s="39"/>
      <c r="T2406" s="40"/>
      <c r="U2406" s="40"/>
      <c r="V2406" s="38"/>
      <c r="W2406" s="38"/>
      <c r="X2406" s="38"/>
      <c r="Y2406" s="43"/>
    </row>
    <row r="2407" spans="1:25">
      <c r="A2407" s="34"/>
      <c r="B2407" s="34"/>
      <c r="C2407" s="34"/>
      <c r="D2407" s="34"/>
      <c r="E2407" s="34"/>
      <c r="F2407" s="34"/>
      <c r="G2407" s="34"/>
      <c r="H2407" s="33"/>
      <c r="I2407" s="33"/>
      <c r="J2407" s="33"/>
      <c r="K2407" s="33"/>
      <c r="L2407" s="35"/>
      <c r="M2407" s="35"/>
      <c r="N2407" s="36"/>
      <c r="O2407" s="37"/>
      <c r="P2407" s="43"/>
      <c r="Q2407" s="38"/>
      <c r="R2407" s="38"/>
      <c r="S2407" s="39"/>
      <c r="T2407" s="40"/>
      <c r="U2407" s="40"/>
      <c r="V2407" s="38"/>
      <c r="W2407" s="38"/>
      <c r="X2407" s="38"/>
      <c r="Y2407" s="43"/>
    </row>
    <row r="2408" spans="1:25">
      <c r="A2408" s="34"/>
      <c r="B2408" s="34"/>
      <c r="C2408" s="34"/>
      <c r="D2408" s="34"/>
      <c r="E2408" s="34"/>
      <c r="F2408" s="34"/>
      <c r="G2408" s="34"/>
      <c r="H2408" s="33"/>
      <c r="I2408" s="33"/>
      <c r="J2408" s="33"/>
      <c r="K2408" s="33"/>
      <c r="L2408" s="35"/>
      <c r="M2408" s="35"/>
      <c r="N2408" s="36"/>
      <c r="O2408" s="37"/>
      <c r="P2408" s="43"/>
      <c r="Q2408" s="38"/>
      <c r="R2408" s="38"/>
      <c r="S2408" s="39"/>
      <c r="T2408" s="40"/>
      <c r="U2408" s="40"/>
      <c r="V2408" s="38"/>
      <c r="W2408" s="38"/>
      <c r="X2408" s="38"/>
      <c r="Y2408" s="43"/>
    </row>
    <row r="2409" spans="1:25">
      <c r="A2409" s="34"/>
      <c r="B2409" s="34"/>
      <c r="C2409" s="34"/>
      <c r="D2409" s="34"/>
      <c r="E2409" s="34"/>
      <c r="F2409" s="34"/>
      <c r="G2409" s="34"/>
      <c r="H2409" s="33"/>
      <c r="I2409" s="33"/>
      <c r="J2409" s="33"/>
      <c r="K2409" s="33"/>
      <c r="L2409" s="35"/>
      <c r="M2409" s="35"/>
      <c r="N2409" s="36"/>
      <c r="O2409" s="37"/>
      <c r="P2409" s="43"/>
      <c r="Q2409" s="38"/>
      <c r="R2409" s="38"/>
      <c r="S2409" s="39"/>
      <c r="T2409" s="40"/>
      <c r="U2409" s="40"/>
      <c r="V2409" s="38"/>
      <c r="W2409" s="38"/>
      <c r="X2409" s="38"/>
      <c r="Y2409" s="43"/>
    </row>
    <row r="2410" spans="1:25">
      <c r="A2410" s="34"/>
      <c r="B2410" s="34"/>
      <c r="C2410" s="34"/>
      <c r="D2410" s="34"/>
      <c r="E2410" s="34"/>
      <c r="F2410" s="34"/>
      <c r="G2410" s="34"/>
      <c r="H2410" s="33"/>
      <c r="I2410" s="33"/>
      <c r="J2410" s="33"/>
      <c r="K2410" s="33"/>
      <c r="L2410" s="35"/>
      <c r="M2410" s="35"/>
      <c r="N2410" s="36"/>
      <c r="O2410" s="37"/>
      <c r="P2410" s="43"/>
      <c r="Q2410" s="38"/>
      <c r="R2410" s="38"/>
      <c r="S2410" s="39"/>
      <c r="T2410" s="40"/>
      <c r="U2410" s="40"/>
      <c r="V2410" s="38"/>
      <c r="W2410" s="38"/>
      <c r="X2410" s="38"/>
      <c r="Y2410" s="43"/>
    </row>
    <row r="2411" spans="1:25">
      <c r="A2411" s="34"/>
      <c r="B2411" s="34"/>
      <c r="C2411" s="34"/>
      <c r="D2411" s="34"/>
      <c r="E2411" s="34"/>
      <c r="F2411" s="34"/>
      <c r="G2411" s="34"/>
      <c r="H2411" s="33"/>
      <c r="I2411" s="33"/>
      <c r="J2411" s="33"/>
      <c r="K2411" s="33"/>
      <c r="L2411" s="35"/>
      <c r="M2411" s="35"/>
      <c r="N2411" s="36"/>
      <c r="O2411" s="37"/>
      <c r="P2411" s="43"/>
      <c r="Q2411" s="38"/>
      <c r="R2411" s="38"/>
      <c r="S2411" s="39"/>
      <c r="T2411" s="40"/>
      <c r="U2411" s="40"/>
      <c r="V2411" s="38"/>
      <c r="W2411" s="38"/>
      <c r="X2411" s="38"/>
      <c r="Y2411" s="43"/>
    </row>
    <row r="2412" spans="1:25">
      <c r="A2412" s="34"/>
      <c r="B2412" s="34"/>
      <c r="C2412" s="34"/>
      <c r="D2412" s="34"/>
      <c r="E2412" s="34"/>
      <c r="F2412" s="34"/>
      <c r="G2412" s="34"/>
      <c r="H2412" s="33"/>
      <c r="I2412" s="33"/>
      <c r="J2412" s="33"/>
      <c r="K2412" s="33"/>
      <c r="L2412" s="35"/>
      <c r="M2412" s="35"/>
      <c r="N2412" s="36"/>
      <c r="O2412" s="37"/>
      <c r="P2412" s="43"/>
      <c r="Q2412" s="38"/>
      <c r="R2412" s="38"/>
      <c r="S2412" s="39"/>
      <c r="T2412" s="40"/>
      <c r="U2412" s="40"/>
      <c r="V2412" s="38"/>
      <c r="W2412" s="38"/>
      <c r="X2412" s="38"/>
      <c r="Y2412" s="43"/>
    </row>
    <row r="2413" spans="1:25">
      <c r="A2413" s="34"/>
      <c r="B2413" s="34"/>
      <c r="C2413" s="34"/>
      <c r="D2413" s="34"/>
      <c r="E2413" s="34"/>
      <c r="F2413" s="34"/>
      <c r="G2413" s="34"/>
      <c r="H2413" s="33"/>
      <c r="I2413" s="33"/>
      <c r="J2413" s="33"/>
      <c r="K2413" s="33"/>
      <c r="L2413" s="35"/>
      <c r="M2413" s="35"/>
      <c r="N2413" s="36"/>
      <c r="O2413" s="37"/>
      <c r="P2413" s="43"/>
      <c r="Q2413" s="38"/>
      <c r="R2413" s="38"/>
      <c r="S2413" s="39"/>
      <c r="T2413" s="40"/>
      <c r="U2413" s="40"/>
      <c r="V2413" s="38"/>
      <c r="W2413" s="38"/>
      <c r="X2413" s="38"/>
      <c r="Y2413" s="43"/>
    </row>
    <row r="2414" spans="1:25">
      <c r="A2414" s="34"/>
      <c r="B2414" s="34"/>
      <c r="C2414" s="34"/>
      <c r="D2414" s="34"/>
      <c r="E2414" s="34"/>
      <c r="F2414" s="34"/>
      <c r="G2414" s="34"/>
      <c r="H2414" s="33"/>
      <c r="I2414" s="33"/>
      <c r="J2414" s="33"/>
      <c r="K2414" s="33"/>
      <c r="L2414" s="35"/>
      <c r="M2414" s="35"/>
      <c r="N2414" s="36"/>
      <c r="O2414" s="37"/>
      <c r="P2414" s="43"/>
      <c r="Q2414" s="38"/>
      <c r="R2414" s="38"/>
      <c r="S2414" s="39"/>
      <c r="T2414" s="40"/>
      <c r="U2414" s="40"/>
      <c r="V2414" s="38"/>
      <c r="W2414" s="38"/>
      <c r="X2414" s="38"/>
      <c r="Y2414" s="43"/>
    </row>
    <row r="2415" spans="1:25">
      <c r="A2415" s="34"/>
      <c r="B2415" s="34"/>
      <c r="C2415" s="34"/>
      <c r="D2415" s="34"/>
      <c r="E2415" s="34"/>
      <c r="F2415" s="34"/>
      <c r="G2415" s="34"/>
      <c r="H2415" s="33"/>
      <c r="I2415" s="33"/>
      <c r="J2415" s="33"/>
      <c r="K2415" s="33"/>
      <c r="L2415" s="35"/>
      <c r="M2415" s="35"/>
      <c r="N2415" s="36"/>
      <c r="O2415" s="37"/>
      <c r="P2415" s="43"/>
      <c r="Q2415" s="38"/>
      <c r="R2415" s="38"/>
      <c r="S2415" s="39"/>
      <c r="T2415" s="40"/>
      <c r="U2415" s="40"/>
      <c r="V2415" s="38"/>
      <c r="W2415" s="38"/>
      <c r="X2415" s="38"/>
      <c r="Y2415" s="43"/>
    </row>
    <row r="2416" spans="1:25">
      <c r="A2416" s="34"/>
      <c r="B2416" s="34"/>
      <c r="C2416" s="34"/>
      <c r="D2416" s="34"/>
      <c r="E2416" s="34"/>
      <c r="F2416" s="34"/>
      <c r="G2416" s="34"/>
      <c r="H2416" s="33"/>
      <c r="I2416" s="33"/>
      <c r="J2416" s="33"/>
      <c r="K2416" s="33"/>
      <c r="L2416" s="35"/>
      <c r="M2416" s="35"/>
      <c r="N2416" s="36"/>
      <c r="O2416" s="37"/>
      <c r="P2416" s="43"/>
      <c r="Q2416" s="38"/>
      <c r="R2416" s="38"/>
      <c r="S2416" s="39"/>
      <c r="T2416" s="40"/>
      <c r="U2416" s="40"/>
      <c r="V2416" s="38"/>
      <c r="W2416" s="38"/>
      <c r="X2416" s="38"/>
      <c r="Y2416" s="43"/>
    </row>
    <row r="2417" spans="1:25">
      <c r="A2417" s="34"/>
      <c r="B2417" s="34"/>
      <c r="C2417" s="34"/>
      <c r="D2417" s="34"/>
      <c r="E2417" s="34"/>
      <c r="F2417" s="34"/>
      <c r="G2417" s="34"/>
      <c r="H2417" s="33"/>
      <c r="I2417" s="33"/>
      <c r="J2417" s="33"/>
      <c r="K2417" s="33"/>
      <c r="L2417" s="35"/>
      <c r="M2417" s="35"/>
      <c r="N2417" s="36"/>
      <c r="O2417" s="37"/>
      <c r="P2417" s="43"/>
      <c r="Q2417" s="38"/>
      <c r="R2417" s="38"/>
      <c r="S2417" s="39"/>
      <c r="T2417" s="40"/>
      <c r="U2417" s="40"/>
      <c r="V2417" s="38"/>
      <c r="W2417" s="38"/>
      <c r="X2417" s="38"/>
      <c r="Y2417" s="43"/>
    </row>
    <row r="2418" spans="1:25">
      <c r="A2418" s="34"/>
      <c r="B2418" s="34"/>
      <c r="C2418" s="34"/>
      <c r="D2418" s="34"/>
      <c r="E2418" s="34"/>
      <c r="F2418" s="34"/>
      <c r="G2418" s="34"/>
      <c r="H2418" s="33"/>
      <c r="I2418" s="33"/>
      <c r="J2418" s="33"/>
      <c r="K2418" s="33"/>
      <c r="L2418" s="35"/>
      <c r="M2418" s="35"/>
      <c r="N2418" s="36"/>
      <c r="O2418" s="37"/>
      <c r="P2418" s="43"/>
      <c r="Q2418" s="38"/>
      <c r="R2418" s="38"/>
      <c r="S2418" s="39"/>
      <c r="T2418" s="40"/>
      <c r="U2418" s="40"/>
      <c r="V2418" s="38"/>
      <c r="W2418" s="38"/>
      <c r="X2418" s="38"/>
      <c r="Y2418" s="43"/>
    </row>
    <row r="2419" spans="1:25">
      <c r="A2419" s="34"/>
      <c r="B2419" s="34"/>
      <c r="C2419" s="34"/>
      <c r="D2419" s="34"/>
      <c r="E2419" s="34"/>
      <c r="F2419" s="34"/>
      <c r="G2419" s="34"/>
      <c r="H2419" s="33"/>
      <c r="I2419" s="33"/>
      <c r="J2419" s="33"/>
      <c r="K2419" s="33"/>
      <c r="L2419" s="35"/>
      <c r="M2419" s="35"/>
      <c r="N2419" s="36"/>
      <c r="O2419" s="37"/>
      <c r="P2419" s="43"/>
      <c r="Q2419" s="38"/>
      <c r="R2419" s="38"/>
      <c r="S2419" s="39"/>
      <c r="T2419" s="40"/>
      <c r="U2419" s="40"/>
      <c r="V2419" s="38"/>
      <c r="W2419" s="38"/>
      <c r="X2419" s="38"/>
      <c r="Y2419" s="43"/>
    </row>
    <row r="2420" spans="1:25">
      <c r="A2420" s="34"/>
      <c r="B2420" s="34"/>
      <c r="C2420" s="34"/>
      <c r="D2420" s="34"/>
      <c r="E2420" s="34"/>
      <c r="F2420" s="34"/>
      <c r="G2420" s="34"/>
      <c r="H2420" s="33"/>
      <c r="I2420" s="33"/>
      <c r="J2420" s="33"/>
      <c r="K2420" s="33"/>
      <c r="L2420" s="35"/>
      <c r="M2420" s="35"/>
      <c r="N2420" s="36"/>
      <c r="O2420" s="37"/>
      <c r="P2420" s="43"/>
      <c r="Q2420" s="38"/>
      <c r="R2420" s="38"/>
      <c r="S2420" s="39"/>
      <c r="T2420" s="40"/>
      <c r="U2420" s="40"/>
      <c r="V2420" s="38"/>
      <c r="W2420" s="38"/>
      <c r="X2420" s="38"/>
      <c r="Y2420" s="43"/>
    </row>
    <row r="2421" spans="1:25">
      <c r="A2421" s="34"/>
      <c r="B2421" s="34"/>
      <c r="C2421" s="34"/>
      <c r="D2421" s="34"/>
      <c r="E2421" s="34"/>
      <c r="F2421" s="34"/>
      <c r="G2421" s="34"/>
      <c r="H2421" s="33"/>
      <c r="I2421" s="33"/>
      <c r="J2421" s="33"/>
      <c r="K2421" s="33"/>
      <c r="L2421" s="35"/>
      <c r="M2421" s="35"/>
      <c r="N2421" s="36"/>
      <c r="O2421" s="37"/>
      <c r="P2421" s="43"/>
      <c r="Q2421" s="38"/>
      <c r="R2421" s="38"/>
      <c r="S2421" s="39"/>
      <c r="T2421" s="40"/>
      <c r="U2421" s="40"/>
      <c r="V2421" s="38"/>
      <c r="W2421" s="38"/>
      <c r="X2421" s="38"/>
      <c r="Y2421" s="43"/>
    </row>
    <row r="2422" spans="1:25">
      <c r="A2422" s="34"/>
      <c r="B2422" s="34"/>
      <c r="C2422" s="34"/>
      <c r="D2422" s="34"/>
      <c r="E2422" s="34"/>
      <c r="F2422" s="34"/>
      <c r="G2422" s="34"/>
      <c r="H2422" s="33"/>
      <c r="I2422" s="33"/>
      <c r="J2422" s="33"/>
      <c r="K2422" s="33"/>
      <c r="L2422" s="35"/>
      <c r="M2422" s="35"/>
      <c r="N2422" s="36"/>
      <c r="O2422" s="37"/>
      <c r="P2422" s="43"/>
      <c r="Q2422" s="38"/>
      <c r="R2422" s="38"/>
      <c r="S2422" s="39"/>
      <c r="T2422" s="40"/>
      <c r="U2422" s="40"/>
      <c r="V2422" s="38"/>
      <c r="W2422" s="38"/>
      <c r="X2422" s="38"/>
      <c r="Y2422" s="43"/>
    </row>
    <row r="2423" spans="1:25">
      <c r="A2423" s="34"/>
      <c r="B2423" s="34"/>
      <c r="C2423" s="34"/>
      <c r="D2423" s="34"/>
      <c r="E2423" s="34"/>
      <c r="F2423" s="34"/>
      <c r="G2423" s="34"/>
      <c r="H2423" s="33"/>
      <c r="I2423" s="33"/>
      <c r="J2423" s="33"/>
      <c r="K2423" s="33"/>
      <c r="L2423" s="35"/>
      <c r="M2423" s="35"/>
      <c r="N2423" s="36"/>
      <c r="O2423" s="37"/>
      <c r="P2423" s="43"/>
      <c r="Q2423" s="38"/>
      <c r="R2423" s="38"/>
      <c r="S2423" s="39"/>
      <c r="T2423" s="40"/>
      <c r="U2423" s="40"/>
      <c r="V2423" s="38"/>
      <c r="W2423" s="38"/>
      <c r="X2423" s="38"/>
      <c r="Y2423" s="43"/>
    </row>
    <row r="2424" spans="1:25">
      <c r="A2424" s="34"/>
      <c r="B2424" s="34"/>
      <c r="C2424" s="34"/>
      <c r="D2424" s="34"/>
      <c r="E2424" s="34"/>
      <c r="F2424" s="34"/>
      <c r="G2424" s="34"/>
      <c r="H2424" s="33"/>
      <c r="I2424" s="33"/>
      <c r="J2424" s="33"/>
      <c r="K2424" s="33"/>
      <c r="L2424" s="35"/>
      <c r="M2424" s="35"/>
      <c r="N2424" s="36"/>
      <c r="O2424" s="37"/>
      <c r="P2424" s="43"/>
      <c r="Q2424" s="38"/>
      <c r="R2424" s="38"/>
      <c r="S2424" s="39"/>
      <c r="T2424" s="40"/>
      <c r="U2424" s="40"/>
      <c r="V2424" s="38"/>
      <c r="W2424" s="38"/>
      <c r="X2424" s="38"/>
      <c r="Y2424" s="43"/>
    </row>
    <row r="2425" spans="1:25">
      <c r="A2425" s="34"/>
      <c r="B2425" s="34"/>
      <c r="C2425" s="34"/>
      <c r="D2425" s="34"/>
      <c r="E2425" s="34"/>
      <c r="F2425" s="34"/>
      <c r="G2425" s="34"/>
      <c r="H2425" s="33"/>
      <c r="I2425" s="33"/>
      <c r="J2425" s="33"/>
      <c r="K2425" s="33"/>
      <c r="L2425" s="35"/>
      <c r="M2425" s="35"/>
      <c r="N2425" s="36"/>
      <c r="O2425" s="37"/>
      <c r="P2425" s="43"/>
      <c r="Q2425" s="38"/>
      <c r="R2425" s="38"/>
      <c r="S2425" s="39"/>
      <c r="T2425" s="40"/>
      <c r="U2425" s="40"/>
      <c r="V2425" s="38"/>
      <c r="W2425" s="38"/>
      <c r="X2425" s="38"/>
      <c r="Y2425" s="43"/>
    </row>
    <row r="2426" spans="1:25">
      <c r="A2426" s="34"/>
      <c r="B2426" s="34"/>
      <c r="C2426" s="34"/>
      <c r="D2426" s="34"/>
      <c r="E2426" s="34"/>
      <c r="F2426" s="34"/>
      <c r="G2426" s="34"/>
      <c r="H2426" s="33"/>
      <c r="I2426" s="33"/>
      <c r="J2426" s="33"/>
      <c r="K2426" s="33"/>
      <c r="L2426" s="35"/>
      <c r="M2426" s="35"/>
      <c r="N2426" s="36"/>
      <c r="O2426" s="37"/>
      <c r="P2426" s="43"/>
      <c r="Q2426" s="38"/>
      <c r="R2426" s="38"/>
      <c r="S2426" s="39"/>
      <c r="T2426" s="40"/>
      <c r="U2426" s="40"/>
      <c r="V2426" s="38"/>
      <c r="W2426" s="38"/>
      <c r="X2426" s="38"/>
      <c r="Y2426" s="43"/>
    </row>
    <row r="2427" spans="1:25">
      <c r="A2427" s="34"/>
      <c r="B2427" s="34"/>
      <c r="C2427" s="34"/>
      <c r="D2427" s="34"/>
      <c r="E2427" s="34"/>
      <c r="F2427" s="34"/>
      <c r="G2427" s="34"/>
      <c r="H2427" s="33"/>
      <c r="I2427" s="33"/>
      <c r="J2427" s="33"/>
      <c r="K2427" s="33"/>
      <c r="L2427" s="35"/>
      <c r="M2427" s="35"/>
      <c r="N2427" s="36"/>
      <c r="O2427" s="37"/>
      <c r="P2427" s="43"/>
      <c r="Q2427" s="38"/>
      <c r="R2427" s="38"/>
      <c r="S2427" s="39"/>
      <c r="T2427" s="40"/>
      <c r="U2427" s="40"/>
      <c r="V2427" s="38"/>
      <c r="W2427" s="38"/>
      <c r="X2427" s="38"/>
      <c r="Y2427" s="43"/>
    </row>
    <row r="2428" spans="1:25">
      <c r="A2428" s="34"/>
      <c r="B2428" s="34"/>
      <c r="C2428" s="34"/>
      <c r="D2428" s="34"/>
      <c r="E2428" s="34"/>
      <c r="F2428" s="34"/>
      <c r="G2428" s="34"/>
      <c r="H2428" s="33"/>
      <c r="I2428" s="33"/>
      <c r="J2428" s="33"/>
      <c r="K2428" s="33"/>
      <c r="L2428" s="35"/>
      <c r="M2428" s="35"/>
      <c r="N2428" s="36"/>
      <c r="O2428" s="37"/>
      <c r="P2428" s="43"/>
      <c r="Q2428" s="38"/>
      <c r="R2428" s="38"/>
      <c r="S2428" s="39"/>
      <c r="T2428" s="40"/>
      <c r="U2428" s="40"/>
      <c r="V2428" s="38"/>
      <c r="W2428" s="38"/>
      <c r="X2428" s="38"/>
      <c r="Y2428" s="43"/>
    </row>
    <row r="2429" spans="1:25">
      <c r="A2429" s="34"/>
      <c r="B2429" s="34"/>
      <c r="C2429" s="34"/>
      <c r="D2429" s="34"/>
      <c r="E2429" s="34"/>
      <c r="F2429" s="34"/>
      <c r="G2429" s="34"/>
      <c r="H2429" s="33"/>
      <c r="I2429" s="33"/>
      <c r="J2429" s="33"/>
      <c r="K2429" s="33"/>
      <c r="L2429" s="35"/>
      <c r="M2429" s="35"/>
      <c r="N2429" s="36"/>
      <c r="O2429" s="37"/>
      <c r="P2429" s="43"/>
      <c r="Q2429" s="38"/>
      <c r="R2429" s="38"/>
      <c r="S2429" s="39"/>
      <c r="T2429" s="40"/>
      <c r="U2429" s="40"/>
      <c r="V2429" s="38"/>
      <c r="W2429" s="38"/>
      <c r="X2429" s="38"/>
      <c r="Y2429" s="43"/>
    </row>
    <row r="2430" spans="1:25">
      <c r="A2430" s="34"/>
      <c r="B2430" s="34"/>
      <c r="C2430" s="34"/>
      <c r="D2430" s="34"/>
      <c r="E2430" s="34"/>
      <c r="F2430" s="34"/>
      <c r="G2430" s="34"/>
      <c r="H2430" s="33"/>
      <c r="I2430" s="33"/>
      <c r="J2430" s="33"/>
      <c r="K2430" s="33"/>
      <c r="L2430" s="35"/>
      <c r="M2430" s="35"/>
      <c r="N2430" s="36"/>
      <c r="O2430" s="37"/>
      <c r="P2430" s="43"/>
      <c r="Q2430" s="38"/>
      <c r="R2430" s="38"/>
      <c r="S2430" s="39"/>
      <c r="T2430" s="40"/>
      <c r="U2430" s="40"/>
      <c r="V2430" s="38"/>
      <c r="W2430" s="38"/>
      <c r="X2430" s="38"/>
      <c r="Y2430" s="43"/>
    </row>
    <row r="2431" spans="1:25">
      <c r="A2431" s="34"/>
      <c r="B2431" s="34"/>
      <c r="C2431" s="34"/>
      <c r="D2431" s="34"/>
      <c r="E2431" s="34"/>
      <c r="F2431" s="34"/>
      <c r="G2431" s="34"/>
      <c r="H2431" s="33"/>
      <c r="I2431" s="33"/>
      <c r="J2431" s="33"/>
      <c r="K2431" s="33"/>
      <c r="L2431" s="35"/>
      <c r="M2431" s="35"/>
      <c r="N2431" s="36"/>
      <c r="O2431" s="37"/>
      <c r="P2431" s="43"/>
      <c r="Q2431" s="38"/>
      <c r="R2431" s="38"/>
      <c r="S2431" s="39"/>
      <c r="T2431" s="40"/>
      <c r="U2431" s="40"/>
      <c r="V2431" s="38"/>
      <c r="W2431" s="38"/>
      <c r="X2431" s="38"/>
      <c r="Y2431" s="43"/>
    </row>
    <row r="2432" spans="1:25">
      <c r="A2432" s="34"/>
      <c r="B2432" s="34"/>
      <c r="C2432" s="34"/>
      <c r="D2432" s="34"/>
      <c r="E2432" s="34"/>
      <c r="F2432" s="34"/>
      <c r="G2432" s="34"/>
      <c r="H2432" s="33"/>
      <c r="I2432" s="33"/>
      <c r="J2432" s="33"/>
      <c r="K2432" s="33"/>
      <c r="L2432" s="35"/>
      <c r="M2432" s="35"/>
      <c r="N2432" s="36"/>
      <c r="O2432" s="37"/>
      <c r="P2432" s="43"/>
      <c r="Q2432" s="38"/>
      <c r="R2432" s="38"/>
      <c r="S2432" s="39"/>
      <c r="T2432" s="40"/>
      <c r="U2432" s="40"/>
      <c r="V2432" s="38"/>
      <c r="W2432" s="38"/>
      <c r="X2432" s="38"/>
      <c r="Y2432" s="43"/>
    </row>
    <row r="2433" spans="1:25">
      <c r="A2433" s="34"/>
      <c r="B2433" s="34"/>
      <c r="C2433" s="34"/>
      <c r="D2433" s="34"/>
      <c r="E2433" s="34"/>
      <c r="F2433" s="34"/>
      <c r="G2433" s="34"/>
      <c r="H2433" s="33"/>
      <c r="I2433" s="33"/>
      <c r="J2433" s="33"/>
      <c r="K2433" s="33"/>
      <c r="L2433" s="35"/>
      <c r="M2433" s="35"/>
      <c r="N2433" s="36"/>
      <c r="O2433" s="37"/>
      <c r="P2433" s="43"/>
      <c r="Q2433" s="38"/>
      <c r="R2433" s="38"/>
      <c r="S2433" s="39"/>
      <c r="T2433" s="40"/>
      <c r="U2433" s="40"/>
      <c r="V2433" s="38"/>
      <c r="W2433" s="38"/>
      <c r="X2433" s="38"/>
      <c r="Y2433" s="43"/>
    </row>
    <row r="2434" spans="1:25">
      <c r="A2434" s="34"/>
      <c r="B2434" s="34"/>
      <c r="C2434" s="34"/>
      <c r="D2434" s="34"/>
      <c r="E2434" s="34"/>
      <c r="F2434" s="34"/>
      <c r="G2434" s="34"/>
      <c r="H2434" s="33"/>
      <c r="I2434" s="33"/>
      <c r="J2434" s="33"/>
      <c r="K2434" s="33"/>
      <c r="L2434" s="35"/>
      <c r="M2434" s="35"/>
      <c r="N2434" s="36"/>
      <c r="O2434" s="37"/>
      <c r="P2434" s="43"/>
      <c r="Q2434" s="38"/>
      <c r="R2434" s="38"/>
      <c r="S2434" s="39"/>
      <c r="T2434" s="40"/>
      <c r="U2434" s="40"/>
      <c r="V2434" s="38"/>
      <c r="W2434" s="38"/>
      <c r="X2434" s="38"/>
      <c r="Y2434" s="43"/>
    </row>
    <row r="2435" spans="1:25">
      <c r="A2435" s="34"/>
      <c r="B2435" s="34"/>
      <c r="C2435" s="34"/>
      <c r="D2435" s="34"/>
      <c r="E2435" s="34"/>
      <c r="F2435" s="34"/>
      <c r="G2435" s="34"/>
      <c r="H2435" s="33"/>
      <c r="I2435" s="33"/>
      <c r="J2435" s="33"/>
      <c r="K2435" s="33"/>
      <c r="L2435" s="35"/>
      <c r="M2435" s="35"/>
      <c r="N2435" s="36"/>
      <c r="O2435" s="37"/>
      <c r="P2435" s="43"/>
      <c r="Q2435" s="38"/>
      <c r="R2435" s="38"/>
      <c r="S2435" s="39"/>
      <c r="T2435" s="40"/>
      <c r="U2435" s="40"/>
      <c r="V2435" s="38"/>
      <c r="W2435" s="38"/>
      <c r="X2435" s="38"/>
      <c r="Y2435" s="43"/>
    </row>
    <row r="2436" spans="1:25">
      <c r="A2436" s="34"/>
      <c r="B2436" s="34"/>
      <c r="C2436" s="34"/>
      <c r="D2436" s="34"/>
      <c r="E2436" s="34"/>
      <c r="F2436" s="34"/>
      <c r="G2436" s="34"/>
      <c r="H2436" s="33"/>
      <c r="I2436" s="33"/>
      <c r="J2436" s="33"/>
      <c r="K2436" s="33"/>
      <c r="L2436" s="35"/>
      <c r="M2436" s="35"/>
      <c r="N2436" s="36"/>
      <c r="O2436" s="37"/>
      <c r="P2436" s="43"/>
      <c r="Q2436" s="38"/>
      <c r="R2436" s="38"/>
      <c r="S2436" s="39"/>
      <c r="T2436" s="40"/>
      <c r="U2436" s="40"/>
      <c r="V2436" s="38"/>
      <c r="W2436" s="38"/>
      <c r="X2436" s="38"/>
      <c r="Y2436" s="43"/>
    </row>
    <row r="2437" spans="1:25">
      <c r="A2437" s="34"/>
      <c r="B2437" s="34"/>
      <c r="C2437" s="34"/>
      <c r="D2437" s="34"/>
      <c r="E2437" s="34"/>
      <c r="F2437" s="34"/>
      <c r="G2437" s="34"/>
      <c r="H2437" s="33"/>
      <c r="I2437" s="33"/>
      <c r="J2437" s="33"/>
      <c r="K2437" s="33"/>
      <c r="L2437" s="35"/>
      <c r="M2437" s="35"/>
      <c r="N2437" s="36"/>
      <c r="O2437" s="37"/>
      <c r="P2437" s="43"/>
      <c r="Q2437" s="38"/>
      <c r="R2437" s="38"/>
      <c r="S2437" s="39"/>
      <c r="T2437" s="40"/>
      <c r="U2437" s="40"/>
      <c r="V2437" s="38"/>
      <c r="W2437" s="38"/>
      <c r="X2437" s="38"/>
      <c r="Y2437" s="43"/>
    </row>
    <row r="2438" spans="1:25">
      <c r="A2438" s="34"/>
      <c r="B2438" s="34"/>
      <c r="C2438" s="34"/>
      <c r="D2438" s="34"/>
      <c r="E2438" s="34"/>
      <c r="F2438" s="34"/>
      <c r="G2438" s="34"/>
      <c r="H2438" s="33"/>
      <c r="I2438" s="33"/>
      <c r="J2438" s="33"/>
      <c r="K2438" s="33"/>
      <c r="L2438" s="35"/>
      <c r="M2438" s="35"/>
      <c r="N2438" s="36"/>
      <c r="O2438" s="37"/>
      <c r="P2438" s="43"/>
      <c r="Q2438" s="38"/>
      <c r="R2438" s="38"/>
      <c r="S2438" s="39"/>
      <c r="T2438" s="40"/>
      <c r="U2438" s="40"/>
      <c r="V2438" s="38"/>
      <c r="W2438" s="38"/>
      <c r="X2438" s="38"/>
      <c r="Y2438" s="43"/>
    </row>
    <row r="2439" spans="1:25">
      <c r="A2439" s="34"/>
      <c r="B2439" s="34"/>
      <c r="C2439" s="34"/>
      <c r="D2439" s="34"/>
      <c r="E2439" s="34"/>
      <c r="F2439" s="34"/>
      <c r="G2439" s="34"/>
      <c r="H2439" s="33"/>
      <c r="I2439" s="33"/>
      <c r="J2439" s="33"/>
      <c r="K2439" s="33"/>
      <c r="L2439" s="35"/>
      <c r="M2439" s="35"/>
      <c r="N2439" s="36"/>
      <c r="O2439" s="37"/>
      <c r="P2439" s="43"/>
      <c r="Q2439" s="38"/>
      <c r="R2439" s="38"/>
      <c r="S2439" s="39"/>
      <c r="T2439" s="40"/>
      <c r="U2439" s="40"/>
      <c r="V2439" s="38"/>
      <c r="W2439" s="38"/>
      <c r="X2439" s="38"/>
      <c r="Y2439" s="43"/>
    </row>
    <row r="2440" spans="1:25">
      <c r="A2440" s="34"/>
      <c r="B2440" s="34"/>
      <c r="C2440" s="34"/>
      <c r="D2440" s="34"/>
      <c r="E2440" s="34"/>
      <c r="F2440" s="34"/>
      <c r="G2440" s="34"/>
      <c r="H2440" s="33"/>
      <c r="I2440" s="33"/>
      <c r="J2440" s="33"/>
      <c r="K2440" s="33"/>
      <c r="L2440" s="35"/>
      <c r="M2440" s="35"/>
      <c r="N2440" s="36"/>
      <c r="O2440" s="37"/>
      <c r="P2440" s="43"/>
      <c r="Q2440" s="38"/>
      <c r="R2440" s="38"/>
      <c r="S2440" s="39"/>
      <c r="T2440" s="40"/>
      <c r="U2440" s="40"/>
      <c r="V2440" s="38"/>
      <c r="W2440" s="38"/>
      <c r="X2440" s="38"/>
      <c r="Y2440" s="43"/>
    </row>
    <row r="2441" spans="1:25">
      <c r="A2441" s="34"/>
      <c r="B2441" s="34"/>
      <c r="C2441" s="34"/>
      <c r="D2441" s="34"/>
      <c r="E2441" s="34"/>
      <c r="F2441" s="34"/>
      <c r="G2441" s="34"/>
      <c r="H2441" s="33"/>
      <c r="I2441" s="33"/>
      <c r="J2441" s="33"/>
      <c r="K2441" s="33"/>
      <c r="L2441" s="35"/>
      <c r="M2441" s="35"/>
      <c r="N2441" s="36"/>
      <c r="O2441" s="37"/>
      <c r="P2441" s="43"/>
      <c r="Q2441" s="38"/>
      <c r="R2441" s="38"/>
      <c r="S2441" s="39"/>
      <c r="T2441" s="40"/>
      <c r="U2441" s="40"/>
      <c r="V2441" s="38"/>
      <c r="W2441" s="38"/>
      <c r="X2441" s="38"/>
      <c r="Y2441" s="43"/>
    </row>
    <row r="2442" spans="1:25">
      <c r="A2442" s="34"/>
      <c r="B2442" s="34"/>
      <c r="C2442" s="34"/>
      <c r="D2442" s="34"/>
      <c r="E2442" s="34"/>
      <c r="F2442" s="34"/>
      <c r="G2442" s="34"/>
      <c r="H2442" s="33"/>
      <c r="I2442" s="33"/>
      <c r="J2442" s="33"/>
      <c r="K2442" s="33"/>
      <c r="L2442" s="35"/>
      <c r="M2442" s="35"/>
      <c r="N2442" s="36"/>
      <c r="O2442" s="37"/>
      <c r="P2442" s="43"/>
      <c r="Q2442" s="38"/>
      <c r="R2442" s="38"/>
      <c r="S2442" s="39"/>
      <c r="T2442" s="40"/>
      <c r="U2442" s="40"/>
      <c r="V2442" s="38"/>
      <c r="W2442" s="38"/>
      <c r="X2442" s="38"/>
      <c r="Y2442" s="43"/>
    </row>
    <row r="2443" spans="1:25">
      <c r="A2443" s="34"/>
      <c r="B2443" s="34"/>
      <c r="C2443" s="34"/>
      <c r="D2443" s="34"/>
      <c r="E2443" s="34"/>
      <c r="F2443" s="34"/>
      <c r="G2443" s="34"/>
      <c r="H2443" s="33"/>
      <c r="I2443" s="33"/>
      <c r="J2443" s="33"/>
      <c r="K2443" s="33"/>
      <c r="L2443" s="35"/>
      <c r="M2443" s="35"/>
      <c r="N2443" s="36"/>
      <c r="O2443" s="37"/>
      <c r="P2443" s="43"/>
      <c r="Q2443" s="38"/>
      <c r="R2443" s="38"/>
      <c r="S2443" s="39"/>
      <c r="T2443" s="40"/>
      <c r="U2443" s="40"/>
      <c r="V2443" s="38"/>
      <c r="W2443" s="38"/>
      <c r="X2443" s="38"/>
      <c r="Y2443" s="43"/>
    </row>
    <row r="2444" spans="1:25">
      <c r="A2444" s="34"/>
      <c r="B2444" s="34"/>
      <c r="C2444" s="34"/>
      <c r="D2444" s="34"/>
      <c r="E2444" s="34"/>
      <c r="F2444" s="34"/>
      <c r="G2444" s="34"/>
      <c r="H2444" s="33"/>
      <c r="I2444" s="33"/>
      <c r="J2444" s="33"/>
      <c r="K2444" s="33"/>
      <c r="L2444" s="35"/>
      <c r="M2444" s="35"/>
      <c r="N2444" s="36"/>
      <c r="O2444" s="37"/>
      <c r="P2444" s="43"/>
      <c r="Q2444" s="38"/>
      <c r="R2444" s="38"/>
      <c r="S2444" s="39"/>
      <c r="T2444" s="40"/>
      <c r="U2444" s="40"/>
      <c r="V2444" s="38"/>
      <c r="W2444" s="38"/>
      <c r="X2444" s="38"/>
      <c r="Y2444" s="43"/>
    </row>
    <row r="2445" spans="1:25">
      <c r="A2445" s="34"/>
      <c r="B2445" s="34"/>
      <c r="C2445" s="34"/>
      <c r="D2445" s="34"/>
      <c r="E2445" s="34"/>
      <c r="F2445" s="34"/>
      <c r="G2445" s="34"/>
      <c r="H2445" s="33"/>
      <c r="I2445" s="33"/>
      <c r="J2445" s="33"/>
      <c r="K2445" s="33"/>
      <c r="L2445" s="35"/>
      <c r="M2445" s="35"/>
      <c r="N2445" s="36"/>
      <c r="O2445" s="37"/>
      <c r="P2445" s="43"/>
      <c r="Q2445" s="38"/>
      <c r="R2445" s="38"/>
      <c r="S2445" s="39"/>
      <c r="T2445" s="40"/>
      <c r="U2445" s="40"/>
      <c r="V2445" s="38"/>
      <c r="W2445" s="38"/>
      <c r="X2445" s="38"/>
      <c r="Y2445" s="43"/>
    </row>
    <row r="2446" spans="1:25">
      <c r="A2446" s="34"/>
      <c r="B2446" s="34"/>
      <c r="C2446" s="34"/>
      <c r="D2446" s="34"/>
      <c r="E2446" s="34"/>
      <c r="F2446" s="34"/>
      <c r="G2446" s="34"/>
      <c r="H2446" s="33"/>
      <c r="I2446" s="33"/>
      <c r="J2446" s="33"/>
      <c r="K2446" s="33"/>
      <c r="L2446" s="35"/>
      <c r="M2446" s="35"/>
      <c r="N2446" s="36"/>
      <c r="O2446" s="37"/>
      <c r="P2446" s="43"/>
      <c r="Q2446" s="38"/>
      <c r="R2446" s="38"/>
      <c r="S2446" s="39"/>
      <c r="T2446" s="40"/>
      <c r="U2446" s="40"/>
      <c r="V2446" s="38"/>
      <c r="W2446" s="38"/>
      <c r="X2446" s="38"/>
      <c r="Y2446" s="43"/>
    </row>
    <row r="2447" spans="1:25">
      <c r="A2447" s="34"/>
      <c r="B2447" s="34"/>
      <c r="C2447" s="34"/>
      <c r="D2447" s="34"/>
      <c r="E2447" s="34"/>
      <c r="F2447" s="34"/>
      <c r="G2447" s="34"/>
      <c r="H2447" s="33"/>
      <c r="I2447" s="33"/>
      <c r="J2447" s="33"/>
      <c r="K2447" s="33"/>
      <c r="L2447" s="35"/>
      <c r="M2447" s="35"/>
      <c r="N2447" s="36"/>
      <c r="O2447" s="37"/>
      <c r="P2447" s="43"/>
      <c r="Q2447" s="38"/>
      <c r="R2447" s="38"/>
      <c r="S2447" s="39"/>
      <c r="T2447" s="40"/>
      <c r="U2447" s="40"/>
      <c r="V2447" s="38"/>
      <c r="W2447" s="38"/>
      <c r="X2447" s="38"/>
      <c r="Y2447" s="43"/>
    </row>
    <row r="2448" spans="1:25">
      <c r="A2448" s="34"/>
      <c r="B2448" s="34"/>
      <c r="C2448" s="34"/>
      <c r="D2448" s="34"/>
      <c r="E2448" s="34"/>
      <c r="F2448" s="34"/>
      <c r="G2448" s="34"/>
      <c r="H2448" s="33"/>
      <c r="I2448" s="33"/>
      <c r="J2448" s="33"/>
      <c r="K2448" s="33"/>
      <c r="L2448" s="35"/>
      <c r="M2448" s="35"/>
      <c r="N2448" s="36"/>
      <c r="O2448" s="37"/>
      <c r="P2448" s="43"/>
      <c r="Q2448" s="38"/>
      <c r="R2448" s="38"/>
      <c r="S2448" s="39"/>
      <c r="T2448" s="40"/>
      <c r="U2448" s="40"/>
      <c r="V2448" s="38"/>
      <c r="W2448" s="38"/>
      <c r="X2448" s="38"/>
      <c r="Y2448" s="43"/>
    </row>
    <row r="2449" spans="1:25">
      <c r="A2449" s="34"/>
      <c r="B2449" s="34"/>
      <c r="C2449" s="34"/>
      <c r="D2449" s="34"/>
      <c r="E2449" s="34"/>
      <c r="F2449" s="34"/>
      <c r="G2449" s="34"/>
      <c r="H2449" s="33"/>
      <c r="I2449" s="33"/>
      <c r="J2449" s="33"/>
      <c r="K2449" s="33"/>
      <c r="L2449" s="35"/>
      <c r="M2449" s="35"/>
      <c r="N2449" s="36"/>
      <c r="O2449" s="37"/>
      <c r="P2449" s="43"/>
      <c r="Q2449" s="38"/>
      <c r="R2449" s="38"/>
      <c r="S2449" s="39"/>
      <c r="T2449" s="40"/>
      <c r="U2449" s="40"/>
      <c r="V2449" s="38"/>
      <c r="W2449" s="38"/>
      <c r="X2449" s="38"/>
      <c r="Y2449" s="43"/>
    </row>
    <row r="2450" spans="1:25">
      <c r="A2450" s="34"/>
      <c r="B2450" s="34"/>
      <c r="C2450" s="34"/>
      <c r="D2450" s="34"/>
      <c r="E2450" s="34"/>
      <c r="F2450" s="34"/>
      <c r="G2450" s="34"/>
      <c r="H2450" s="33"/>
      <c r="I2450" s="33"/>
      <c r="J2450" s="33"/>
      <c r="K2450" s="33"/>
      <c r="L2450" s="35"/>
      <c r="M2450" s="35"/>
      <c r="N2450" s="36"/>
      <c r="O2450" s="37"/>
      <c r="P2450" s="43"/>
      <c r="Q2450" s="38"/>
      <c r="R2450" s="38"/>
      <c r="S2450" s="39"/>
      <c r="T2450" s="40"/>
      <c r="U2450" s="40"/>
      <c r="V2450" s="38"/>
      <c r="W2450" s="38"/>
      <c r="X2450" s="38"/>
      <c r="Y2450" s="43"/>
    </row>
    <row r="2451" spans="1:25">
      <c r="A2451" s="34"/>
      <c r="B2451" s="34"/>
      <c r="C2451" s="34"/>
      <c r="D2451" s="34"/>
      <c r="E2451" s="34"/>
      <c r="F2451" s="34"/>
      <c r="G2451" s="34"/>
      <c r="H2451" s="33"/>
      <c r="I2451" s="33"/>
      <c r="J2451" s="33"/>
      <c r="K2451" s="33"/>
      <c r="L2451" s="35"/>
      <c r="M2451" s="35"/>
      <c r="N2451" s="36"/>
      <c r="O2451" s="37"/>
      <c r="P2451" s="43"/>
      <c r="Q2451" s="38"/>
      <c r="R2451" s="38"/>
      <c r="S2451" s="39"/>
      <c r="T2451" s="40"/>
      <c r="U2451" s="40"/>
      <c r="V2451" s="38"/>
      <c r="W2451" s="38"/>
      <c r="X2451" s="38"/>
      <c r="Y2451" s="43"/>
    </row>
    <row r="2452" spans="1:25">
      <c r="A2452" s="34"/>
      <c r="B2452" s="34"/>
      <c r="C2452" s="34"/>
      <c r="D2452" s="34"/>
      <c r="E2452" s="34"/>
      <c r="F2452" s="34"/>
      <c r="G2452" s="34"/>
      <c r="H2452" s="33"/>
      <c r="I2452" s="33"/>
      <c r="J2452" s="33"/>
      <c r="K2452" s="33"/>
      <c r="L2452" s="35"/>
      <c r="M2452" s="35"/>
      <c r="N2452" s="36"/>
      <c r="O2452" s="37"/>
      <c r="P2452" s="43"/>
      <c r="Q2452" s="38"/>
      <c r="R2452" s="38"/>
      <c r="S2452" s="39"/>
      <c r="T2452" s="40"/>
      <c r="U2452" s="40"/>
      <c r="V2452" s="38"/>
      <c r="W2452" s="38"/>
      <c r="X2452" s="38"/>
      <c r="Y2452" s="43"/>
    </row>
    <row r="2453" spans="1:25">
      <c r="A2453" s="34"/>
      <c r="B2453" s="34"/>
      <c r="C2453" s="34"/>
      <c r="D2453" s="34"/>
      <c r="E2453" s="34"/>
      <c r="F2453" s="34"/>
      <c r="G2453" s="34"/>
      <c r="H2453" s="33"/>
      <c r="I2453" s="33"/>
      <c r="J2453" s="33"/>
      <c r="K2453" s="33"/>
      <c r="L2453" s="35"/>
      <c r="M2453" s="35"/>
      <c r="N2453" s="36"/>
      <c r="O2453" s="37"/>
      <c r="P2453" s="43"/>
      <c r="Q2453" s="38"/>
      <c r="R2453" s="38"/>
      <c r="S2453" s="39"/>
      <c r="T2453" s="40"/>
      <c r="U2453" s="40"/>
      <c r="V2453" s="38"/>
      <c r="W2453" s="38"/>
      <c r="X2453" s="38"/>
      <c r="Y2453" s="43"/>
    </row>
    <row r="2454" spans="1:25">
      <c r="A2454" s="34"/>
      <c r="B2454" s="34"/>
      <c r="C2454" s="34"/>
      <c r="D2454" s="34"/>
      <c r="E2454" s="34"/>
      <c r="F2454" s="34"/>
      <c r="G2454" s="34"/>
      <c r="H2454" s="33"/>
      <c r="I2454" s="33"/>
      <c r="J2454" s="33"/>
      <c r="K2454" s="33"/>
      <c r="L2454" s="35"/>
      <c r="M2454" s="35"/>
      <c r="N2454" s="36"/>
      <c r="O2454" s="37"/>
      <c r="P2454" s="43"/>
      <c r="Q2454" s="38"/>
      <c r="R2454" s="38"/>
      <c r="S2454" s="39"/>
      <c r="T2454" s="40"/>
      <c r="U2454" s="40"/>
      <c r="V2454" s="38"/>
      <c r="W2454" s="38"/>
      <c r="X2454" s="38"/>
      <c r="Y2454" s="43"/>
    </row>
    <row r="2455" spans="1:25">
      <c r="A2455" s="34"/>
      <c r="B2455" s="34"/>
      <c r="C2455" s="34"/>
      <c r="D2455" s="34"/>
      <c r="E2455" s="34"/>
      <c r="F2455" s="34"/>
      <c r="G2455" s="34"/>
      <c r="H2455" s="33"/>
      <c r="I2455" s="33"/>
      <c r="J2455" s="33"/>
      <c r="K2455" s="33"/>
      <c r="L2455" s="35"/>
      <c r="M2455" s="35"/>
      <c r="N2455" s="36"/>
      <c r="O2455" s="37"/>
      <c r="P2455" s="43"/>
      <c r="Q2455" s="38"/>
      <c r="R2455" s="38"/>
      <c r="S2455" s="39"/>
      <c r="T2455" s="40"/>
      <c r="U2455" s="40"/>
      <c r="V2455" s="38"/>
      <c r="W2455" s="38"/>
      <c r="X2455" s="38"/>
      <c r="Y2455" s="43"/>
    </row>
    <row r="2456" spans="1:25">
      <c r="A2456" s="34"/>
      <c r="B2456" s="34"/>
      <c r="C2456" s="34"/>
      <c r="D2456" s="34"/>
      <c r="E2456" s="34"/>
      <c r="F2456" s="34"/>
      <c r="G2456" s="34"/>
      <c r="H2456" s="33"/>
      <c r="I2456" s="33"/>
      <c r="J2456" s="33"/>
      <c r="K2456" s="33"/>
      <c r="L2456" s="35"/>
      <c r="M2456" s="35"/>
      <c r="N2456" s="36"/>
      <c r="O2456" s="37"/>
      <c r="P2456" s="43"/>
      <c r="Q2456" s="38"/>
      <c r="R2456" s="38"/>
      <c r="S2456" s="39"/>
      <c r="T2456" s="40"/>
      <c r="U2456" s="40"/>
      <c r="V2456" s="38"/>
      <c r="W2456" s="38"/>
      <c r="X2456" s="38"/>
      <c r="Y2456" s="43"/>
    </row>
    <row r="2457" spans="1:25">
      <c r="A2457" s="34"/>
      <c r="B2457" s="34"/>
      <c r="C2457" s="34"/>
      <c r="D2457" s="34"/>
      <c r="E2457" s="34"/>
      <c r="F2457" s="34"/>
      <c r="G2457" s="34"/>
      <c r="H2457" s="33"/>
      <c r="I2457" s="33"/>
      <c r="J2457" s="33"/>
      <c r="K2457" s="33"/>
      <c r="L2457" s="35"/>
      <c r="M2457" s="35"/>
      <c r="N2457" s="36"/>
      <c r="O2457" s="37"/>
      <c r="P2457" s="43"/>
      <c r="Q2457" s="38"/>
      <c r="R2457" s="38"/>
      <c r="S2457" s="39"/>
      <c r="T2457" s="40"/>
      <c r="U2457" s="40"/>
      <c r="V2457" s="38"/>
      <c r="W2457" s="38"/>
      <c r="X2457" s="38"/>
      <c r="Y2457" s="43"/>
    </row>
    <row r="2458" spans="1:25">
      <c r="A2458" s="34"/>
      <c r="B2458" s="34"/>
      <c r="C2458" s="34"/>
      <c r="D2458" s="34"/>
      <c r="E2458" s="34"/>
      <c r="F2458" s="34"/>
      <c r="G2458" s="34"/>
      <c r="H2458" s="33"/>
      <c r="I2458" s="33"/>
      <c r="J2458" s="33"/>
      <c r="K2458" s="33"/>
      <c r="L2458" s="35"/>
      <c r="M2458" s="35"/>
      <c r="N2458" s="36"/>
      <c r="O2458" s="37"/>
      <c r="P2458" s="43"/>
      <c r="Q2458" s="38"/>
      <c r="R2458" s="38"/>
      <c r="S2458" s="39"/>
      <c r="T2458" s="40"/>
      <c r="U2458" s="40"/>
      <c r="V2458" s="38"/>
      <c r="W2458" s="38"/>
      <c r="X2458" s="38"/>
      <c r="Y2458" s="43"/>
    </row>
    <row r="2459" spans="1:25">
      <c r="A2459" s="34"/>
      <c r="B2459" s="34"/>
      <c r="C2459" s="34"/>
      <c r="D2459" s="34"/>
      <c r="E2459" s="34"/>
      <c r="F2459" s="34"/>
      <c r="G2459" s="34"/>
      <c r="H2459" s="33"/>
      <c r="I2459" s="33"/>
      <c r="J2459" s="33"/>
      <c r="K2459" s="33"/>
      <c r="L2459" s="35"/>
      <c r="M2459" s="35"/>
      <c r="N2459" s="36"/>
      <c r="O2459" s="37"/>
      <c r="P2459" s="43"/>
      <c r="Q2459" s="38"/>
      <c r="R2459" s="38"/>
      <c r="S2459" s="39"/>
      <c r="T2459" s="40"/>
      <c r="U2459" s="40"/>
      <c r="V2459" s="38"/>
      <c r="W2459" s="38"/>
      <c r="X2459" s="38"/>
      <c r="Y2459" s="43"/>
    </row>
    <row r="2460" spans="1:25">
      <c r="A2460" s="34"/>
      <c r="B2460" s="34"/>
      <c r="C2460" s="34"/>
      <c r="D2460" s="34"/>
      <c r="E2460" s="34"/>
      <c r="F2460" s="34"/>
      <c r="G2460" s="34"/>
      <c r="H2460" s="33"/>
      <c r="I2460" s="33"/>
      <c r="J2460" s="33"/>
      <c r="K2460" s="33"/>
      <c r="L2460" s="35"/>
      <c r="M2460" s="35"/>
      <c r="N2460" s="36"/>
      <c r="O2460" s="37"/>
      <c r="P2460" s="43"/>
      <c r="Q2460" s="38"/>
      <c r="R2460" s="38"/>
      <c r="S2460" s="39"/>
      <c r="T2460" s="40"/>
      <c r="U2460" s="40"/>
      <c r="V2460" s="38"/>
      <c r="W2460" s="38"/>
      <c r="X2460" s="38"/>
      <c r="Y2460" s="43"/>
    </row>
    <row r="2461" spans="1:25">
      <c r="A2461" s="34"/>
      <c r="B2461" s="34"/>
      <c r="C2461" s="34"/>
      <c r="D2461" s="34"/>
      <c r="E2461" s="34"/>
      <c r="F2461" s="34"/>
      <c r="G2461" s="34"/>
      <c r="H2461" s="33"/>
      <c r="I2461" s="33"/>
      <c r="J2461" s="33"/>
      <c r="K2461" s="33"/>
      <c r="L2461" s="35"/>
      <c r="M2461" s="35"/>
      <c r="N2461" s="36"/>
      <c r="O2461" s="37"/>
      <c r="P2461" s="43"/>
      <c r="Q2461" s="38"/>
      <c r="R2461" s="38"/>
      <c r="S2461" s="39"/>
      <c r="T2461" s="40"/>
      <c r="U2461" s="40"/>
      <c r="V2461" s="38"/>
      <c r="W2461" s="38"/>
      <c r="X2461" s="38"/>
      <c r="Y2461" s="43"/>
    </row>
    <row r="2462" spans="1:25">
      <c r="A2462" s="34"/>
      <c r="B2462" s="34"/>
      <c r="C2462" s="34"/>
      <c r="D2462" s="34"/>
      <c r="E2462" s="34"/>
      <c r="F2462" s="34"/>
      <c r="G2462" s="34"/>
      <c r="H2462" s="33"/>
      <c r="I2462" s="33"/>
      <c r="J2462" s="33"/>
      <c r="K2462" s="33"/>
      <c r="L2462" s="35"/>
      <c r="M2462" s="35"/>
      <c r="N2462" s="36"/>
      <c r="O2462" s="37"/>
      <c r="P2462" s="43"/>
      <c r="Q2462" s="38"/>
      <c r="R2462" s="38"/>
      <c r="S2462" s="39"/>
      <c r="T2462" s="40"/>
      <c r="U2462" s="40"/>
      <c r="V2462" s="38"/>
      <c r="W2462" s="38"/>
      <c r="X2462" s="38"/>
      <c r="Y2462" s="43"/>
    </row>
    <row r="2463" spans="1:25">
      <c r="A2463" s="34"/>
      <c r="B2463" s="34"/>
      <c r="C2463" s="34"/>
      <c r="D2463" s="34"/>
      <c r="E2463" s="34"/>
      <c r="F2463" s="34"/>
      <c r="G2463" s="34"/>
      <c r="H2463" s="33"/>
      <c r="I2463" s="33"/>
      <c r="J2463" s="33"/>
      <c r="K2463" s="33"/>
      <c r="L2463" s="35"/>
      <c r="M2463" s="35"/>
      <c r="N2463" s="36"/>
      <c r="O2463" s="37"/>
      <c r="P2463" s="43"/>
      <c r="Q2463" s="38"/>
      <c r="R2463" s="38"/>
      <c r="S2463" s="39"/>
      <c r="T2463" s="40"/>
      <c r="U2463" s="40"/>
      <c r="V2463" s="38"/>
      <c r="W2463" s="38"/>
      <c r="X2463" s="38"/>
      <c r="Y2463" s="43"/>
    </row>
    <row r="2464" spans="1:25">
      <c r="A2464" s="34"/>
      <c r="B2464" s="34"/>
      <c r="C2464" s="34"/>
      <c r="D2464" s="34"/>
      <c r="E2464" s="34"/>
      <c r="F2464" s="34"/>
      <c r="G2464" s="34"/>
      <c r="H2464" s="33"/>
      <c r="I2464" s="33"/>
      <c r="J2464" s="33"/>
      <c r="K2464" s="33"/>
      <c r="L2464" s="35"/>
      <c r="M2464" s="35"/>
      <c r="N2464" s="36"/>
      <c r="O2464" s="37"/>
      <c r="P2464" s="43"/>
      <c r="Q2464" s="38"/>
      <c r="R2464" s="38"/>
      <c r="S2464" s="39"/>
      <c r="T2464" s="40"/>
      <c r="U2464" s="40"/>
      <c r="V2464" s="38"/>
      <c r="W2464" s="38"/>
      <c r="X2464" s="38"/>
      <c r="Y2464" s="43"/>
    </row>
    <row r="2465" spans="1:25">
      <c r="A2465" s="34"/>
      <c r="B2465" s="34"/>
      <c r="C2465" s="34"/>
      <c r="D2465" s="34"/>
      <c r="E2465" s="34"/>
      <c r="F2465" s="34"/>
      <c r="G2465" s="34"/>
      <c r="H2465" s="33"/>
      <c r="I2465" s="33"/>
      <c r="J2465" s="33"/>
      <c r="K2465" s="33"/>
      <c r="L2465" s="35"/>
      <c r="M2465" s="35"/>
      <c r="N2465" s="36"/>
      <c r="O2465" s="37"/>
      <c r="P2465" s="43"/>
      <c r="Q2465" s="38"/>
      <c r="R2465" s="38"/>
      <c r="S2465" s="39"/>
      <c r="T2465" s="40"/>
      <c r="U2465" s="40"/>
      <c r="V2465" s="38"/>
      <c r="W2465" s="38"/>
      <c r="X2465" s="38"/>
      <c r="Y2465" s="43"/>
    </row>
    <row r="2466" spans="1:25">
      <c r="A2466" s="34"/>
      <c r="B2466" s="34"/>
      <c r="C2466" s="34"/>
      <c r="D2466" s="34"/>
      <c r="E2466" s="34"/>
      <c r="F2466" s="34"/>
      <c r="G2466" s="34"/>
      <c r="H2466" s="33"/>
      <c r="I2466" s="33"/>
      <c r="J2466" s="33"/>
      <c r="K2466" s="33"/>
      <c r="L2466" s="35"/>
      <c r="M2466" s="35"/>
      <c r="N2466" s="36"/>
      <c r="O2466" s="37"/>
      <c r="P2466" s="43"/>
      <c r="Q2466" s="38"/>
      <c r="R2466" s="38"/>
      <c r="S2466" s="39"/>
      <c r="T2466" s="40"/>
      <c r="U2466" s="40"/>
      <c r="V2466" s="38"/>
      <c r="W2466" s="38"/>
      <c r="X2466" s="38"/>
      <c r="Y2466" s="43"/>
    </row>
    <row r="2467" spans="1:25">
      <c r="A2467" s="34"/>
      <c r="B2467" s="34"/>
      <c r="C2467" s="34"/>
      <c r="D2467" s="34"/>
      <c r="E2467" s="34"/>
      <c r="F2467" s="34"/>
      <c r="G2467" s="34"/>
      <c r="H2467" s="33"/>
      <c r="I2467" s="33"/>
      <c r="J2467" s="33"/>
      <c r="K2467" s="33"/>
      <c r="L2467" s="35"/>
      <c r="M2467" s="35"/>
      <c r="N2467" s="36"/>
      <c r="O2467" s="37"/>
      <c r="P2467" s="43"/>
      <c r="Q2467" s="38"/>
      <c r="R2467" s="38"/>
      <c r="S2467" s="39"/>
      <c r="T2467" s="40"/>
      <c r="U2467" s="40"/>
      <c r="V2467" s="38"/>
      <c r="W2467" s="38"/>
      <c r="X2467" s="38"/>
      <c r="Y2467" s="43"/>
    </row>
    <row r="2468" spans="1:25">
      <c r="A2468" s="34"/>
      <c r="B2468" s="34"/>
      <c r="C2468" s="34"/>
      <c r="D2468" s="34"/>
      <c r="E2468" s="34"/>
      <c r="F2468" s="34"/>
      <c r="G2468" s="34"/>
      <c r="H2468" s="33"/>
      <c r="I2468" s="33"/>
      <c r="J2468" s="33"/>
      <c r="K2468" s="33"/>
      <c r="L2468" s="35"/>
      <c r="M2468" s="35"/>
      <c r="N2468" s="36"/>
      <c r="O2468" s="37"/>
      <c r="P2468" s="43"/>
      <c r="Q2468" s="38"/>
      <c r="R2468" s="38"/>
      <c r="S2468" s="39"/>
      <c r="T2468" s="40"/>
      <c r="U2468" s="40"/>
      <c r="V2468" s="38"/>
      <c r="W2468" s="38"/>
      <c r="X2468" s="38"/>
      <c r="Y2468" s="43"/>
    </row>
    <row r="2469" spans="1:25">
      <c r="A2469" s="34"/>
      <c r="B2469" s="34"/>
      <c r="C2469" s="34"/>
      <c r="D2469" s="34"/>
      <c r="E2469" s="34"/>
      <c r="F2469" s="34"/>
      <c r="G2469" s="34"/>
      <c r="H2469" s="33"/>
      <c r="I2469" s="33"/>
      <c r="J2469" s="33"/>
      <c r="K2469" s="33"/>
      <c r="L2469" s="35"/>
      <c r="M2469" s="35"/>
      <c r="N2469" s="36"/>
      <c r="O2469" s="37"/>
      <c r="P2469" s="43"/>
      <c r="Q2469" s="38"/>
      <c r="R2469" s="38"/>
      <c r="S2469" s="39"/>
      <c r="T2469" s="40"/>
      <c r="U2469" s="40"/>
      <c r="V2469" s="38"/>
      <c r="W2469" s="38"/>
      <c r="X2469" s="38"/>
      <c r="Y2469" s="43"/>
    </row>
    <row r="2470" spans="1:25">
      <c r="A2470" s="34"/>
      <c r="B2470" s="34"/>
      <c r="C2470" s="34"/>
      <c r="D2470" s="34"/>
      <c r="E2470" s="34"/>
      <c r="F2470" s="34"/>
      <c r="G2470" s="34"/>
      <c r="H2470" s="33"/>
      <c r="I2470" s="33"/>
      <c r="J2470" s="33"/>
      <c r="K2470" s="33"/>
      <c r="L2470" s="35"/>
      <c r="M2470" s="35"/>
      <c r="N2470" s="36"/>
      <c r="O2470" s="37"/>
      <c r="P2470" s="43"/>
      <c r="Q2470" s="38"/>
      <c r="R2470" s="38"/>
      <c r="S2470" s="39"/>
      <c r="T2470" s="40"/>
      <c r="U2470" s="40"/>
      <c r="V2470" s="38"/>
      <c r="W2470" s="38"/>
      <c r="X2470" s="38"/>
      <c r="Y2470" s="43"/>
    </row>
    <row r="2471" spans="1:25">
      <c r="A2471" s="34"/>
      <c r="B2471" s="34"/>
      <c r="C2471" s="34"/>
      <c r="D2471" s="34"/>
      <c r="E2471" s="34"/>
      <c r="F2471" s="34"/>
      <c r="G2471" s="34"/>
      <c r="H2471" s="33"/>
      <c r="I2471" s="33"/>
      <c r="J2471" s="33"/>
      <c r="K2471" s="33"/>
      <c r="L2471" s="35"/>
      <c r="M2471" s="35"/>
      <c r="N2471" s="36"/>
      <c r="O2471" s="37"/>
      <c r="P2471" s="43"/>
      <c r="Q2471" s="38"/>
      <c r="R2471" s="38"/>
      <c r="S2471" s="39"/>
      <c r="T2471" s="40"/>
      <c r="U2471" s="40"/>
      <c r="V2471" s="38"/>
      <c r="W2471" s="38"/>
      <c r="X2471" s="38"/>
      <c r="Y2471" s="43"/>
    </row>
    <row r="2472" spans="1:25">
      <c r="A2472" s="34"/>
      <c r="B2472" s="34"/>
      <c r="C2472" s="34"/>
      <c r="D2472" s="34"/>
      <c r="E2472" s="34"/>
      <c r="F2472" s="34"/>
      <c r="G2472" s="34"/>
      <c r="H2472" s="33"/>
      <c r="I2472" s="33"/>
      <c r="J2472" s="33"/>
      <c r="K2472" s="33"/>
      <c r="L2472" s="35"/>
      <c r="M2472" s="35"/>
      <c r="N2472" s="36"/>
      <c r="O2472" s="37"/>
      <c r="P2472" s="43"/>
      <c r="Q2472" s="38"/>
      <c r="R2472" s="38"/>
      <c r="S2472" s="39"/>
      <c r="T2472" s="40"/>
      <c r="U2472" s="40"/>
      <c r="V2472" s="38"/>
      <c r="W2472" s="38"/>
      <c r="X2472" s="38"/>
      <c r="Y2472" s="43"/>
    </row>
    <row r="2473" spans="1:25">
      <c r="A2473" s="34"/>
      <c r="B2473" s="34"/>
      <c r="C2473" s="34"/>
      <c r="D2473" s="34"/>
      <c r="E2473" s="34"/>
      <c r="F2473" s="34"/>
      <c r="G2473" s="34"/>
      <c r="H2473" s="33"/>
      <c r="I2473" s="33"/>
      <c r="J2473" s="33"/>
      <c r="K2473" s="33"/>
      <c r="L2473" s="35"/>
      <c r="M2473" s="35"/>
      <c r="N2473" s="36"/>
      <c r="O2473" s="37"/>
      <c r="P2473" s="43"/>
      <c r="Q2473" s="38"/>
      <c r="R2473" s="38"/>
      <c r="S2473" s="39"/>
      <c r="T2473" s="40"/>
      <c r="U2473" s="40"/>
      <c r="V2473" s="38"/>
      <c r="W2473" s="38"/>
      <c r="X2473" s="38"/>
      <c r="Y2473" s="43"/>
    </row>
    <row r="2474" spans="1:25">
      <c r="A2474" s="34"/>
      <c r="B2474" s="34"/>
      <c r="C2474" s="34"/>
      <c r="D2474" s="34"/>
      <c r="E2474" s="34"/>
      <c r="F2474" s="34"/>
      <c r="G2474" s="34"/>
      <c r="H2474" s="33"/>
      <c r="I2474" s="33"/>
      <c r="J2474" s="33"/>
      <c r="K2474" s="33"/>
      <c r="L2474" s="35"/>
      <c r="M2474" s="35"/>
      <c r="N2474" s="36"/>
      <c r="O2474" s="37"/>
      <c r="P2474" s="43"/>
      <c r="Q2474" s="38"/>
      <c r="R2474" s="38"/>
      <c r="S2474" s="39"/>
      <c r="T2474" s="40"/>
      <c r="U2474" s="40"/>
      <c r="V2474" s="38"/>
      <c r="W2474" s="38"/>
      <c r="X2474" s="38"/>
      <c r="Y2474" s="43"/>
    </row>
    <row r="2475" spans="1:25">
      <c r="A2475" s="34"/>
      <c r="B2475" s="34"/>
      <c r="C2475" s="34"/>
      <c r="D2475" s="34"/>
      <c r="E2475" s="34"/>
      <c r="F2475" s="34"/>
      <c r="G2475" s="34"/>
      <c r="H2475" s="33"/>
      <c r="I2475" s="33"/>
      <c r="J2475" s="33"/>
      <c r="K2475" s="33"/>
      <c r="L2475" s="35"/>
      <c r="M2475" s="35"/>
      <c r="N2475" s="36"/>
      <c r="O2475" s="37"/>
      <c r="P2475" s="43"/>
      <c r="Q2475" s="38"/>
      <c r="R2475" s="38"/>
      <c r="S2475" s="39"/>
      <c r="T2475" s="40"/>
      <c r="U2475" s="40"/>
      <c r="V2475" s="38"/>
      <c r="W2475" s="38"/>
      <c r="X2475" s="38"/>
      <c r="Y2475" s="43"/>
    </row>
    <row r="2476" spans="1:25">
      <c r="A2476" s="34"/>
      <c r="B2476" s="34"/>
      <c r="C2476" s="34"/>
      <c r="D2476" s="34"/>
      <c r="E2476" s="34"/>
      <c r="F2476" s="34"/>
      <c r="G2476" s="34"/>
      <c r="H2476" s="33"/>
      <c r="I2476" s="33"/>
      <c r="J2476" s="33"/>
      <c r="K2476" s="33"/>
      <c r="L2476" s="35"/>
      <c r="M2476" s="35"/>
      <c r="N2476" s="36"/>
      <c r="O2476" s="37"/>
      <c r="P2476" s="43"/>
      <c r="Q2476" s="38"/>
      <c r="R2476" s="38"/>
      <c r="S2476" s="39"/>
      <c r="T2476" s="40"/>
      <c r="U2476" s="40"/>
      <c r="V2476" s="38"/>
      <c r="W2476" s="38"/>
      <c r="X2476" s="38"/>
      <c r="Y2476" s="43"/>
    </row>
    <row r="2477" spans="1:25">
      <c r="A2477" s="34"/>
      <c r="B2477" s="34"/>
      <c r="C2477" s="34"/>
      <c r="D2477" s="34"/>
      <c r="E2477" s="34"/>
      <c r="F2477" s="34"/>
      <c r="G2477" s="34"/>
      <c r="H2477" s="33"/>
      <c r="I2477" s="33"/>
      <c r="J2477" s="33"/>
      <c r="K2477" s="33"/>
      <c r="L2477" s="35"/>
      <c r="M2477" s="35"/>
      <c r="N2477" s="36"/>
      <c r="O2477" s="37"/>
      <c r="P2477" s="43"/>
      <c r="Q2477" s="38"/>
      <c r="R2477" s="38"/>
      <c r="S2477" s="39"/>
      <c r="T2477" s="40"/>
      <c r="U2477" s="40"/>
      <c r="V2477" s="38"/>
      <c r="W2477" s="38"/>
      <c r="X2477" s="38"/>
      <c r="Y2477" s="43"/>
    </row>
    <row r="2478" spans="1:25">
      <c r="A2478" s="34"/>
      <c r="B2478" s="34"/>
      <c r="C2478" s="34"/>
      <c r="D2478" s="34"/>
      <c r="E2478" s="34"/>
      <c r="F2478" s="34"/>
      <c r="G2478" s="34"/>
      <c r="H2478" s="33"/>
      <c r="I2478" s="33"/>
      <c r="J2478" s="33"/>
      <c r="K2478" s="33"/>
      <c r="L2478" s="35"/>
      <c r="M2478" s="35"/>
      <c r="N2478" s="36"/>
      <c r="O2478" s="37"/>
      <c r="P2478" s="43"/>
      <c r="Q2478" s="38"/>
      <c r="R2478" s="38"/>
      <c r="S2478" s="39"/>
      <c r="T2478" s="40"/>
      <c r="U2478" s="40"/>
      <c r="V2478" s="38"/>
      <c r="W2478" s="38"/>
      <c r="X2478" s="38"/>
      <c r="Y2478" s="43"/>
    </row>
    <row r="2479" spans="1:25">
      <c r="A2479" s="34"/>
      <c r="B2479" s="34"/>
      <c r="C2479" s="34"/>
      <c r="D2479" s="34"/>
      <c r="E2479" s="34"/>
      <c r="F2479" s="34"/>
      <c r="G2479" s="34"/>
      <c r="H2479" s="33"/>
      <c r="I2479" s="33"/>
      <c r="J2479" s="33"/>
      <c r="K2479" s="33"/>
      <c r="L2479" s="35"/>
      <c r="M2479" s="35"/>
      <c r="N2479" s="36"/>
      <c r="O2479" s="37"/>
      <c r="P2479" s="43"/>
      <c r="Q2479" s="38"/>
      <c r="R2479" s="38"/>
      <c r="S2479" s="39"/>
      <c r="T2479" s="40"/>
      <c r="U2479" s="40"/>
      <c r="V2479" s="38"/>
      <c r="W2479" s="38"/>
      <c r="X2479" s="38"/>
      <c r="Y2479" s="43"/>
    </row>
    <row r="2480" spans="1:25">
      <c r="A2480" s="34"/>
      <c r="B2480" s="34"/>
      <c r="C2480" s="34"/>
      <c r="D2480" s="34"/>
      <c r="E2480" s="34"/>
      <c r="F2480" s="34"/>
      <c r="G2480" s="34"/>
      <c r="H2480" s="33"/>
      <c r="I2480" s="33"/>
      <c r="J2480" s="33"/>
      <c r="K2480" s="33"/>
      <c r="L2480" s="35"/>
      <c r="M2480" s="35"/>
      <c r="N2480" s="36"/>
      <c r="O2480" s="37"/>
      <c r="P2480" s="43"/>
      <c r="Q2480" s="38"/>
      <c r="R2480" s="38"/>
      <c r="S2480" s="39"/>
      <c r="T2480" s="40"/>
      <c r="U2480" s="40"/>
      <c r="V2480" s="38"/>
      <c r="W2480" s="38"/>
      <c r="X2480" s="38"/>
      <c r="Y2480" s="43"/>
    </row>
    <row r="2481" spans="1:25">
      <c r="A2481" s="34"/>
      <c r="B2481" s="34"/>
      <c r="C2481" s="34"/>
      <c r="D2481" s="34"/>
      <c r="E2481" s="34"/>
      <c r="F2481" s="34"/>
      <c r="G2481" s="34"/>
      <c r="H2481" s="33"/>
      <c r="I2481" s="33"/>
      <c r="J2481" s="33"/>
      <c r="K2481" s="33"/>
      <c r="L2481" s="35"/>
      <c r="M2481" s="35"/>
      <c r="N2481" s="36"/>
      <c r="O2481" s="37"/>
      <c r="P2481" s="43"/>
      <c r="Q2481" s="38"/>
      <c r="R2481" s="38"/>
      <c r="S2481" s="39"/>
      <c r="T2481" s="40"/>
      <c r="U2481" s="40"/>
      <c r="V2481" s="38"/>
      <c r="W2481" s="38"/>
      <c r="X2481" s="38"/>
      <c r="Y2481" s="43"/>
    </row>
    <row r="2482" spans="1:25">
      <c r="A2482" s="34"/>
      <c r="B2482" s="34"/>
      <c r="C2482" s="34"/>
      <c r="D2482" s="34"/>
      <c r="E2482" s="34"/>
      <c r="F2482" s="34"/>
      <c r="G2482" s="34"/>
      <c r="H2482" s="33"/>
      <c r="I2482" s="33"/>
      <c r="J2482" s="33"/>
      <c r="K2482" s="33"/>
      <c r="L2482" s="35"/>
      <c r="M2482" s="35"/>
      <c r="N2482" s="36"/>
      <c r="O2482" s="37"/>
      <c r="P2482" s="43"/>
      <c r="Q2482" s="38"/>
      <c r="R2482" s="38"/>
      <c r="S2482" s="39"/>
      <c r="T2482" s="40"/>
      <c r="U2482" s="40"/>
      <c r="V2482" s="38"/>
      <c r="W2482" s="38"/>
      <c r="X2482" s="38"/>
      <c r="Y2482" s="43"/>
    </row>
    <row r="2483" spans="1:25">
      <c r="A2483" s="34"/>
      <c r="B2483" s="34"/>
      <c r="C2483" s="34"/>
      <c r="D2483" s="34"/>
      <c r="E2483" s="34"/>
      <c r="F2483" s="34"/>
      <c r="G2483" s="34"/>
      <c r="H2483" s="33"/>
      <c r="I2483" s="33"/>
      <c r="J2483" s="33"/>
      <c r="K2483" s="33"/>
      <c r="L2483" s="35"/>
      <c r="M2483" s="35"/>
      <c r="N2483" s="36"/>
      <c r="O2483" s="37"/>
      <c r="P2483" s="43"/>
      <c r="Q2483" s="38"/>
      <c r="R2483" s="38"/>
      <c r="S2483" s="39"/>
      <c r="T2483" s="40"/>
      <c r="U2483" s="40"/>
      <c r="V2483" s="38"/>
      <c r="W2483" s="38"/>
      <c r="X2483" s="38"/>
      <c r="Y2483" s="43"/>
    </row>
    <row r="2484" spans="1:25">
      <c r="A2484" s="34"/>
      <c r="B2484" s="34"/>
      <c r="C2484" s="34"/>
      <c r="D2484" s="34"/>
      <c r="E2484" s="34"/>
      <c r="F2484" s="34"/>
      <c r="G2484" s="34"/>
      <c r="H2484" s="33"/>
      <c r="I2484" s="33"/>
      <c r="J2484" s="33"/>
      <c r="K2484" s="33"/>
      <c r="L2484" s="35"/>
      <c r="M2484" s="35"/>
      <c r="N2484" s="36"/>
      <c r="O2484" s="37"/>
      <c r="P2484" s="43"/>
      <c r="Q2484" s="38"/>
      <c r="R2484" s="38"/>
      <c r="S2484" s="39"/>
      <c r="T2484" s="40"/>
      <c r="U2484" s="40"/>
      <c r="V2484" s="38"/>
      <c r="W2484" s="38"/>
      <c r="X2484" s="38"/>
      <c r="Y2484" s="43"/>
    </row>
    <row r="2485" spans="1:25">
      <c r="A2485" s="34"/>
      <c r="B2485" s="34"/>
      <c r="C2485" s="34"/>
      <c r="D2485" s="34"/>
      <c r="E2485" s="34"/>
      <c r="F2485" s="34"/>
      <c r="G2485" s="34"/>
      <c r="H2485" s="33"/>
      <c r="I2485" s="33"/>
      <c r="J2485" s="33"/>
      <c r="K2485" s="33"/>
      <c r="L2485" s="35"/>
      <c r="M2485" s="35"/>
      <c r="N2485" s="36"/>
      <c r="O2485" s="37"/>
      <c r="P2485" s="43"/>
      <c r="Q2485" s="38"/>
      <c r="R2485" s="38"/>
      <c r="S2485" s="39"/>
      <c r="T2485" s="40"/>
      <c r="U2485" s="40"/>
      <c r="V2485" s="38"/>
      <c r="W2485" s="38"/>
      <c r="X2485" s="38"/>
      <c r="Y2485" s="43"/>
    </row>
    <row r="2486" spans="1:25">
      <c r="A2486" s="34"/>
      <c r="B2486" s="34"/>
      <c r="C2486" s="34"/>
      <c r="D2486" s="34"/>
      <c r="E2486" s="34"/>
      <c r="F2486" s="34"/>
      <c r="G2486" s="34"/>
      <c r="H2486" s="33"/>
      <c r="I2486" s="33"/>
      <c r="J2486" s="33"/>
      <c r="K2486" s="33"/>
      <c r="L2486" s="35"/>
      <c r="M2486" s="35"/>
      <c r="N2486" s="36"/>
      <c r="O2486" s="37"/>
      <c r="P2486" s="43"/>
      <c r="Q2486" s="38"/>
      <c r="R2486" s="38"/>
      <c r="S2486" s="39"/>
      <c r="T2486" s="40"/>
      <c r="U2486" s="40"/>
      <c r="V2486" s="38"/>
      <c r="W2486" s="38"/>
      <c r="X2486" s="38"/>
      <c r="Y2486" s="43"/>
    </row>
    <row r="2487" spans="1:25">
      <c r="A2487" s="34"/>
      <c r="B2487" s="34"/>
      <c r="C2487" s="34"/>
      <c r="D2487" s="34"/>
      <c r="E2487" s="34"/>
      <c r="F2487" s="34"/>
      <c r="G2487" s="34"/>
      <c r="H2487" s="33"/>
      <c r="I2487" s="33"/>
      <c r="J2487" s="33"/>
      <c r="K2487" s="33"/>
      <c r="L2487" s="35"/>
      <c r="M2487" s="35"/>
      <c r="N2487" s="36"/>
      <c r="O2487" s="37"/>
      <c r="P2487" s="43"/>
      <c r="Q2487" s="38"/>
      <c r="R2487" s="38"/>
      <c r="S2487" s="39"/>
      <c r="T2487" s="40"/>
      <c r="U2487" s="40"/>
      <c r="V2487" s="38"/>
      <c r="W2487" s="38"/>
      <c r="X2487" s="38"/>
      <c r="Y2487" s="43"/>
    </row>
    <row r="2488" spans="1:25">
      <c r="A2488" s="34"/>
      <c r="B2488" s="34"/>
      <c r="C2488" s="34"/>
      <c r="D2488" s="34"/>
      <c r="E2488" s="34"/>
      <c r="F2488" s="34"/>
      <c r="G2488" s="34"/>
      <c r="H2488" s="33"/>
      <c r="I2488" s="33"/>
      <c r="J2488" s="33"/>
      <c r="K2488" s="33"/>
      <c r="L2488" s="35"/>
      <c r="M2488" s="35"/>
      <c r="N2488" s="36"/>
      <c r="O2488" s="37"/>
      <c r="P2488" s="43"/>
      <c r="Q2488" s="38"/>
      <c r="R2488" s="38"/>
      <c r="S2488" s="39"/>
      <c r="T2488" s="40"/>
      <c r="U2488" s="40"/>
      <c r="V2488" s="38"/>
      <c r="W2488" s="38"/>
      <c r="X2488" s="38"/>
      <c r="Y2488" s="43"/>
    </row>
    <row r="2489" spans="1:25">
      <c r="A2489" s="34"/>
      <c r="B2489" s="34"/>
      <c r="C2489" s="34"/>
      <c r="D2489" s="34"/>
      <c r="E2489" s="34"/>
      <c r="F2489" s="34"/>
      <c r="G2489" s="34"/>
      <c r="H2489" s="33"/>
      <c r="I2489" s="33"/>
      <c r="J2489" s="33"/>
      <c r="K2489" s="33"/>
      <c r="L2489" s="35"/>
      <c r="M2489" s="35"/>
      <c r="N2489" s="36"/>
      <c r="O2489" s="37"/>
      <c r="P2489" s="43"/>
      <c r="Q2489" s="38"/>
      <c r="R2489" s="38"/>
      <c r="S2489" s="39"/>
      <c r="T2489" s="40"/>
      <c r="U2489" s="40"/>
      <c r="V2489" s="38"/>
      <c r="W2489" s="38"/>
      <c r="X2489" s="38"/>
      <c r="Y2489" s="43"/>
    </row>
    <row r="2490" spans="1:25">
      <c r="A2490" s="34"/>
      <c r="B2490" s="34"/>
      <c r="C2490" s="34"/>
      <c r="D2490" s="34"/>
      <c r="E2490" s="34"/>
      <c r="F2490" s="34"/>
      <c r="G2490" s="34"/>
      <c r="H2490" s="33"/>
      <c r="I2490" s="33"/>
      <c r="J2490" s="33"/>
      <c r="K2490" s="33"/>
      <c r="L2490" s="35"/>
      <c r="M2490" s="35"/>
      <c r="N2490" s="36"/>
      <c r="O2490" s="37"/>
      <c r="P2490" s="43"/>
      <c r="Q2490" s="38"/>
      <c r="R2490" s="38"/>
      <c r="S2490" s="39"/>
      <c r="T2490" s="40"/>
      <c r="U2490" s="40"/>
      <c r="V2490" s="38"/>
      <c r="W2490" s="38"/>
      <c r="X2490" s="38"/>
      <c r="Y2490" s="43"/>
    </row>
    <row r="2491" spans="1:25">
      <c r="A2491" s="34"/>
      <c r="B2491" s="34"/>
      <c r="C2491" s="34"/>
      <c r="D2491" s="34"/>
      <c r="E2491" s="34"/>
      <c r="F2491" s="34"/>
      <c r="G2491" s="34"/>
      <c r="H2491" s="33"/>
      <c r="I2491" s="33"/>
      <c r="J2491" s="33"/>
      <c r="K2491" s="33"/>
      <c r="L2491" s="35"/>
      <c r="M2491" s="35"/>
      <c r="N2491" s="36"/>
      <c r="O2491" s="37"/>
      <c r="P2491" s="43"/>
      <c r="Q2491" s="38"/>
      <c r="R2491" s="38"/>
      <c r="S2491" s="39"/>
      <c r="T2491" s="40"/>
      <c r="U2491" s="40"/>
      <c r="V2491" s="38"/>
      <c r="W2491" s="38"/>
      <c r="X2491" s="38"/>
      <c r="Y2491" s="43"/>
    </row>
    <row r="2492" spans="1:25">
      <c r="A2492" s="34"/>
      <c r="B2492" s="34"/>
      <c r="C2492" s="34"/>
      <c r="D2492" s="34"/>
      <c r="E2492" s="34"/>
      <c r="F2492" s="34"/>
      <c r="G2492" s="34"/>
      <c r="H2492" s="33"/>
      <c r="I2492" s="33"/>
      <c r="J2492" s="33"/>
      <c r="K2492" s="33"/>
      <c r="L2492" s="35"/>
      <c r="M2492" s="35"/>
      <c r="N2492" s="36"/>
      <c r="O2492" s="37"/>
      <c r="P2492" s="43"/>
      <c r="Q2492" s="38"/>
      <c r="R2492" s="38"/>
      <c r="S2492" s="39"/>
      <c r="T2492" s="40"/>
      <c r="U2492" s="40"/>
      <c r="V2492" s="38"/>
      <c r="W2492" s="38"/>
      <c r="X2492" s="38"/>
      <c r="Y2492" s="43"/>
    </row>
    <row r="2493" spans="1:25">
      <c r="A2493" s="34"/>
      <c r="B2493" s="34"/>
      <c r="C2493" s="34"/>
      <c r="D2493" s="34"/>
      <c r="E2493" s="34"/>
      <c r="F2493" s="34"/>
      <c r="G2493" s="34"/>
      <c r="H2493" s="33"/>
      <c r="I2493" s="33"/>
      <c r="J2493" s="33"/>
      <c r="K2493" s="33"/>
      <c r="L2493" s="35"/>
      <c r="M2493" s="35"/>
      <c r="N2493" s="36"/>
      <c r="O2493" s="37"/>
      <c r="P2493" s="43"/>
      <c r="Q2493" s="38"/>
      <c r="R2493" s="38"/>
      <c r="S2493" s="39"/>
      <c r="T2493" s="40"/>
      <c r="U2493" s="40"/>
      <c r="V2493" s="38"/>
      <c r="W2493" s="38"/>
      <c r="X2493" s="38"/>
      <c r="Y2493" s="43"/>
    </row>
    <row r="2494" spans="1:25">
      <c r="A2494" s="34"/>
      <c r="B2494" s="34"/>
      <c r="C2494" s="34"/>
      <c r="D2494" s="34"/>
      <c r="E2494" s="34"/>
      <c r="F2494" s="34"/>
      <c r="G2494" s="34"/>
      <c r="H2494" s="33"/>
      <c r="I2494" s="33"/>
      <c r="J2494" s="33"/>
      <c r="K2494" s="33"/>
      <c r="L2494" s="35"/>
      <c r="M2494" s="35"/>
      <c r="N2494" s="36"/>
      <c r="O2494" s="37"/>
      <c r="P2494" s="43"/>
      <c r="Q2494" s="38"/>
      <c r="R2494" s="38"/>
      <c r="S2494" s="39"/>
      <c r="T2494" s="40"/>
      <c r="U2494" s="40"/>
      <c r="V2494" s="38"/>
      <c r="W2494" s="38"/>
      <c r="X2494" s="38"/>
      <c r="Y2494" s="43"/>
    </row>
    <row r="2495" spans="1:25">
      <c r="A2495" s="34"/>
      <c r="B2495" s="34"/>
      <c r="C2495" s="34"/>
      <c r="D2495" s="34"/>
      <c r="E2495" s="34"/>
      <c r="F2495" s="34"/>
      <c r="G2495" s="34"/>
      <c r="H2495" s="33"/>
      <c r="I2495" s="33"/>
      <c r="J2495" s="33"/>
      <c r="K2495" s="33"/>
      <c r="L2495" s="35"/>
      <c r="M2495" s="35"/>
      <c r="N2495" s="36"/>
      <c r="O2495" s="37"/>
      <c r="P2495" s="43"/>
      <c r="Q2495" s="38"/>
      <c r="R2495" s="38"/>
      <c r="S2495" s="39"/>
      <c r="T2495" s="40"/>
      <c r="U2495" s="40"/>
      <c r="V2495" s="38"/>
      <c r="W2495" s="38"/>
      <c r="X2495" s="38"/>
      <c r="Y2495" s="43"/>
    </row>
    <row r="2496" spans="1:25">
      <c r="A2496" s="34"/>
      <c r="B2496" s="34"/>
      <c r="C2496" s="34"/>
      <c r="D2496" s="34"/>
      <c r="E2496" s="34"/>
      <c r="F2496" s="34"/>
      <c r="G2496" s="34"/>
      <c r="H2496" s="33"/>
      <c r="I2496" s="33"/>
      <c r="J2496" s="33"/>
      <c r="K2496" s="33"/>
      <c r="L2496" s="35"/>
      <c r="M2496" s="35"/>
      <c r="N2496" s="36"/>
      <c r="O2496" s="37"/>
      <c r="P2496" s="43"/>
      <c r="Q2496" s="38"/>
      <c r="R2496" s="38"/>
      <c r="S2496" s="39"/>
      <c r="T2496" s="40"/>
      <c r="U2496" s="40"/>
      <c r="V2496" s="38"/>
      <c r="W2496" s="38"/>
      <c r="X2496" s="38"/>
      <c r="Y2496" s="43"/>
    </row>
    <row r="2497" spans="1:25">
      <c r="A2497" s="34"/>
      <c r="B2497" s="34"/>
      <c r="C2497" s="34"/>
      <c r="D2497" s="34"/>
      <c r="E2497" s="34"/>
      <c r="F2497" s="34"/>
      <c r="G2497" s="34"/>
      <c r="H2497" s="33"/>
      <c r="I2497" s="33"/>
      <c r="J2497" s="33"/>
      <c r="K2497" s="33"/>
      <c r="L2497" s="35"/>
      <c r="M2497" s="35"/>
      <c r="N2497" s="36"/>
      <c r="O2497" s="37"/>
      <c r="P2497" s="43"/>
      <c r="Q2497" s="38"/>
      <c r="R2497" s="38"/>
      <c r="S2497" s="39"/>
      <c r="T2497" s="40"/>
      <c r="U2497" s="40"/>
      <c r="V2497" s="38"/>
      <c r="W2497" s="38"/>
      <c r="X2497" s="38"/>
      <c r="Y2497" s="43"/>
    </row>
    <row r="2498" spans="1:25">
      <c r="A2498" s="34"/>
      <c r="B2498" s="34"/>
      <c r="C2498" s="34"/>
      <c r="D2498" s="34"/>
      <c r="E2498" s="34"/>
      <c r="F2498" s="34"/>
      <c r="G2498" s="34"/>
      <c r="H2498" s="33"/>
      <c r="I2498" s="33"/>
      <c r="J2498" s="33"/>
      <c r="K2498" s="33"/>
      <c r="L2498" s="35"/>
      <c r="M2498" s="35"/>
      <c r="N2498" s="36"/>
      <c r="O2498" s="37"/>
      <c r="P2498" s="43"/>
      <c r="Q2498" s="38"/>
      <c r="R2498" s="38"/>
      <c r="S2498" s="39"/>
      <c r="T2498" s="40"/>
      <c r="U2498" s="40"/>
      <c r="V2498" s="38"/>
      <c r="W2498" s="38"/>
      <c r="X2498" s="38"/>
      <c r="Y2498" s="43"/>
    </row>
    <row r="2499" spans="1:25">
      <c r="A2499" s="34"/>
      <c r="B2499" s="34"/>
      <c r="C2499" s="34"/>
      <c r="D2499" s="34"/>
      <c r="E2499" s="34"/>
      <c r="F2499" s="34"/>
      <c r="G2499" s="34"/>
      <c r="H2499" s="33"/>
      <c r="I2499" s="33"/>
      <c r="J2499" s="33"/>
      <c r="K2499" s="33"/>
      <c r="L2499" s="35"/>
      <c r="M2499" s="35"/>
      <c r="N2499" s="36"/>
      <c r="O2499" s="37"/>
      <c r="P2499" s="43"/>
      <c r="Q2499" s="38"/>
      <c r="R2499" s="38"/>
      <c r="S2499" s="39"/>
      <c r="T2499" s="40"/>
      <c r="U2499" s="40"/>
      <c r="V2499" s="38"/>
      <c r="W2499" s="38"/>
      <c r="X2499" s="38"/>
      <c r="Y2499" s="43"/>
    </row>
    <row r="2500" spans="1:25">
      <c r="A2500" s="34"/>
      <c r="B2500" s="34"/>
      <c r="C2500" s="34"/>
      <c r="D2500" s="34"/>
      <c r="E2500" s="34"/>
      <c r="F2500" s="34"/>
      <c r="G2500" s="34"/>
      <c r="H2500" s="33"/>
      <c r="I2500" s="33"/>
      <c r="J2500" s="33"/>
      <c r="K2500" s="33"/>
      <c r="L2500" s="35"/>
      <c r="M2500" s="35"/>
      <c r="N2500" s="36"/>
      <c r="O2500" s="37"/>
      <c r="P2500" s="43"/>
      <c r="Q2500" s="38"/>
      <c r="R2500" s="38"/>
      <c r="S2500" s="39"/>
      <c r="T2500" s="40"/>
      <c r="U2500" s="40"/>
      <c r="V2500" s="38"/>
      <c r="W2500" s="38"/>
      <c r="X2500" s="38"/>
      <c r="Y2500" s="43"/>
    </row>
    <row r="2501" spans="1:25">
      <c r="A2501" s="34"/>
      <c r="B2501" s="34"/>
      <c r="C2501" s="34"/>
      <c r="D2501" s="34"/>
      <c r="E2501" s="34"/>
      <c r="F2501" s="34"/>
      <c r="G2501" s="34"/>
      <c r="H2501" s="33"/>
      <c r="I2501" s="33"/>
      <c r="J2501" s="33"/>
      <c r="K2501" s="33"/>
      <c r="L2501" s="35"/>
      <c r="M2501" s="35"/>
      <c r="N2501" s="36"/>
      <c r="O2501" s="37"/>
      <c r="P2501" s="43"/>
      <c r="Q2501" s="38"/>
      <c r="R2501" s="38"/>
      <c r="S2501" s="39"/>
      <c r="T2501" s="40"/>
      <c r="U2501" s="40"/>
      <c r="V2501" s="38"/>
      <c r="W2501" s="38"/>
      <c r="X2501" s="38"/>
      <c r="Y2501" s="43"/>
    </row>
    <row r="2502" spans="1:25">
      <c r="A2502" s="34"/>
      <c r="B2502" s="34"/>
      <c r="C2502" s="34"/>
      <c r="D2502" s="34"/>
      <c r="E2502" s="34"/>
      <c r="F2502" s="34"/>
      <c r="G2502" s="34"/>
      <c r="H2502" s="33"/>
      <c r="I2502" s="33"/>
      <c r="J2502" s="33"/>
      <c r="K2502" s="33"/>
      <c r="L2502" s="35"/>
      <c r="M2502" s="35"/>
      <c r="N2502" s="36"/>
      <c r="O2502" s="37"/>
      <c r="P2502" s="43"/>
      <c r="Q2502" s="38"/>
      <c r="R2502" s="38"/>
      <c r="S2502" s="39"/>
      <c r="T2502" s="40"/>
      <c r="U2502" s="40"/>
      <c r="V2502" s="38"/>
      <c r="W2502" s="38"/>
      <c r="X2502" s="38"/>
      <c r="Y2502" s="43"/>
    </row>
    <row r="2503" spans="1:25">
      <c r="A2503" s="34"/>
      <c r="B2503" s="34"/>
      <c r="C2503" s="34"/>
      <c r="D2503" s="34"/>
      <c r="E2503" s="34"/>
      <c r="F2503" s="34"/>
      <c r="G2503" s="34"/>
      <c r="H2503" s="33"/>
      <c r="I2503" s="33"/>
      <c r="J2503" s="33"/>
      <c r="K2503" s="33"/>
      <c r="L2503" s="35"/>
      <c r="M2503" s="35"/>
      <c r="N2503" s="36"/>
      <c r="O2503" s="37"/>
      <c r="P2503" s="43"/>
      <c r="Q2503" s="38"/>
      <c r="R2503" s="38"/>
      <c r="S2503" s="39"/>
      <c r="T2503" s="40"/>
      <c r="U2503" s="40"/>
      <c r="V2503" s="38"/>
      <c r="W2503" s="38"/>
      <c r="X2503" s="38"/>
      <c r="Y2503" s="43"/>
    </row>
    <row r="2504" spans="1:25">
      <c r="A2504" s="34"/>
      <c r="B2504" s="34"/>
      <c r="C2504" s="34"/>
      <c r="D2504" s="34"/>
      <c r="E2504" s="34"/>
      <c r="F2504" s="34"/>
      <c r="G2504" s="34"/>
      <c r="H2504" s="33"/>
      <c r="I2504" s="33"/>
      <c r="J2504" s="33"/>
      <c r="K2504" s="33"/>
      <c r="L2504" s="35"/>
      <c r="M2504" s="35"/>
      <c r="N2504" s="36"/>
      <c r="O2504" s="37"/>
      <c r="P2504" s="43"/>
      <c r="Q2504" s="38"/>
      <c r="R2504" s="38"/>
      <c r="S2504" s="39"/>
      <c r="T2504" s="40"/>
      <c r="U2504" s="40"/>
      <c r="V2504" s="38"/>
      <c r="W2504" s="38"/>
      <c r="X2504" s="38"/>
      <c r="Y2504" s="43"/>
    </row>
    <row r="2505" spans="1:25">
      <c r="A2505" s="34"/>
      <c r="B2505" s="34"/>
      <c r="C2505" s="34"/>
      <c r="D2505" s="34"/>
      <c r="E2505" s="34"/>
      <c r="F2505" s="34"/>
      <c r="G2505" s="34"/>
      <c r="H2505" s="33"/>
      <c r="I2505" s="33"/>
      <c r="J2505" s="33"/>
      <c r="K2505" s="33"/>
      <c r="L2505" s="35"/>
      <c r="M2505" s="35"/>
      <c r="N2505" s="36"/>
      <c r="O2505" s="37"/>
      <c r="P2505" s="43"/>
      <c r="Q2505" s="38"/>
      <c r="R2505" s="38"/>
      <c r="S2505" s="39"/>
      <c r="T2505" s="40"/>
      <c r="U2505" s="40"/>
      <c r="V2505" s="38"/>
      <c r="W2505" s="38"/>
      <c r="X2505" s="38"/>
      <c r="Y2505" s="43"/>
    </row>
    <row r="2506" spans="1:25">
      <c r="A2506" s="34"/>
      <c r="B2506" s="34"/>
      <c r="C2506" s="34"/>
      <c r="D2506" s="34"/>
      <c r="E2506" s="34"/>
      <c r="F2506" s="34"/>
      <c r="G2506" s="34"/>
      <c r="H2506" s="33"/>
      <c r="I2506" s="33"/>
      <c r="J2506" s="33"/>
      <c r="K2506" s="33"/>
      <c r="L2506" s="35"/>
      <c r="M2506" s="35"/>
      <c r="N2506" s="36"/>
      <c r="O2506" s="37"/>
      <c r="P2506" s="43"/>
      <c r="Q2506" s="38"/>
      <c r="R2506" s="38"/>
      <c r="S2506" s="39"/>
      <c r="T2506" s="40"/>
      <c r="U2506" s="40"/>
      <c r="V2506" s="38"/>
      <c r="W2506" s="38"/>
      <c r="X2506" s="38"/>
      <c r="Y2506" s="43"/>
    </row>
    <row r="2507" spans="1:25">
      <c r="A2507" s="34"/>
      <c r="B2507" s="34"/>
      <c r="C2507" s="34"/>
      <c r="D2507" s="34"/>
      <c r="E2507" s="34"/>
      <c r="F2507" s="34"/>
      <c r="G2507" s="34"/>
      <c r="H2507" s="33"/>
      <c r="I2507" s="33"/>
      <c r="J2507" s="33"/>
      <c r="K2507" s="33"/>
      <c r="L2507" s="35"/>
      <c r="M2507" s="35"/>
      <c r="N2507" s="36"/>
      <c r="O2507" s="37"/>
      <c r="P2507" s="43"/>
      <c r="Q2507" s="38"/>
      <c r="R2507" s="38"/>
      <c r="S2507" s="39"/>
      <c r="T2507" s="40"/>
      <c r="U2507" s="40"/>
      <c r="V2507" s="38"/>
      <c r="W2507" s="38"/>
      <c r="X2507" s="38"/>
      <c r="Y2507" s="43"/>
    </row>
    <row r="2508" spans="1:25">
      <c r="A2508" s="34"/>
      <c r="B2508" s="34"/>
      <c r="C2508" s="34"/>
      <c r="D2508" s="34"/>
      <c r="E2508" s="34"/>
      <c r="F2508" s="34"/>
      <c r="G2508" s="34"/>
      <c r="H2508" s="33"/>
      <c r="I2508" s="33"/>
      <c r="J2508" s="33"/>
      <c r="K2508" s="33"/>
      <c r="L2508" s="35"/>
      <c r="M2508" s="35"/>
      <c r="N2508" s="36"/>
      <c r="O2508" s="37"/>
      <c r="P2508" s="43"/>
      <c r="Q2508" s="38"/>
      <c r="R2508" s="38"/>
      <c r="S2508" s="39"/>
      <c r="T2508" s="40"/>
      <c r="U2508" s="40"/>
      <c r="V2508" s="38"/>
      <c r="W2508" s="38"/>
      <c r="X2508" s="38"/>
      <c r="Y2508" s="43"/>
    </row>
    <row r="2509" spans="1:25">
      <c r="A2509" s="34"/>
      <c r="B2509" s="34"/>
      <c r="C2509" s="34"/>
      <c r="D2509" s="34"/>
      <c r="E2509" s="34"/>
      <c r="F2509" s="34"/>
      <c r="G2509" s="34"/>
      <c r="H2509" s="33"/>
      <c r="I2509" s="33"/>
      <c r="J2509" s="33"/>
      <c r="K2509" s="33"/>
      <c r="L2509" s="35"/>
      <c r="M2509" s="35"/>
      <c r="N2509" s="36"/>
      <c r="O2509" s="37"/>
      <c r="P2509" s="43"/>
      <c r="Q2509" s="38"/>
      <c r="R2509" s="38"/>
      <c r="S2509" s="39"/>
      <c r="T2509" s="40"/>
      <c r="U2509" s="40"/>
      <c r="V2509" s="38"/>
      <c r="W2509" s="38"/>
      <c r="X2509" s="38"/>
      <c r="Y2509" s="43"/>
    </row>
    <row r="2510" spans="1:25">
      <c r="A2510" s="34"/>
      <c r="B2510" s="34"/>
      <c r="C2510" s="34"/>
      <c r="D2510" s="34"/>
      <c r="E2510" s="34"/>
      <c r="F2510" s="34"/>
      <c r="G2510" s="34"/>
      <c r="H2510" s="33"/>
      <c r="I2510" s="33"/>
      <c r="J2510" s="33"/>
      <c r="K2510" s="33"/>
      <c r="L2510" s="35"/>
      <c r="M2510" s="35"/>
      <c r="N2510" s="36"/>
      <c r="O2510" s="37"/>
      <c r="P2510" s="43"/>
      <c r="Q2510" s="38"/>
      <c r="R2510" s="38"/>
      <c r="S2510" s="39"/>
      <c r="T2510" s="40"/>
      <c r="U2510" s="40"/>
      <c r="V2510" s="38"/>
      <c r="W2510" s="38"/>
      <c r="X2510" s="38"/>
      <c r="Y2510" s="43"/>
    </row>
    <row r="2511" spans="1:25">
      <c r="A2511" s="34"/>
      <c r="B2511" s="34"/>
      <c r="C2511" s="34"/>
      <c r="D2511" s="34"/>
      <c r="E2511" s="34"/>
      <c r="F2511" s="34"/>
      <c r="G2511" s="34"/>
      <c r="H2511" s="33"/>
      <c r="I2511" s="33"/>
      <c r="J2511" s="33"/>
      <c r="K2511" s="33"/>
      <c r="L2511" s="35"/>
      <c r="M2511" s="35"/>
      <c r="N2511" s="36"/>
      <c r="O2511" s="37"/>
      <c r="P2511" s="43"/>
      <c r="Q2511" s="38"/>
      <c r="R2511" s="38"/>
      <c r="S2511" s="39"/>
      <c r="T2511" s="40"/>
      <c r="U2511" s="40"/>
      <c r="V2511" s="38"/>
      <c r="W2511" s="38"/>
      <c r="X2511" s="38"/>
      <c r="Y2511" s="43"/>
    </row>
    <row r="2512" spans="1:25">
      <c r="A2512" s="34"/>
      <c r="B2512" s="34"/>
      <c r="C2512" s="34"/>
      <c r="D2512" s="34"/>
      <c r="E2512" s="34"/>
      <c r="F2512" s="34"/>
      <c r="G2512" s="34"/>
      <c r="H2512" s="33"/>
      <c r="I2512" s="33"/>
      <c r="J2512" s="33"/>
      <c r="K2512" s="33"/>
      <c r="L2512" s="35"/>
      <c r="M2512" s="35"/>
      <c r="N2512" s="36"/>
      <c r="O2512" s="37"/>
      <c r="P2512" s="43"/>
      <c r="Q2512" s="38"/>
      <c r="R2512" s="38"/>
      <c r="S2512" s="39"/>
      <c r="T2512" s="40"/>
      <c r="U2512" s="40"/>
      <c r="V2512" s="38"/>
      <c r="W2512" s="38"/>
      <c r="X2512" s="38"/>
      <c r="Y2512" s="43"/>
    </row>
    <row r="2513" spans="1:25">
      <c r="A2513" s="34"/>
      <c r="B2513" s="34"/>
      <c r="C2513" s="34"/>
      <c r="D2513" s="34"/>
      <c r="E2513" s="34"/>
      <c r="F2513" s="34"/>
      <c r="G2513" s="34"/>
      <c r="H2513" s="33"/>
      <c r="I2513" s="33"/>
      <c r="J2513" s="33"/>
      <c r="K2513" s="33"/>
      <c r="L2513" s="35"/>
      <c r="M2513" s="35"/>
      <c r="N2513" s="36"/>
      <c r="O2513" s="37"/>
      <c r="P2513" s="43"/>
      <c r="Q2513" s="38"/>
      <c r="R2513" s="38"/>
      <c r="S2513" s="39"/>
      <c r="T2513" s="40"/>
      <c r="U2513" s="40"/>
      <c r="V2513" s="38"/>
      <c r="W2513" s="38"/>
      <c r="X2513" s="38"/>
      <c r="Y2513" s="43"/>
    </row>
    <row r="2514" spans="1:25">
      <c r="A2514" s="34"/>
      <c r="B2514" s="34"/>
      <c r="C2514" s="34"/>
      <c r="D2514" s="34"/>
      <c r="E2514" s="34"/>
      <c r="F2514" s="34"/>
      <c r="G2514" s="34"/>
      <c r="H2514" s="33"/>
      <c r="I2514" s="33"/>
      <c r="J2514" s="33"/>
      <c r="K2514" s="33"/>
      <c r="L2514" s="35"/>
      <c r="M2514" s="35"/>
      <c r="N2514" s="36"/>
      <c r="O2514" s="37"/>
      <c r="P2514" s="43"/>
      <c r="Q2514" s="38"/>
      <c r="R2514" s="38"/>
      <c r="S2514" s="39"/>
      <c r="T2514" s="40"/>
      <c r="U2514" s="40"/>
      <c r="V2514" s="38"/>
      <c r="W2514" s="38"/>
      <c r="X2514" s="38"/>
      <c r="Y2514" s="43"/>
    </row>
    <row r="2515" spans="1:25">
      <c r="A2515" s="34"/>
      <c r="B2515" s="34"/>
      <c r="C2515" s="34"/>
      <c r="D2515" s="34"/>
      <c r="E2515" s="34"/>
      <c r="F2515" s="34"/>
      <c r="G2515" s="34"/>
      <c r="H2515" s="33"/>
      <c r="I2515" s="33"/>
      <c r="J2515" s="33"/>
      <c r="K2515" s="33"/>
      <c r="L2515" s="35"/>
      <c r="M2515" s="35"/>
      <c r="N2515" s="36"/>
      <c r="O2515" s="37"/>
      <c r="P2515" s="43"/>
      <c r="Q2515" s="38"/>
      <c r="R2515" s="38"/>
      <c r="S2515" s="39"/>
      <c r="T2515" s="40"/>
      <c r="U2515" s="40"/>
      <c r="V2515" s="38"/>
      <c r="W2515" s="38"/>
      <c r="X2515" s="38"/>
      <c r="Y2515" s="43"/>
    </row>
    <row r="2516" spans="1:25">
      <c r="A2516" s="34"/>
      <c r="B2516" s="34"/>
      <c r="C2516" s="34"/>
      <c r="D2516" s="34"/>
      <c r="E2516" s="34"/>
      <c r="F2516" s="34"/>
      <c r="G2516" s="34"/>
      <c r="H2516" s="33"/>
      <c r="I2516" s="33"/>
      <c r="J2516" s="33"/>
      <c r="K2516" s="33"/>
      <c r="L2516" s="35"/>
      <c r="M2516" s="35"/>
      <c r="N2516" s="36"/>
      <c r="O2516" s="37"/>
      <c r="P2516" s="43"/>
      <c r="Q2516" s="38"/>
      <c r="R2516" s="38"/>
      <c r="S2516" s="39"/>
      <c r="T2516" s="40"/>
      <c r="U2516" s="40"/>
      <c r="V2516" s="38"/>
      <c r="W2516" s="38"/>
      <c r="X2516" s="38"/>
      <c r="Y2516" s="43"/>
    </row>
    <row r="2517" spans="1:25">
      <c r="A2517" s="34"/>
      <c r="B2517" s="34"/>
      <c r="C2517" s="34"/>
      <c r="D2517" s="34"/>
      <c r="E2517" s="34"/>
      <c r="F2517" s="34"/>
      <c r="G2517" s="34"/>
      <c r="H2517" s="33"/>
      <c r="I2517" s="33"/>
      <c r="J2517" s="33"/>
      <c r="K2517" s="33"/>
      <c r="L2517" s="35"/>
      <c r="M2517" s="35"/>
      <c r="N2517" s="36"/>
      <c r="O2517" s="37"/>
      <c r="P2517" s="43"/>
      <c r="Q2517" s="38"/>
      <c r="R2517" s="38"/>
      <c r="S2517" s="39"/>
      <c r="T2517" s="40"/>
      <c r="U2517" s="40"/>
      <c r="V2517" s="38"/>
      <c r="W2517" s="38"/>
      <c r="X2517" s="38"/>
      <c r="Y2517" s="43"/>
    </row>
    <row r="2518" spans="1:25">
      <c r="A2518" s="34"/>
      <c r="B2518" s="34"/>
      <c r="C2518" s="34"/>
      <c r="D2518" s="34"/>
      <c r="E2518" s="34"/>
      <c r="F2518" s="34"/>
      <c r="G2518" s="34"/>
      <c r="H2518" s="33"/>
      <c r="I2518" s="33"/>
      <c r="J2518" s="33"/>
      <c r="K2518" s="33"/>
      <c r="L2518" s="35"/>
      <c r="M2518" s="35"/>
      <c r="N2518" s="36"/>
      <c r="O2518" s="37"/>
      <c r="P2518" s="43"/>
      <c r="Q2518" s="38"/>
      <c r="R2518" s="38"/>
      <c r="S2518" s="39"/>
      <c r="T2518" s="40"/>
      <c r="U2518" s="40"/>
      <c r="V2518" s="38"/>
      <c r="W2518" s="38"/>
      <c r="X2518" s="38"/>
      <c r="Y2518" s="43"/>
    </row>
    <row r="2519" spans="1:25">
      <c r="A2519" s="34"/>
      <c r="B2519" s="34"/>
      <c r="C2519" s="34"/>
      <c r="D2519" s="34"/>
      <c r="E2519" s="34"/>
      <c r="F2519" s="34"/>
      <c r="G2519" s="34"/>
      <c r="H2519" s="33"/>
      <c r="I2519" s="33"/>
      <c r="J2519" s="33"/>
      <c r="K2519" s="33"/>
      <c r="L2519" s="35"/>
      <c r="M2519" s="35"/>
      <c r="N2519" s="36"/>
      <c r="O2519" s="37"/>
      <c r="P2519" s="43"/>
      <c r="Q2519" s="38"/>
      <c r="R2519" s="38"/>
      <c r="S2519" s="39"/>
      <c r="T2519" s="40"/>
      <c r="U2519" s="40"/>
      <c r="V2519" s="38"/>
      <c r="W2519" s="38"/>
      <c r="X2519" s="38"/>
      <c r="Y2519" s="43"/>
    </row>
    <row r="2520" spans="1:25">
      <c r="A2520" s="34"/>
      <c r="B2520" s="34"/>
      <c r="C2520" s="34"/>
      <c r="D2520" s="34"/>
      <c r="E2520" s="34"/>
      <c r="F2520" s="34"/>
      <c r="G2520" s="34"/>
      <c r="H2520" s="33"/>
      <c r="I2520" s="33"/>
      <c r="J2520" s="33"/>
      <c r="K2520" s="33"/>
      <c r="L2520" s="35"/>
      <c r="M2520" s="35"/>
      <c r="N2520" s="36"/>
      <c r="O2520" s="37"/>
      <c r="P2520" s="43"/>
      <c r="Q2520" s="38"/>
      <c r="R2520" s="38"/>
      <c r="S2520" s="39"/>
      <c r="T2520" s="40"/>
      <c r="U2520" s="40"/>
      <c r="V2520" s="38"/>
      <c r="W2520" s="38"/>
      <c r="X2520" s="38"/>
      <c r="Y2520" s="43"/>
    </row>
    <row r="2521" spans="1:25">
      <c r="A2521" s="34"/>
      <c r="B2521" s="34"/>
      <c r="C2521" s="34"/>
      <c r="D2521" s="34"/>
      <c r="E2521" s="34"/>
      <c r="F2521" s="34"/>
      <c r="G2521" s="34"/>
      <c r="H2521" s="33"/>
      <c r="I2521" s="33"/>
      <c r="J2521" s="33"/>
      <c r="K2521" s="33"/>
      <c r="L2521" s="35"/>
      <c r="M2521" s="35"/>
      <c r="N2521" s="36"/>
      <c r="O2521" s="37"/>
      <c r="P2521" s="43"/>
      <c r="Q2521" s="38"/>
      <c r="R2521" s="38"/>
      <c r="S2521" s="39"/>
      <c r="T2521" s="40"/>
      <c r="U2521" s="40"/>
      <c r="V2521" s="38"/>
      <c r="W2521" s="38"/>
      <c r="X2521" s="38"/>
      <c r="Y2521" s="43"/>
    </row>
    <row r="2522" spans="1:25">
      <c r="A2522" s="34"/>
      <c r="B2522" s="34"/>
      <c r="C2522" s="34"/>
      <c r="D2522" s="34"/>
      <c r="E2522" s="34"/>
      <c r="F2522" s="34"/>
      <c r="G2522" s="34"/>
      <c r="H2522" s="33"/>
      <c r="I2522" s="33"/>
      <c r="J2522" s="33"/>
      <c r="K2522" s="33"/>
      <c r="L2522" s="35"/>
      <c r="M2522" s="35"/>
      <c r="N2522" s="36"/>
      <c r="O2522" s="37"/>
      <c r="P2522" s="43"/>
      <c r="Q2522" s="38"/>
      <c r="R2522" s="38"/>
      <c r="S2522" s="39"/>
      <c r="T2522" s="40"/>
      <c r="U2522" s="40"/>
      <c r="V2522" s="38"/>
      <c r="W2522" s="38"/>
      <c r="X2522" s="38"/>
      <c r="Y2522" s="43"/>
    </row>
    <row r="2523" spans="1:25">
      <c r="A2523" s="34"/>
      <c r="B2523" s="34"/>
      <c r="C2523" s="34"/>
      <c r="D2523" s="34"/>
      <c r="E2523" s="34"/>
      <c r="F2523" s="34"/>
      <c r="G2523" s="34"/>
      <c r="H2523" s="33"/>
      <c r="I2523" s="33"/>
      <c r="J2523" s="33"/>
      <c r="K2523" s="33"/>
      <c r="L2523" s="35"/>
      <c r="M2523" s="35"/>
      <c r="N2523" s="36"/>
      <c r="O2523" s="37"/>
      <c r="P2523" s="43"/>
      <c r="Q2523" s="38"/>
      <c r="R2523" s="38"/>
      <c r="S2523" s="39"/>
      <c r="T2523" s="40"/>
      <c r="U2523" s="40"/>
      <c r="V2523" s="38"/>
      <c r="W2523" s="38"/>
      <c r="X2523" s="38"/>
      <c r="Y2523" s="43"/>
    </row>
    <row r="2524" spans="1:25">
      <c r="A2524" s="34"/>
      <c r="B2524" s="34"/>
      <c r="C2524" s="34"/>
      <c r="D2524" s="34"/>
      <c r="E2524" s="34"/>
      <c r="F2524" s="34"/>
      <c r="G2524" s="34"/>
      <c r="H2524" s="33"/>
      <c r="I2524" s="33"/>
      <c r="J2524" s="33"/>
      <c r="K2524" s="33"/>
      <c r="L2524" s="35"/>
      <c r="M2524" s="35"/>
      <c r="N2524" s="36"/>
      <c r="O2524" s="37"/>
      <c r="P2524" s="43"/>
      <c r="Q2524" s="38"/>
      <c r="R2524" s="38"/>
      <c r="S2524" s="39"/>
      <c r="T2524" s="40"/>
      <c r="U2524" s="40"/>
      <c r="V2524" s="38"/>
      <c r="W2524" s="38"/>
      <c r="X2524" s="38"/>
      <c r="Y2524" s="43"/>
    </row>
    <row r="2525" spans="1:25">
      <c r="A2525" s="34"/>
      <c r="B2525" s="34"/>
      <c r="C2525" s="34"/>
      <c r="D2525" s="34"/>
      <c r="E2525" s="34"/>
      <c r="F2525" s="34"/>
      <c r="G2525" s="34"/>
      <c r="H2525" s="33"/>
      <c r="I2525" s="33"/>
      <c r="J2525" s="33"/>
      <c r="K2525" s="33"/>
      <c r="L2525" s="35"/>
      <c r="M2525" s="35"/>
      <c r="N2525" s="36"/>
      <c r="O2525" s="37"/>
      <c r="P2525" s="43"/>
      <c r="Q2525" s="38"/>
      <c r="R2525" s="38"/>
      <c r="S2525" s="39"/>
      <c r="T2525" s="40"/>
      <c r="U2525" s="40"/>
      <c r="V2525" s="38"/>
      <c r="W2525" s="38"/>
      <c r="X2525" s="38"/>
      <c r="Y2525" s="43"/>
    </row>
    <row r="2526" spans="1:25">
      <c r="A2526" s="34"/>
      <c r="B2526" s="34"/>
      <c r="C2526" s="34"/>
      <c r="D2526" s="34"/>
      <c r="E2526" s="34"/>
      <c r="F2526" s="34"/>
      <c r="G2526" s="34"/>
      <c r="H2526" s="33"/>
      <c r="I2526" s="33"/>
      <c r="J2526" s="33"/>
      <c r="K2526" s="33"/>
      <c r="L2526" s="35"/>
      <c r="M2526" s="35"/>
      <c r="N2526" s="36"/>
      <c r="O2526" s="37"/>
      <c r="P2526" s="43"/>
      <c r="Q2526" s="38"/>
      <c r="R2526" s="38"/>
      <c r="S2526" s="39"/>
      <c r="T2526" s="40"/>
      <c r="U2526" s="40"/>
      <c r="V2526" s="38"/>
      <c r="W2526" s="38"/>
      <c r="X2526" s="38"/>
      <c r="Y2526" s="43"/>
    </row>
    <row r="2527" spans="1:25">
      <c r="A2527" s="34"/>
      <c r="B2527" s="34"/>
      <c r="C2527" s="34"/>
      <c r="D2527" s="34"/>
      <c r="E2527" s="34"/>
      <c r="F2527" s="34"/>
      <c r="G2527" s="34"/>
      <c r="H2527" s="33"/>
      <c r="I2527" s="33"/>
      <c r="J2527" s="33"/>
      <c r="K2527" s="33"/>
      <c r="L2527" s="35"/>
      <c r="M2527" s="35"/>
      <c r="N2527" s="36"/>
      <c r="O2527" s="37"/>
      <c r="P2527" s="43"/>
      <c r="Q2527" s="38"/>
      <c r="R2527" s="38"/>
      <c r="S2527" s="39"/>
      <c r="T2527" s="40"/>
      <c r="U2527" s="40"/>
      <c r="V2527" s="38"/>
      <c r="W2527" s="38"/>
      <c r="X2527" s="38"/>
      <c r="Y2527" s="43"/>
    </row>
    <row r="2528" spans="1:25">
      <c r="A2528" s="34"/>
      <c r="B2528" s="34"/>
      <c r="C2528" s="34"/>
      <c r="D2528" s="34"/>
      <c r="E2528" s="34"/>
      <c r="F2528" s="34"/>
      <c r="G2528" s="34"/>
      <c r="H2528" s="33"/>
      <c r="I2528" s="33"/>
      <c r="J2528" s="33"/>
      <c r="K2528" s="33"/>
      <c r="L2528" s="35"/>
      <c r="M2528" s="35"/>
      <c r="N2528" s="36"/>
      <c r="O2528" s="37"/>
      <c r="P2528" s="43"/>
      <c r="Q2528" s="38"/>
      <c r="R2528" s="38"/>
      <c r="S2528" s="39"/>
      <c r="T2528" s="40"/>
      <c r="U2528" s="40"/>
      <c r="V2528" s="38"/>
      <c r="W2528" s="38"/>
      <c r="X2528" s="38"/>
      <c r="Y2528" s="43"/>
    </row>
    <row r="2529" spans="1:25">
      <c r="A2529" s="34"/>
      <c r="B2529" s="34"/>
      <c r="C2529" s="34"/>
      <c r="D2529" s="34"/>
      <c r="E2529" s="34"/>
      <c r="F2529" s="34"/>
      <c r="G2529" s="34"/>
      <c r="H2529" s="33"/>
      <c r="I2529" s="33"/>
      <c r="J2529" s="33"/>
      <c r="K2529" s="33"/>
      <c r="L2529" s="35"/>
      <c r="M2529" s="35"/>
      <c r="N2529" s="36"/>
      <c r="O2529" s="37"/>
      <c r="P2529" s="43"/>
      <c r="Q2529" s="38"/>
      <c r="R2529" s="38"/>
      <c r="S2529" s="39"/>
      <c r="T2529" s="40"/>
      <c r="U2529" s="40"/>
      <c r="V2529" s="38"/>
      <c r="W2529" s="38"/>
      <c r="X2529" s="38"/>
      <c r="Y2529" s="43"/>
    </row>
    <row r="2530" spans="1:25">
      <c r="A2530" s="34"/>
      <c r="B2530" s="34"/>
      <c r="C2530" s="34"/>
      <c r="D2530" s="34"/>
      <c r="E2530" s="34"/>
      <c r="F2530" s="34"/>
      <c r="G2530" s="34"/>
      <c r="H2530" s="33"/>
      <c r="I2530" s="33"/>
      <c r="J2530" s="33"/>
      <c r="K2530" s="33"/>
      <c r="L2530" s="35"/>
      <c r="M2530" s="35"/>
      <c r="N2530" s="36"/>
      <c r="O2530" s="37"/>
      <c r="P2530" s="43"/>
      <c r="Q2530" s="38"/>
      <c r="R2530" s="38"/>
      <c r="S2530" s="39"/>
      <c r="T2530" s="40"/>
      <c r="U2530" s="40"/>
      <c r="V2530" s="38"/>
      <c r="W2530" s="38"/>
      <c r="X2530" s="38"/>
      <c r="Y2530" s="43"/>
    </row>
    <row r="2531" spans="1:25">
      <c r="A2531" s="34"/>
      <c r="B2531" s="34"/>
      <c r="C2531" s="34"/>
      <c r="D2531" s="34"/>
      <c r="E2531" s="34"/>
      <c r="F2531" s="34"/>
      <c r="G2531" s="34"/>
      <c r="H2531" s="33"/>
      <c r="I2531" s="33"/>
      <c r="J2531" s="33"/>
      <c r="K2531" s="33"/>
      <c r="L2531" s="35"/>
      <c r="M2531" s="35"/>
      <c r="N2531" s="36"/>
      <c r="O2531" s="37"/>
      <c r="P2531" s="43"/>
      <c r="Q2531" s="38"/>
      <c r="R2531" s="38"/>
      <c r="S2531" s="39"/>
      <c r="T2531" s="40"/>
      <c r="U2531" s="40"/>
      <c r="V2531" s="38"/>
      <c r="W2531" s="38"/>
      <c r="X2531" s="38"/>
      <c r="Y2531" s="43"/>
    </row>
    <row r="2532" spans="1:25">
      <c r="A2532" s="34"/>
      <c r="B2532" s="34"/>
      <c r="C2532" s="34"/>
      <c r="D2532" s="34"/>
      <c r="E2532" s="34"/>
      <c r="F2532" s="34"/>
      <c r="G2532" s="34"/>
      <c r="H2532" s="33"/>
      <c r="I2532" s="33"/>
      <c r="J2532" s="33"/>
      <c r="K2532" s="33"/>
      <c r="L2532" s="35"/>
      <c r="M2532" s="35"/>
      <c r="N2532" s="36"/>
      <c r="O2532" s="37"/>
      <c r="P2532" s="43"/>
      <c r="Q2532" s="38"/>
      <c r="R2532" s="38"/>
      <c r="S2532" s="39"/>
      <c r="T2532" s="40"/>
      <c r="U2532" s="40"/>
      <c r="V2532" s="38"/>
      <c r="W2532" s="38"/>
      <c r="X2532" s="38"/>
      <c r="Y2532" s="43"/>
    </row>
    <row r="2533" spans="1:25">
      <c r="A2533" s="34"/>
      <c r="B2533" s="34"/>
      <c r="C2533" s="34"/>
      <c r="D2533" s="34"/>
      <c r="E2533" s="34"/>
      <c r="F2533" s="34"/>
      <c r="G2533" s="34"/>
      <c r="H2533" s="33"/>
      <c r="I2533" s="33"/>
      <c r="J2533" s="33"/>
      <c r="K2533" s="33"/>
      <c r="L2533" s="35"/>
      <c r="M2533" s="35"/>
      <c r="N2533" s="36"/>
      <c r="O2533" s="37"/>
      <c r="P2533" s="43"/>
      <c r="Q2533" s="38"/>
      <c r="R2533" s="38"/>
      <c r="S2533" s="39"/>
      <c r="T2533" s="40"/>
      <c r="U2533" s="40"/>
      <c r="V2533" s="38"/>
      <c r="W2533" s="38"/>
      <c r="X2533" s="38"/>
      <c r="Y2533" s="43"/>
    </row>
    <row r="2534" spans="1:25">
      <c r="A2534" s="34"/>
      <c r="B2534" s="34"/>
      <c r="C2534" s="34"/>
      <c r="D2534" s="34"/>
      <c r="E2534" s="34"/>
      <c r="F2534" s="34"/>
      <c r="G2534" s="34"/>
      <c r="H2534" s="33"/>
      <c r="I2534" s="33"/>
      <c r="J2534" s="33"/>
      <c r="K2534" s="33"/>
      <c r="L2534" s="35"/>
      <c r="M2534" s="35"/>
      <c r="N2534" s="36"/>
      <c r="O2534" s="37"/>
      <c r="P2534" s="43"/>
      <c r="Q2534" s="38"/>
      <c r="R2534" s="38"/>
      <c r="S2534" s="39"/>
      <c r="T2534" s="40"/>
      <c r="U2534" s="40"/>
      <c r="V2534" s="38"/>
      <c r="W2534" s="38"/>
      <c r="X2534" s="38"/>
      <c r="Y2534" s="43"/>
    </row>
    <row r="2535" spans="1:25">
      <c r="A2535" s="34"/>
      <c r="B2535" s="34"/>
      <c r="C2535" s="34"/>
      <c r="D2535" s="34"/>
      <c r="E2535" s="34"/>
      <c r="F2535" s="34"/>
      <c r="G2535" s="34"/>
      <c r="H2535" s="33"/>
      <c r="I2535" s="33"/>
      <c r="J2535" s="33"/>
      <c r="K2535" s="33"/>
      <c r="L2535" s="35"/>
      <c r="M2535" s="35"/>
      <c r="N2535" s="36"/>
      <c r="O2535" s="37"/>
      <c r="P2535" s="43"/>
      <c r="Q2535" s="38"/>
      <c r="R2535" s="38"/>
      <c r="S2535" s="39"/>
      <c r="T2535" s="40"/>
      <c r="U2535" s="40"/>
      <c r="V2535" s="38"/>
      <c r="W2535" s="38"/>
      <c r="X2535" s="38"/>
      <c r="Y2535" s="43"/>
    </row>
    <row r="2536" spans="1:25">
      <c r="A2536" s="34"/>
      <c r="B2536" s="34"/>
      <c r="C2536" s="34"/>
      <c r="D2536" s="34"/>
      <c r="E2536" s="34"/>
      <c r="F2536" s="34"/>
      <c r="G2536" s="34"/>
      <c r="H2536" s="33"/>
      <c r="I2536" s="33"/>
      <c r="J2536" s="33"/>
      <c r="K2536" s="33"/>
      <c r="L2536" s="35"/>
      <c r="M2536" s="35"/>
      <c r="N2536" s="36"/>
      <c r="O2536" s="37"/>
      <c r="P2536" s="43"/>
      <c r="Q2536" s="38"/>
      <c r="R2536" s="38"/>
      <c r="S2536" s="39"/>
      <c r="T2536" s="40"/>
      <c r="U2536" s="40"/>
      <c r="V2536" s="38"/>
      <c r="W2536" s="38"/>
      <c r="X2536" s="38"/>
      <c r="Y2536" s="43"/>
    </row>
    <row r="2537" spans="1:25">
      <c r="A2537" s="34"/>
      <c r="B2537" s="34"/>
      <c r="C2537" s="34"/>
      <c r="D2537" s="34"/>
      <c r="E2537" s="34"/>
      <c r="F2537" s="34"/>
      <c r="G2537" s="34"/>
      <c r="H2537" s="33"/>
      <c r="I2537" s="33"/>
      <c r="J2537" s="33"/>
      <c r="K2537" s="33"/>
      <c r="L2537" s="35"/>
      <c r="M2537" s="35"/>
      <c r="N2537" s="36"/>
      <c r="O2537" s="37"/>
      <c r="P2537" s="43"/>
      <c r="Q2537" s="38"/>
      <c r="R2537" s="38"/>
      <c r="S2537" s="39"/>
      <c r="T2537" s="40"/>
      <c r="U2537" s="40"/>
      <c r="V2537" s="38"/>
      <c r="W2537" s="38"/>
      <c r="X2537" s="38"/>
      <c r="Y2537" s="43"/>
    </row>
    <row r="2538" spans="1:25">
      <c r="A2538" s="34"/>
      <c r="B2538" s="34"/>
      <c r="C2538" s="34"/>
      <c r="D2538" s="34"/>
      <c r="E2538" s="34"/>
      <c r="F2538" s="34"/>
      <c r="G2538" s="34"/>
      <c r="H2538" s="33"/>
      <c r="I2538" s="33"/>
      <c r="J2538" s="33"/>
      <c r="K2538" s="33"/>
      <c r="L2538" s="35"/>
      <c r="M2538" s="35"/>
      <c r="N2538" s="36"/>
      <c r="O2538" s="37"/>
      <c r="P2538" s="43"/>
      <c r="Q2538" s="38"/>
      <c r="R2538" s="38"/>
      <c r="S2538" s="39"/>
      <c r="T2538" s="40"/>
      <c r="U2538" s="40"/>
      <c r="V2538" s="38"/>
      <c r="W2538" s="38"/>
      <c r="X2538" s="38"/>
      <c r="Y2538" s="43"/>
    </row>
    <row r="2539" spans="1:25">
      <c r="A2539" s="34"/>
      <c r="B2539" s="34"/>
      <c r="C2539" s="34"/>
      <c r="D2539" s="34"/>
      <c r="E2539" s="34"/>
      <c r="F2539" s="34"/>
      <c r="G2539" s="34"/>
      <c r="H2539" s="33"/>
      <c r="I2539" s="33"/>
      <c r="J2539" s="33"/>
      <c r="K2539" s="33"/>
      <c r="L2539" s="35"/>
      <c r="M2539" s="35"/>
      <c r="N2539" s="36"/>
      <c r="O2539" s="37"/>
      <c r="P2539" s="43"/>
      <c r="Q2539" s="38"/>
      <c r="R2539" s="38"/>
      <c r="S2539" s="39"/>
      <c r="T2539" s="40"/>
      <c r="U2539" s="40"/>
      <c r="V2539" s="38"/>
      <c r="W2539" s="38"/>
      <c r="X2539" s="38"/>
      <c r="Y2539" s="43"/>
    </row>
    <row r="2540" spans="1:25">
      <c r="A2540" s="34"/>
      <c r="B2540" s="34"/>
      <c r="C2540" s="34"/>
      <c r="D2540" s="34"/>
      <c r="E2540" s="34"/>
      <c r="F2540" s="34"/>
      <c r="G2540" s="34"/>
      <c r="H2540" s="33"/>
      <c r="I2540" s="33"/>
      <c r="J2540" s="33"/>
      <c r="K2540" s="33"/>
      <c r="L2540" s="35"/>
      <c r="M2540" s="35"/>
      <c r="N2540" s="36"/>
      <c r="O2540" s="37"/>
      <c r="P2540" s="43"/>
      <c r="Q2540" s="38"/>
      <c r="R2540" s="38"/>
      <c r="S2540" s="39"/>
      <c r="T2540" s="40"/>
      <c r="U2540" s="40"/>
      <c r="V2540" s="38"/>
      <c r="W2540" s="38"/>
      <c r="X2540" s="38"/>
      <c r="Y2540" s="43"/>
    </row>
    <row r="2541" spans="1:25">
      <c r="A2541" s="34"/>
      <c r="B2541" s="34"/>
      <c r="C2541" s="34"/>
      <c r="D2541" s="34"/>
      <c r="E2541" s="34"/>
      <c r="F2541" s="34"/>
      <c r="G2541" s="34"/>
      <c r="H2541" s="33"/>
      <c r="I2541" s="33"/>
      <c r="J2541" s="33"/>
      <c r="K2541" s="33"/>
      <c r="L2541" s="35"/>
      <c r="M2541" s="35"/>
      <c r="N2541" s="36"/>
      <c r="O2541" s="37"/>
      <c r="P2541" s="43"/>
      <c r="Q2541" s="38"/>
      <c r="R2541" s="38"/>
      <c r="S2541" s="39"/>
      <c r="T2541" s="40"/>
      <c r="U2541" s="40"/>
      <c r="V2541" s="38"/>
      <c r="W2541" s="38"/>
      <c r="X2541" s="38"/>
      <c r="Y2541" s="43"/>
    </row>
    <row r="2542" spans="1:25">
      <c r="A2542" s="34"/>
      <c r="B2542" s="34"/>
      <c r="C2542" s="34"/>
      <c r="D2542" s="34"/>
      <c r="E2542" s="34"/>
      <c r="F2542" s="34"/>
      <c r="G2542" s="34"/>
      <c r="H2542" s="33"/>
      <c r="I2542" s="33"/>
      <c r="J2542" s="33"/>
      <c r="K2542" s="33"/>
      <c r="L2542" s="35"/>
      <c r="M2542" s="35"/>
      <c r="N2542" s="36"/>
      <c r="O2542" s="37"/>
      <c r="P2542" s="43"/>
      <c r="Q2542" s="38"/>
      <c r="R2542" s="38"/>
      <c r="S2542" s="39"/>
      <c r="T2542" s="40"/>
      <c r="U2542" s="40"/>
      <c r="V2542" s="38"/>
      <c r="W2542" s="38"/>
      <c r="X2542" s="38"/>
      <c r="Y2542" s="43"/>
    </row>
    <row r="2543" spans="1:25">
      <c r="A2543" s="34"/>
      <c r="B2543" s="34"/>
      <c r="C2543" s="34"/>
      <c r="D2543" s="34"/>
      <c r="E2543" s="34"/>
      <c r="F2543" s="34"/>
      <c r="G2543" s="34"/>
      <c r="H2543" s="33"/>
      <c r="I2543" s="33"/>
      <c r="J2543" s="33"/>
      <c r="K2543" s="33"/>
      <c r="L2543" s="35"/>
      <c r="M2543" s="35"/>
      <c r="N2543" s="36"/>
      <c r="O2543" s="37"/>
      <c r="P2543" s="43"/>
      <c r="Q2543" s="38"/>
      <c r="R2543" s="38"/>
      <c r="S2543" s="39"/>
      <c r="T2543" s="40"/>
      <c r="U2543" s="40"/>
      <c r="V2543" s="38"/>
      <c r="W2543" s="38"/>
      <c r="X2543" s="38"/>
      <c r="Y2543" s="43"/>
    </row>
    <row r="2544" spans="1:25">
      <c r="A2544" s="34"/>
      <c r="B2544" s="34"/>
      <c r="C2544" s="34"/>
      <c r="D2544" s="34"/>
      <c r="E2544" s="34"/>
      <c r="F2544" s="34"/>
      <c r="G2544" s="34"/>
      <c r="H2544" s="33"/>
      <c r="I2544" s="33"/>
      <c r="J2544" s="33"/>
      <c r="K2544" s="33"/>
      <c r="L2544" s="35"/>
      <c r="M2544" s="35"/>
      <c r="N2544" s="36"/>
      <c r="O2544" s="37"/>
      <c r="P2544" s="43"/>
      <c r="Q2544" s="38"/>
      <c r="R2544" s="38"/>
      <c r="S2544" s="39"/>
      <c r="T2544" s="40"/>
      <c r="U2544" s="40"/>
      <c r="V2544" s="38"/>
      <c r="W2544" s="38"/>
      <c r="X2544" s="38"/>
      <c r="Y2544" s="43"/>
    </row>
    <row r="2545" spans="1:25">
      <c r="A2545" s="34"/>
      <c r="B2545" s="34"/>
      <c r="C2545" s="34"/>
      <c r="D2545" s="34"/>
      <c r="E2545" s="34"/>
      <c r="F2545" s="34"/>
      <c r="G2545" s="34"/>
      <c r="H2545" s="33"/>
      <c r="I2545" s="33"/>
      <c r="J2545" s="33"/>
      <c r="K2545" s="33"/>
      <c r="L2545" s="35"/>
      <c r="M2545" s="35"/>
      <c r="N2545" s="36"/>
      <c r="O2545" s="37"/>
      <c r="P2545" s="43"/>
      <c r="Q2545" s="38"/>
      <c r="R2545" s="38"/>
      <c r="S2545" s="39"/>
      <c r="T2545" s="40"/>
      <c r="U2545" s="40"/>
      <c r="V2545" s="38"/>
      <c r="W2545" s="38"/>
      <c r="X2545" s="38"/>
      <c r="Y2545" s="43"/>
    </row>
    <row r="2546" spans="1:25">
      <c r="A2546" s="34"/>
      <c r="B2546" s="34"/>
      <c r="C2546" s="34"/>
      <c r="D2546" s="34"/>
      <c r="E2546" s="34"/>
      <c r="F2546" s="34"/>
      <c r="G2546" s="34"/>
      <c r="H2546" s="33"/>
      <c r="I2546" s="33"/>
      <c r="J2546" s="33"/>
      <c r="K2546" s="33"/>
      <c r="L2546" s="35"/>
      <c r="M2546" s="35"/>
      <c r="N2546" s="36"/>
      <c r="O2546" s="37"/>
      <c r="P2546" s="43"/>
      <c r="Q2546" s="38"/>
      <c r="R2546" s="38"/>
      <c r="S2546" s="39"/>
      <c r="T2546" s="40"/>
      <c r="U2546" s="40"/>
      <c r="V2546" s="38"/>
      <c r="W2546" s="38"/>
      <c r="X2546" s="38"/>
      <c r="Y2546" s="43"/>
    </row>
    <row r="2547" spans="1:25">
      <c r="A2547" s="34"/>
      <c r="B2547" s="34"/>
      <c r="C2547" s="34"/>
      <c r="D2547" s="34"/>
      <c r="E2547" s="34"/>
      <c r="F2547" s="34"/>
      <c r="G2547" s="34"/>
      <c r="H2547" s="33"/>
      <c r="I2547" s="33"/>
      <c r="J2547" s="33"/>
      <c r="K2547" s="33"/>
      <c r="L2547" s="35"/>
      <c r="M2547" s="35"/>
      <c r="N2547" s="36"/>
      <c r="O2547" s="37"/>
      <c r="P2547" s="43"/>
      <c r="Q2547" s="38"/>
      <c r="R2547" s="38"/>
      <c r="S2547" s="39"/>
      <c r="T2547" s="40"/>
      <c r="U2547" s="40"/>
      <c r="V2547" s="38"/>
      <c r="W2547" s="38"/>
      <c r="X2547" s="38"/>
      <c r="Y2547" s="43"/>
    </row>
    <row r="2548" spans="1:25">
      <c r="A2548" s="34"/>
      <c r="B2548" s="34"/>
      <c r="C2548" s="34"/>
      <c r="D2548" s="34"/>
      <c r="E2548" s="34"/>
      <c r="F2548" s="34"/>
      <c r="G2548" s="34"/>
      <c r="H2548" s="33"/>
      <c r="I2548" s="33"/>
      <c r="J2548" s="33"/>
      <c r="K2548" s="33"/>
      <c r="L2548" s="35"/>
      <c r="M2548" s="35"/>
      <c r="N2548" s="36"/>
      <c r="O2548" s="37"/>
      <c r="P2548" s="43"/>
      <c r="Q2548" s="38"/>
      <c r="R2548" s="38"/>
      <c r="S2548" s="39"/>
      <c r="T2548" s="40"/>
      <c r="U2548" s="40"/>
      <c r="V2548" s="38"/>
      <c r="W2548" s="38"/>
      <c r="X2548" s="38"/>
      <c r="Y2548" s="43"/>
    </row>
    <row r="2549" spans="1:25">
      <c r="A2549" s="34"/>
      <c r="B2549" s="34"/>
      <c r="C2549" s="34"/>
      <c r="D2549" s="34"/>
      <c r="E2549" s="34"/>
      <c r="F2549" s="34"/>
      <c r="G2549" s="34"/>
      <c r="H2549" s="33"/>
      <c r="I2549" s="33"/>
      <c r="J2549" s="33"/>
      <c r="K2549" s="33"/>
      <c r="L2549" s="35"/>
      <c r="M2549" s="35"/>
      <c r="N2549" s="36"/>
      <c r="O2549" s="37"/>
      <c r="P2549" s="43"/>
      <c r="Q2549" s="38"/>
      <c r="R2549" s="38"/>
      <c r="S2549" s="39"/>
      <c r="T2549" s="40"/>
      <c r="U2549" s="40"/>
      <c r="V2549" s="38"/>
      <c r="W2549" s="38"/>
      <c r="X2549" s="38"/>
      <c r="Y2549" s="43"/>
    </row>
    <row r="2550" spans="1:25">
      <c r="A2550" s="34"/>
      <c r="B2550" s="34"/>
      <c r="C2550" s="34"/>
      <c r="D2550" s="34"/>
      <c r="E2550" s="34"/>
      <c r="F2550" s="34"/>
      <c r="G2550" s="34"/>
      <c r="H2550" s="33"/>
      <c r="I2550" s="33"/>
      <c r="J2550" s="33"/>
      <c r="K2550" s="33"/>
      <c r="L2550" s="35"/>
      <c r="M2550" s="35"/>
      <c r="N2550" s="36"/>
      <c r="O2550" s="37"/>
      <c r="P2550" s="43"/>
      <c r="Q2550" s="38"/>
      <c r="R2550" s="38"/>
      <c r="S2550" s="39"/>
      <c r="T2550" s="40"/>
      <c r="U2550" s="40"/>
      <c r="V2550" s="38"/>
      <c r="W2550" s="38"/>
      <c r="X2550" s="38"/>
      <c r="Y2550" s="43"/>
    </row>
    <row r="2551" spans="1:25">
      <c r="A2551" s="34"/>
      <c r="B2551" s="34"/>
      <c r="C2551" s="34"/>
      <c r="D2551" s="34"/>
      <c r="E2551" s="34"/>
      <c r="F2551" s="34"/>
      <c r="G2551" s="34"/>
      <c r="H2551" s="33"/>
      <c r="I2551" s="33"/>
      <c r="J2551" s="33"/>
      <c r="K2551" s="33"/>
      <c r="L2551" s="35"/>
      <c r="M2551" s="35"/>
      <c r="N2551" s="36"/>
      <c r="O2551" s="37"/>
      <c r="P2551" s="43"/>
      <c r="Q2551" s="38"/>
      <c r="R2551" s="38"/>
      <c r="S2551" s="39"/>
      <c r="T2551" s="40"/>
      <c r="U2551" s="40"/>
      <c r="V2551" s="38"/>
      <c r="W2551" s="38"/>
      <c r="X2551" s="38"/>
      <c r="Y2551" s="43"/>
    </row>
    <row r="2552" spans="1:25">
      <c r="A2552" s="34"/>
      <c r="B2552" s="34"/>
      <c r="C2552" s="34"/>
      <c r="D2552" s="34"/>
      <c r="E2552" s="34"/>
      <c r="F2552" s="34"/>
      <c r="G2552" s="34"/>
      <c r="H2552" s="33"/>
      <c r="I2552" s="33"/>
      <c r="J2552" s="33"/>
      <c r="K2552" s="33"/>
      <c r="L2552" s="35"/>
      <c r="M2552" s="35"/>
      <c r="N2552" s="36"/>
      <c r="O2552" s="37"/>
      <c r="P2552" s="43"/>
      <c r="Q2552" s="38"/>
      <c r="R2552" s="38"/>
      <c r="S2552" s="39"/>
      <c r="T2552" s="40"/>
      <c r="U2552" s="40"/>
      <c r="V2552" s="38"/>
      <c r="W2552" s="38"/>
      <c r="X2552" s="38"/>
      <c r="Y2552" s="43"/>
    </row>
    <row r="2553" spans="1:25">
      <c r="A2553" s="34"/>
      <c r="B2553" s="34"/>
      <c r="C2553" s="34"/>
      <c r="D2553" s="34"/>
      <c r="E2553" s="34"/>
      <c r="F2553" s="34"/>
      <c r="G2553" s="34"/>
      <c r="H2553" s="33"/>
      <c r="I2553" s="33"/>
      <c r="J2553" s="33"/>
      <c r="K2553" s="33"/>
      <c r="L2553" s="35"/>
      <c r="M2553" s="35"/>
      <c r="N2553" s="36"/>
      <c r="O2553" s="37"/>
      <c r="P2553" s="43"/>
      <c r="Q2553" s="38"/>
      <c r="R2553" s="38"/>
      <c r="S2553" s="39"/>
      <c r="T2553" s="40"/>
      <c r="U2553" s="40"/>
      <c r="V2553" s="38"/>
      <c r="W2553" s="38"/>
      <c r="X2553" s="38"/>
      <c r="Y2553" s="43"/>
    </row>
    <row r="2554" spans="1:25">
      <c r="A2554" s="34"/>
      <c r="B2554" s="34"/>
      <c r="C2554" s="34"/>
      <c r="D2554" s="34"/>
      <c r="E2554" s="34"/>
      <c r="F2554" s="34"/>
      <c r="G2554" s="34"/>
      <c r="H2554" s="33"/>
      <c r="I2554" s="33"/>
      <c r="J2554" s="33"/>
      <c r="K2554" s="33"/>
      <c r="L2554" s="35"/>
      <c r="M2554" s="35"/>
      <c r="N2554" s="36"/>
      <c r="O2554" s="37"/>
      <c r="P2554" s="43"/>
      <c r="Q2554" s="38"/>
      <c r="R2554" s="38"/>
      <c r="S2554" s="39"/>
      <c r="T2554" s="40"/>
      <c r="U2554" s="40"/>
      <c r="V2554" s="38"/>
      <c r="W2554" s="38"/>
      <c r="X2554" s="38"/>
      <c r="Y2554" s="43"/>
    </row>
    <row r="2555" spans="1:25">
      <c r="A2555" s="34"/>
      <c r="B2555" s="34"/>
      <c r="C2555" s="34"/>
      <c r="D2555" s="34"/>
      <c r="E2555" s="34"/>
      <c r="F2555" s="34"/>
      <c r="G2555" s="34"/>
      <c r="H2555" s="33"/>
      <c r="I2555" s="33"/>
      <c r="J2555" s="33"/>
      <c r="K2555" s="33"/>
      <c r="L2555" s="35"/>
      <c r="M2555" s="35"/>
      <c r="N2555" s="36"/>
      <c r="O2555" s="37"/>
      <c r="P2555" s="43"/>
      <c r="Q2555" s="38"/>
      <c r="R2555" s="38"/>
      <c r="S2555" s="39"/>
      <c r="T2555" s="40"/>
      <c r="U2555" s="40"/>
      <c r="V2555" s="38"/>
      <c r="W2555" s="38"/>
      <c r="X2555" s="38"/>
      <c r="Y2555" s="43"/>
    </row>
    <row r="2556" spans="1:25">
      <c r="A2556" s="34"/>
      <c r="B2556" s="34"/>
      <c r="C2556" s="34"/>
      <c r="D2556" s="34"/>
      <c r="E2556" s="34"/>
      <c r="F2556" s="34"/>
      <c r="G2556" s="34"/>
      <c r="H2556" s="33"/>
      <c r="I2556" s="33"/>
      <c r="J2556" s="33"/>
      <c r="K2556" s="33"/>
      <c r="L2556" s="35"/>
      <c r="M2556" s="35"/>
      <c r="N2556" s="36"/>
      <c r="O2556" s="37"/>
      <c r="P2556" s="43"/>
      <c r="Q2556" s="38"/>
      <c r="R2556" s="38"/>
      <c r="S2556" s="39"/>
      <c r="T2556" s="40"/>
      <c r="U2556" s="40"/>
      <c r="V2556" s="38"/>
      <c r="W2556" s="38"/>
      <c r="X2556" s="38"/>
      <c r="Y2556" s="43"/>
    </row>
    <row r="2557" spans="1:25">
      <c r="A2557" s="34"/>
      <c r="B2557" s="34"/>
      <c r="C2557" s="34"/>
      <c r="D2557" s="34"/>
      <c r="E2557" s="34"/>
      <c r="F2557" s="34"/>
      <c r="G2557" s="34"/>
      <c r="H2557" s="33"/>
      <c r="I2557" s="33"/>
      <c r="J2557" s="33"/>
      <c r="K2557" s="33"/>
      <c r="L2557" s="35"/>
      <c r="M2557" s="35"/>
      <c r="N2557" s="36"/>
      <c r="O2557" s="37"/>
      <c r="P2557" s="43"/>
      <c r="Q2557" s="38"/>
      <c r="R2557" s="38"/>
      <c r="S2557" s="39"/>
      <c r="T2557" s="40"/>
      <c r="U2557" s="40"/>
      <c r="V2557" s="38"/>
      <c r="W2557" s="38"/>
      <c r="X2557" s="38"/>
      <c r="Y2557" s="43"/>
    </row>
    <row r="2558" spans="1:25">
      <c r="A2558" s="34"/>
      <c r="B2558" s="34"/>
      <c r="C2558" s="34"/>
      <c r="D2558" s="34"/>
      <c r="E2558" s="34"/>
      <c r="F2558" s="34"/>
      <c r="G2558" s="34"/>
      <c r="H2558" s="33"/>
      <c r="I2558" s="33"/>
      <c r="J2558" s="33"/>
      <c r="K2558" s="33"/>
      <c r="L2558" s="35"/>
      <c r="M2558" s="35"/>
      <c r="N2558" s="36"/>
      <c r="O2558" s="37"/>
      <c r="P2558" s="43"/>
      <c r="Q2558" s="38"/>
      <c r="R2558" s="38"/>
      <c r="S2558" s="39"/>
      <c r="T2558" s="40"/>
      <c r="U2558" s="40"/>
      <c r="V2558" s="38"/>
      <c r="W2558" s="38"/>
      <c r="X2558" s="38"/>
      <c r="Y2558" s="43"/>
    </row>
    <row r="2559" spans="1:25">
      <c r="A2559" s="34"/>
      <c r="B2559" s="34"/>
      <c r="C2559" s="34"/>
      <c r="D2559" s="34"/>
      <c r="E2559" s="34"/>
      <c r="F2559" s="34"/>
      <c r="G2559" s="34"/>
      <c r="H2559" s="33"/>
      <c r="I2559" s="33"/>
      <c r="J2559" s="33"/>
      <c r="K2559" s="33"/>
      <c r="L2559" s="35"/>
      <c r="M2559" s="35"/>
      <c r="N2559" s="36"/>
      <c r="O2559" s="37"/>
      <c r="P2559" s="43"/>
      <c r="Q2559" s="38"/>
      <c r="R2559" s="38"/>
      <c r="S2559" s="39"/>
      <c r="T2559" s="40"/>
      <c r="U2559" s="40"/>
      <c r="V2559" s="38"/>
      <c r="W2559" s="38"/>
      <c r="X2559" s="38"/>
      <c r="Y2559" s="43"/>
    </row>
    <row r="2560" spans="1:25">
      <c r="A2560" s="34"/>
      <c r="B2560" s="34"/>
      <c r="C2560" s="34"/>
      <c r="D2560" s="34"/>
      <c r="E2560" s="34"/>
      <c r="F2560" s="34"/>
      <c r="G2560" s="34"/>
      <c r="H2560" s="33"/>
      <c r="I2560" s="33"/>
      <c r="J2560" s="33"/>
      <c r="K2560" s="33"/>
      <c r="L2560" s="35"/>
      <c r="M2560" s="35"/>
      <c r="N2560" s="36"/>
      <c r="O2560" s="37"/>
      <c r="P2560" s="43"/>
      <c r="Q2560" s="38"/>
      <c r="R2560" s="38"/>
      <c r="S2560" s="39"/>
      <c r="T2560" s="40"/>
      <c r="U2560" s="40"/>
      <c r="V2560" s="38"/>
      <c r="W2560" s="38"/>
      <c r="X2560" s="38"/>
      <c r="Y2560" s="43"/>
    </row>
    <row r="2561" spans="1:25">
      <c r="A2561" s="34"/>
      <c r="B2561" s="34"/>
      <c r="C2561" s="34"/>
      <c r="D2561" s="34"/>
      <c r="E2561" s="34"/>
      <c r="F2561" s="34"/>
      <c r="G2561" s="34"/>
      <c r="H2561" s="33"/>
      <c r="I2561" s="33"/>
      <c r="J2561" s="33"/>
      <c r="K2561" s="33"/>
      <c r="L2561" s="35"/>
      <c r="M2561" s="35"/>
      <c r="N2561" s="36"/>
      <c r="O2561" s="37"/>
      <c r="P2561" s="43"/>
      <c r="Q2561" s="38"/>
      <c r="R2561" s="38"/>
      <c r="S2561" s="39"/>
      <c r="T2561" s="40"/>
      <c r="U2561" s="40"/>
      <c r="V2561" s="38"/>
      <c r="W2561" s="38"/>
      <c r="X2561" s="38"/>
      <c r="Y2561" s="43"/>
    </row>
    <row r="2562" spans="1:25">
      <c r="A2562" s="34"/>
      <c r="B2562" s="34"/>
      <c r="C2562" s="34"/>
      <c r="D2562" s="34"/>
      <c r="E2562" s="34"/>
      <c r="F2562" s="34"/>
      <c r="G2562" s="34"/>
      <c r="H2562" s="33"/>
      <c r="I2562" s="33"/>
      <c r="J2562" s="33"/>
      <c r="K2562" s="33"/>
      <c r="L2562" s="35"/>
      <c r="M2562" s="35"/>
      <c r="N2562" s="36"/>
      <c r="O2562" s="37"/>
      <c r="P2562" s="43"/>
      <c r="Q2562" s="38"/>
      <c r="R2562" s="38"/>
      <c r="S2562" s="39"/>
      <c r="T2562" s="40"/>
      <c r="U2562" s="40"/>
      <c r="V2562" s="38"/>
      <c r="W2562" s="38"/>
      <c r="X2562" s="38"/>
      <c r="Y2562" s="43"/>
    </row>
    <row r="2563" spans="1:25">
      <c r="A2563" s="34"/>
      <c r="B2563" s="34"/>
      <c r="C2563" s="34"/>
      <c r="D2563" s="34"/>
      <c r="E2563" s="34"/>
      <c r="F2563" s="34"/>
      <c r="G2563" s="34"/>
      <c r="H2563" s="33"/>
      <c r="I2563" s="33"/>
      <c r="J2563" s="33"/>
      <c r="K2563" s="33"/>
      <c r="L2563" s="35"/>
      <c r="M2563" s="35"/>
      <c r="N2563" s="36"/>
      <c r="O2563" s="37"/>
      <c r="P2563" s="43"/>
      <c r="Q2563" s="38"/>
      <c r="R2563" s="38"/>
      <c r="S2563" s="39"/>
      <c r="T2563" s="40"/>
      <c r="U2563" s="40"/>
      <c r="V2563" s="38"/>
      <c r="W2563" s="38"/>
      <c r="X2563" s="38"/>
      <c r="Y2563" s="43"/>
    </row>
    <row r="2564" spans="1:25">
      <c r="A2564" s="34"/>
      <c r="B2564" s="34"/>
      <c r="C2564" s="34"/>
      <c r="D2564" s="34"/>
      <c r="E2564" s="34"/>
      <c r="F2564" s="34"/>
      <c r="G2564" s="34"/>
      <c r="H2564" s="33"/>
      <c r="I2564" s="33"/>
      <c r="J2564" s="33"/>
      <c r="K2564" s="33"/>
      <c r="L2564" s="35"/>
      <c r="M2564" s="35"/>
      <c r="N2564" s="36"/>
      <c r="O2564" s="37"/>
      <c r="P2564" s="43"/>
      <c r="Q2564" s="38"/>
      <c r="R2564" s="38"/>
      <c r="S2564" s="39"/>
      <c r="T2564" s="40"/>
      <c r="U2564" s="40"/>
      <c r="V2564" s="38"/>
      <c r="W2564" s="38"/>
      <c r="X2564" s="38"/>
      <c r="Y2564" s="43"/>
    </row>
    <row r="2565" spans="1:25">
      <c r="A2565" s="34"/>
      <c r="B2565" s="34"/>
      <c r="C2565" s="34"/>
      <c r="D2565" s="34"/>
      <c r="E2565" s="34"/>
      <c r="F2565" s="34"/>
      <c r="G2565" s="34"/>
      <c r="H2565" s="33"/>
      <c r="I2565" s="33"/>
      <c r="J2565" s="33"/>
      <c r="K2565" s="33"/>
      <c r="L2565" s="35"/>
      <c r="M2565" s="35"/>
      <c r="N2565" s="36"/>
      <c r="O2565" s="37"/>
      <c r="P2565" s="43"/>
      <c r="Q2565" s="38"/>
      <c r="R2565" s="38"/>
      <c r="S2565" s="39"/>
      <c r="T2565" s="40"/>
      <c r="U2565" s="40"/>
      <c r="V2565" s="38"/>
      <c r="W2565" s="38"/>
      <c r="X2565" s="38"/>
      <c r="Y2565" s="43"/>
    </row>
    <row r="2566" spans="1:25">
      <c r="A2566" s="34"/>
      <c r="B2566" s="34"/>
      <c r="C2566" s="34"/>
      <c r="D2566" s="34"/>
      <c r="E2566" s="34"/>
      <c r="F2566" s="34"/>
      <c r="G2566" s="34"/>
      <c r="H2566" s="33"/>
      <c r="I2566" s="33"/>
      <c r="J2566" s="33"/>
      <c r="K2566" s="33"/>
      <c r="L2566" s="35"/>
      <c r="M2566" s="35"/>
      <c r="N2566" s="36"/>
      <c r="O2566" s="37"/>
      <c r="P2566" s="43"/>
      <c r="Q2566" s="38"/>
      <c r="R2566" s="38"/>
      <c r="S2566" s="39"/>
      <c r="T2566" s="40"/>
      <c r="U2566" s="40"/>
      <c r="V2566" s="38"/>
      <c r="W2566" s="38"/>
      <c r="X2566" s="38"/>
      <c r="Y2566" s="43"/>
    </row>
    <row r="2567" spans="1:25">
      <c r="A2567" s="34"/>
      <c r="B2567" s="34"/>
      <c r="C2567" s="34"/>
      <c r="D2567" s="34"/>
      <c r="E2567" s="34"/>
      <c r="F2567" s="34"/>
      <c r="G2567" s="34"/>
      <c r="H2567" s="33"/>
      <c r="I2567" s="33"/>
      <c r="J2567" s="33"/>
      <c r="K2567" s="33"/>
      <c r="L2567" s="35"/>
      <c r="M2567" s="35"/>
      <c r="N2567" s="36"/>
      <c r="O2567" s="37"/>
      <c r="P2567" s="43"/>
      <c r="Q2567" s="38"/>
      <c r="R2567" s="38"/>
      <c r="S2567" s="39"/>
      <c r="T2567" s="40"/>
      <c r="U2567" s="40"/>
      <c r="V2567" s="38"/>
      <c r="W2567" s="38"/>
      <c r="X2567" s="38"/>
      <c r="Y2567" s="43"/>
    </row>
    <row r="2568" spans="1:25">
      <c r="A2568" s="34"/>
      <c r="B2568" s="34"/>
      <c r="C2568" s="34"/>
      <c r="D2568" s="34"/>
      <c r="E2568" s="34"/>
      <c r="F2568" s="34"/>
      <c r="G2568" s="34"/>
      <c r="H2568" s="33"/>
      <c r="I2568" s="33"/>
      <c r="J2568" s="33"/>
      <c r="K2568" s="33"/>
      <c r="L2568" s="35"/>
      <c r="M2568" s="35"/>
      <c r="N2568" s="36"/>
      <c r="O2568" s="37"/>
      <c r="P2568" s="43"/>
      <c r="Q2568" s="38"/>
      <c r="R2568" s="38"/>
      <c r="S2568" s="39"/>
      <c r="T2568" s="40"/>
      <c r="U2568" s="40"/>
      <c r="V2568" s="38"/>
      <c r="W2568" s="38"/>
      <c r="X2568" s="38"/>
      <c r="Y2568" s="43"/>
    </row>
    <row r="2569" spans="1:25">
      <c r="A2569" s="34"/>
      <c r="B2569" s="34"/>
      <c r="C2569" s="34"/>
      <c r="D2569" s="34"/>
      <c r="E2569" s="34"/>
      <c r="F2569" s="34"/>
      <c r="G2569" s="34"/>
      <c r="H2569" s="33"/>
      <c r="I2569" s="33"/>
      <c r="J2569" s="33"/>
      <c r="K2569" s="33"/>
      <c r="L2569" s="35"/>
      <c r="M2569" s="35"/>
      <c r="N2569" s="36"/>
      <c r="O2569" s="37"/>
      <c r="P2569" s="43"/>
      <c r="Q2569" s="38"/>
      <c r="R2569" s="38"/>
      <c r="S2569" s="39"/>
      <c r="T2569" s="40"/>
      <c r="U2569" s="40"/>
      <c r="V2569" s="38"/>
      <c r="W2569" s="38"/>
      <c r="X2569" s="38"/>
      <c r="Y2569" s="43"/>
    </row>
    <row r="2570" spans="1:25">
      <c r="A2570" s="34"/>
      <c r="B2570" s="34"/>
      <c r="C2570" s="34"/>
      <c r="D2570" s="34"/>
      <c r="E2570" s="34"/>
      <c r="F2570" s="34"/>
      <c r="G2570" s="34"/>
      <c r="H2570" s="33"/>
      <c r="I2570" s="33"/>
      <c r="J2570" s="33"/>
      <c r="K2570" s="33"/>
      <c r="L2570" s="35"/>
      <c r="M2570" s="35"/>
      <c r="N2570" s="36"/>
      <c r="O2570" s="37"/>
      <c r="P2570" s="43"/>
      <c r="Q2570" s="38"/>
      <c r="R2570" s="38"/>
      <c r="S2570" s="39"/>
      <c r="T2570" s="40"/>
      <c r="U2570" s="40"/>
      <c r="V2570" s="38"/>
      <c r="W2570" s="38"/>
      <c r="X2570" s="38"/>
      <c r="Y2570" s="43"/>
    </row>
    <row r="2571" spans="1:25">
      <c r="A2571" s="34"/>
      <c r="B2571" s="34"/>
      <c r="C2571" s="34"/>
      <c r="D2571" s="34"/>
      <c r="E2571" s="34"/>
      <c r="F2571" s="34"/>
      <c r="G2571" s="34"/>
      <c r="H2571" s="33"/>
      <c r="I2571" s="33"/>
      <c r="J2571" s="33"/>
      <c r="K2571" s="33"/>
      <c r="L2571" s="35"/>
      <c r="M2571" s="35"/>
      <c r="N2571" s="36"/>
      <c r="O2571" s="37"/>
      <c r="P2571" s="43"/>
      <c r="Q2571" s="38"/>
      <c r="R2571" s="38"/>
      <c r="S2571" s="39"/>
      <c r="T2571" s="40"/>
      <c r="U2571" s="40"/>
      <c r="V2571" s="38"/>
      <c r="W2571" s="38"/>
      <c r="X2571" s="38"/>
      <c r="Y2571" s="43"/>
    </row>
    <row r="2572" spans="1:25">
      <c r="A2572" s="34"/>
      <c r="B2572" s="34"/>
      <c r="C2572" s="34"/>
      <c r="D2572" s="34"/>
      <c r="E2572" s="34"/>
      <c r="F2572" s="34"/>
      <c r="G2572" s="34"/>
      <c r="H2572" s="33"/>
      <c r="I2572" s="33"/>
      <c r="J2572" s="33"/>
      <c r="K2572" s="33"/>
      <c r="L2572" s="35"/>
      <c r="M2572" s="35"/>
      <c r="N2572" s="36"/>
      <c r="O2572" s="37"/>
      <c r="P2572" s="43"/>
      <c r="Q2572" s="38"/>
      <c r="R2572" s="38"/>
      <c r="S2572" s="39"/>
      <c r="T2572" s="40"/>
      <c r="U2572" s="40"/>
      <c r="V2572" s="38"/>
      <c r="W2572" s="38"/>
      <c r="X2572" s="38"/>
      <c r="Y2572" s="43"/>
    </row>
    <row r="2573" spans="1:25">
      <c r="A2573" s="34"/>
      <c r="B2573" s="34"/>
      <c r="C2573" s="34"/>
      <c r="D2573" s="34"/>
      <c r="E2573" s="34"/>
      <c r="F2573" s="34"/>
      <c r="G2573" s="34"/>
      <c r="H2573" s="33"/>
      <c r="I2573" s="33"/>
      <c r="J2573" s="33"/>
      <c r="K2573" s="33"/>
      <c r="L2573" s="35"/>
      <c r="M2573" s="35"/>
      <c r="N2573" s="36"/>
      <c r="O2573" s="37"/>
      <c r="P2573" s="43"/>
      <c r="Q2573" s="38"/>
      <c r="R2573" s="38"/>
      <c r="S2573" s="39"/>
      <c r="T2573" s="40"/>
      <c r="U2573" s="40"/>
      <c r="V2573" s="38"/>
      <c r="W2573" s="38"/>
      <c r="X2573" s="38"/>
      <c r="Y2573" s="43"/>
    </row>
    <row r="2574" spans="1:25">
      <c r="A2574" s="34"/>
      <c r="B2574" s="34"/>
      <c r="C2574" s="34"/>
      <c r="D2574" s="34"/>
      <c r="E2574" s="34"/>
      <c r="F2574" s="34"/>
      <c r="G2574" s="34"/>
      <c r="H2574" s="33"/>
      <c r="I2574" s="33"/>
      <c r="J2574" s="33"/>
      <c r="K2574" s="33"/>
      <c r="L2574" s="35"/>
      <c r="M2574" s="35"/>
      <c r="N2574" s="36"/>
      <c r="O2574" s="37"/>
      <c r="P2574" s="43"/>
      <c r="Q2574" s="38"/>
      <c r="R2574" s="38"/>
      <c r="S2574" s="39"/>
      <c r="T2574" s="40"/>
      <c r="U2574" s="40"/>
      <c r="V2574" s="38"/>
      <c r="W2574" s="38"/>
      <c r="X2574" s="38"/>
      <c r="Y2574" s="43"/>
    </row>
    <row r="2575" spans="1:25">
      <c r="A2575" s="34"/>
      <c r="B2575" s="34"/>
      <c r="C2575" s="34"/>
      <c r="D2575" s="34"/>
      <c r="E2575" s="34"/>
      <c r="F2575" s="34"/>
      <c r="G2575" s="34"/>
      <c r="H2575" s="33"/>
      <c r="I2575" s="33"/>
      <c r="J2575" s="33"/>
      <c r="K2575" s="33"/>
      <c r="L2575" s="35"/>
      <c r="M2575" s="35"/>
      <c r="N2575" s="36"/>
      <c r="O2575" s="37"/>
      <c r="P2575" s="43"/>
      <c r="Q2575" s="38"/>
      <c r="R2575" s="38"/>
      <c r="S2575" s="39"/>
      <c r="T2575" s="40"/>
      <c r="U2575" s="40"/>
      <c r="V2575" s="38"/>
      <c r="W2575" s="38"/>
      <c r="X2575" s="38"/>
      <c r="Y2575" s="43"/>
    </row>
    <row r="2576" spans="1:25">
      <c r="A2576" s="34"/>
      <c r="B2576" s="34"/>
      <c r="C2576" s="34"/>
      <c r="D2576" s="34"/>
      <c r="E2576" s="34"/>
      <c r="F2576" s="34"/>
      <c r="G2576" s="34"/>
      <c r="H2576" s="33"/>
      <c r="I2576" s="33"/>
      <c r="J2576" s="33"/>
      <c r="K2576" s="33"/>
      <c r="L2576" s="35"/>
      <c r="M2576" s="35"/>
      <c r="N2576" s="36"/>
      <c r="O2576" s="37"/>
      <c r="P2576" s="43"/>
      <c r="Q2576" s="38"/>
      <c r="R2576" s="38"/>
      <c r="S2576" s="39"/>
      <c r="T2576" s="40"/>
      <c r="U2576" s="40"/>
      <c r="V2576" s="38"/>
      <c r="W2576" s="38"/>
      <c r="X2576" s="38"/>
      <c r="Y2576" s="43"/>
    </row>
    <row r="2577" spans="1:25">
      <c r="A2577" s="34"/>
      <c r="B2577" s="34"/>
      <c r="C2577" s="34"/>
      <c r="D2577" s="34"/>
      <c r="E2577" s="34"/>
      <c r="F2577" s="34"/>
      <c r="G2577" s="34"/>
      <c r="H2577" s="33"/>
      <c r="I2577" s="33"/>
      <c r="J2577" s="33"/>
      <c r="K2577" s="33"/>
      <c r="L2577" s="35"/>
      <c r="M2577" s="35"/>
      <c r="N2577" s="36"/>
      <c r="O2577" s="37"/>
      <c r="P2577" s="43"/>
      <c r="Q2577" s="38"/>
      <c r="R2577" s="38"/>
      <c r="S2577" s="39"/>
      <c r="T2577" s="40"/>
      <c r="U2577" s="40"/>
      <c r="V2577" s="38"/>
      <c r="W2577" s="38"/>
      <c r="X2577" s="38"/>
      <c r="Y2577" s="43"/>
    </row>
    <row r="2578" spans="1:25">
      <c r="A2578" s="34"/>
      <c r="B2578" s="34"/>
      <c r="C2578" s="34"/>
      <c r="D2578" s="34"/>
      <c r="E2578" s="34"/>
      <c r="F2578" s="34"/>
      <c r="G2578" s="34"/>
      <c r="H2578" s="33"/>
      <c r="I2578" s="33"/>
      <c r="J2578" s="33"/>
      <c r="K2578" s="33"/>
      <c r="L2578" s="35"/>
      <c r="M2578" s="35"/>
      <c r="N2578" s="36"/>
      <c r="O2578" s="37"/>
      <c r="P2578" s="43"/>
      <c r="Q2578" s="38"/>
      <c r="R2578" s="38"/>
      <c r="S2578" s="39"/>
      <c r="T2578" s="40"/>
      <c r="U2578" s="40"/>
      <c r="V2578" s="38"/>
      <c r="W2578" s="38"/>
      <c r="X2578" s="38"/>
      <c r="Y2578" s="43"/>
    </row>
    <row r="2579" spans="1:25">
      <c r="A2579" s="34"/>
      <c r="B2579" s="34"/>
      <c r="C2579" s="34"/>
      <c r="D2579" s="34"/>
      <c r="E2579" s="34"/>
      <c r="F2579" s="34"/>
      <c r="G2579" s="34"/>
      <c r="H2579" s="33"/>
      <c r="I2579" s="33"/>
      <c r="J2579" s="33"/>
      <c r="K2579" s="33"/>
      <c r="L2579" s="35"/>
      <c r="M2579" s="35"/>
      <c r="N2579" s="36"/>
      <c r="O2579" s="37"/>
      <c r="P2579" s="43"/>
      <c r="Q2579" s="38"/>
      <c r="R2579" s="38"/>
      <c r="S2579" s="39"/>
      <c r="T2579" s="40"/>
      <c r="U2579" s="40"/>
      <c r="V2579" s="38"/>
      <c r="W2579" s="38"/>
      <c r="X2579" s="38"/>
      <c r="Y2579" s="43"/>
    </row>
    <row r="2580" spans="1:25">
      <c r="A2580" s="34"/>
      <c r="B2580" s="34"/>
      <c r="C2580" s="34"/>
      <c r="D2580" s="34"/>
      <c r="E2580" s="34"/>
      <c r="F2580" s="34"/>
      <c r="G2580" s="34"/>
      <c r="H2580" s="33"/>
      <c r="I2580" s="33"/>
      <c r="J2580" s="33"/>
      <c r="K2580" s="33"/>
      <c r="L2580" s="35"/>
      <c r="M2580" s="35"/>
      <c r="N2580" s="36"/>
      <c r="O2580" s="37"/>
      <c r="P2580" s="43"/>
      <c r="Q2580" s="38"/>
      <c r="R2580" s="38"/>
      <c r="S2580" s="39"/>
      <c r="T2580" s="40"/>
      <c r="U2580" s="40"/>
      <c r="V2580" s="38"/>
      <c r="W2580" s="38"/>
      <c r="X2580" s="38"/>
      <c r="Y2580" s="43"/>
    </row>
    <row r="2581" spans="1:25">
      <c r="A2581" s="34"/>
      <c r="B2581" s="34"/>
      <c r="C2581" s="34"/>
      <c r="D2581" s="34"/>
      <c r="E2581" s="34"/>
      <c r="F2581" s="34"/>
      <c r="G2581" s="34"/>
      <c r="H2581" s="33"/>
      <c r="I2581" s="33"/>
      <c r="J2581" s="33"/>
      <c r="K2581" s="33"/>
      <c r="L2581" s="35"/>
      <c r="M2581" s="35"/>
      <c r="N2581" s="36"/>
      <c r="O2581" s="37"/>
      <c r="P2581" s="43"/>
      <c r="Q2581" s="38"/>
      <c r="R2581" s="38"/>
      <c r="S2581" s="39"/>
      <c r="T2581" s="40"/>
      <c r="U2581" s="40"/>
      <c r="V2581" s="38"/>
      <c r="W2581" s="38"/>
      <c r="X2581" s="38"/>
      <c r="Y2581" s="43"/>
    </row>
    <row r="2582" spans="1:25">
      <c r="A2582" s="34"/>
      <c r="B2582" s="34"/>
      <c r="C2582" s="34"/>
      <c r="D2582" s="34"/>
      <c r="E2582" s="34"/>
      <c r="F2582" s="34"/>
      <c r="G2582" s="34"/>
      <c r="H2582" s="33"/>
      <c r="I2582" s="33"/>
      <c r="J2582" s="33"/>
      <c r="K2582" s="33"/>
      <c r="L2582" s="35"/>
      <c r="M2582" s="35"/>
      <c r="N2582" s="36"/>
      <c r="O2582" s="37"/>
      <c r="P2582" s="43"/>
      <c r="Q2582" s="38"/>
      <c r="R2582" s="38"/>
      <c r="S2582" s="39"/>
      <c r="T2582" s="40"/>
      <c r="U2582" s="40"/>
      <c r="V2582" s="38"/>
      <c r="W2582" s="38"/>
      <c r="X2582" s="38"/>
      <c r="Y2582" s="43"/>
    </row>
    <row r="2583" spans="1:25">
      <c r="A2583" s="34"/>
      <c r="B2583" s="34"/>
      <c r="C2583" s="34"/>
      <c r="D2583" s="34"/>
      <c r="E2583" s="34"/>
      <c r="F2583" s="34"/>
      <c r="G2583" s="34"/>
      <c r="H2583" s="33"/>
      <c r="I2583" s="33"/>
      <c r="J2583" s="33"/>
      <c r="K2583" s="33"/>
      <c r="L2583" s="35"/>
      <c r="M2583" s="35"/>
      <c r="N2583" s="36"/>
      <c r="O2583" s="37"/>
      <c r="P2583" s="43"/>
      <c r="Q2583" s="38"/>
      <c r="R2583" s="38"/>
      <c r="S2583" s="39"/>
      <c r="T2583" s="40"/>
      <c r="U2583" s="40"/>
      <c r="V2583" s="38"/>
      <c r="W2583" s="38"/>
      <c r="X2583" s="38"/>
      <c r="Y2583" s="43"/>
    </row>
    <row r="2584" spans="1:25">
      <c r="A2584" s="34"/>
      <c r="B2584" s="34"/>
      <c r="C2584" s="34"/>
      <c r="D2584" s="34"/>
      <c r="E2584" s="34"/>
      <c r="F2584" s="34"/>
      <c r="G2584" s="34"/>
      <c r="H2584" s="33"/>
      <c r="I2584" s="33"/>
      <c r="J2584" s="33"/>
      <c r="K2584" s="33"/>
      <c r="L2584" s="35"/>
      <c r="M2584" s="35"/>
      <c r="N2584" s="36"/>
      <c r="O2584" s="37"/>
      <c r="P2584" s="43"/>
      <c r="Q2584" s="38"/>
      <c r="R2584" s="38"/>
      <c r="S2584" s="39"/>
      <c r="T2584" s="40"/>
      <c r="U2584" s="40"/>
      <c r="V2584" s="38"/>
      <c r="W2584" s="38"/>
      <c r="X2584" s="38"/>
      <c r="Y2584" s="43"/>
    </row>
    <row r="2585" spans="1:25">
      <c r="A2585" s="34"/>
      <c r="B2585" s="34"/>
      <c r="C2585" s="34"/>
      <c r="D2585" s="34"/>
      <c r="E2585" s="34"/>
      <c r="F2585" s="34"/>
      <c r="G2585" s="34"/>
      <c r="H2585" s="33"/>
      <c r="I2585" s="33"/>
      <c r="J2585" s="33"/>
      <c r="K2585" s="33"/>
      <c r="L2585" s="35"/>
      <c r="M2585" s="35"/>
      <c r="N2585" s="36"/>
      <c r="O2585" s="37"/>
      <c r="P2585" s="43"/>
      <c r="Q2585" s="38"/>
      <c r="R2585" s="38"/>
      <c r="S2585" s="39"/>
      <c r="T2585" s="40"/>
      <c r="U2585" s="40"/>
      <c r="V2585" s="38"/>
      <c r="W2585" s="38"/>
      <c r="X2585" s="38"/>
      <c r="Y2585" s="43"/>
    </row>
    <row r="2586" spans="1:25">
      <c r="A2586" s="34"/>
      <c r="B2586" s="34"/>
      <c r="C2586" s="34"/>
      <c r="D2586" s="34"/>
      <c r="E2586" s="34"/>
      <c r="F2586" s="34"/>
      <c r="G2586" s="34"/>
      <c r="H2586" s="33"/>
      <c r="I2586" s="33"/>
      <c r="J2586" s="33"/>
      <c r="K2586" s="33"/>
      <c r="L2586" s="35"/>
      <c r="M2586" s="35"/>
      <c r="N2586" s="36"/>
      <c r="O2586" s="37"/>
      <c r="P2586" s="43"/>
      <c r="Q2586" s="38"/>
      <c r="R2586" s="38"/>
      <c r="S2586" s="39"/>
      <c r="T2586" s="40"/>
      <c r="U2586" s="40"/>
      <c r="V2586" s="38"/>
      <c r="W2586" s="38"/>
      <c r="X2586" s="38"/>
      <c r="Y2586" s="43"/>
    </row>
    <row r="2587" spans="1:25">
      <c r="A2587" s="34"/>
      <c r="B2587" s="34"/>
      <c r="C2587" s="34"/>
      <c r="D2587" s="34"/>
      <c r="E2587" s="34"/>
      <c r="F2587" s="34"/>
      <c r="G2587" s="34"/>
      <c r="H2587" s="33"/>
      <c r="I2587" s="33"/>
      <c r="J2587" s="33"/>
      <c r="K2587" s="33"/>
      <c r="L2587" s="35"/>
      <c r="M2587" s="35"/>
      <c r="N2587" s="36"/>
      <c r="O2587" s="37"/>
      <c r="P2587" s="43"/>
      <c r="Q2587" s="38"/>
      <c r="R2587" s="38"/>
      <c r="S2587" s="39"/>
      <c r="T2587" s="40"/>
      <c r="U2587" s="40"/>
      <c r="V2587" s="38"/>
      <c r="W2587" s="38"/>
      <c r="X2587" s="38"/>
      <c r="Y2587" s="43"/>
    </row>
    <row r="2588" spans="1:25">
      <c r="A2588" s="34"/>
      <c r="B2588" s="34"/>
      <c r="C2588" s="34"/>
      <c r="D2588" s="34"/>
      <c r="E2588" s="34"/>
      <c r="F2588" s="34"/>
      <c r="G2588" s="34"/>
      <c r="H2588" s="33"/>
      <c r="I2588" s="33"/>
      <c r="J2588" s="33"/>
      <c r="K2588" s="33"/>
      <c r="L2588" s="35"/>
      <c r="M2588" s="35"/>
      <c r="N2588" s="36"/>
      <c r="O2588" s="37"/>
      <c r="P2588" s="43"/>
      <c r="Q2588" s="38"/>
      <c r="R2588" s="38"/>
      <c r="S2588" s="39"/>
      <c r="T2588" s="40"/>
      <c r="U2588" s="40"/>
      <c r="V2588" s="38"/>
      <c r="W2588" s="38"/>
      <c r="X2588" s="38"/>
      <c r="Y2588" s="43"/>
    </row>
    <row r="2589" spans="1:25">
      <c r="A2589" s="34"/>
      <c r="B2589" s="34"/>
      <c r="C2589" s="34"/>
      <c r="D2589" s="34"/>
      <c r="E2589" s="34"/>
      <c r="F2589" s="34"/>
      <c r="G2589" s="34"/>
      <c r="H2589" s="33"/>
      <c r="I2589" s="33"/>
      <c r="J2589" s="33"/>
      <c r="K2589" s="33"/>
      <c r="L2589" s="35"/>
      <c r="M2589" s="35"/>
      <c r="N2589" s="36"/>
      <c r="O2589" s="37"/>
      <c r="P2589" s="43"/>
      <c r="Q2589" s="38"/>
      <c r="R2589" s="38"/>
      <c r="S2589" s="39"/>
      <c r="T2589" s="40"/>
      <c r="U2589" s="40"/>
      <c r="V2589" s="38"/>
      <c r="W2589" s="38"/>
      <c r="X2589" s="38"/>
      <c r="Y2589" s="43"/>
    </row>
    <row r="2590" spans="1:25">
      <c r="A2590" s="34"/>
      <c r="B2590" s="34"/>
      <c r="C2590" s="34"/>
      <c r="D2590" s="34"/>
      <c r="E2590" s="34"/>
      <c r="F2590" s="34"/>
      <c r="G2590" s="34"/>
      <c r="H2590" s="33"/>
      <c r="I2590" s="33"/>
      <c r="J2590" s="33"/>
      <c r="K2590" s="33"/>
      <c r="L2590" s="35"/>
      <c r="M2590" s="35"/>
      <c r="N2590" s="36"/>
      <c r="O2590" s="37"/>
      <c r="P2590" s="43"/>
      <c r="Q2590" s="38"/>
      <c r="R2590" s="38"/>
      <c r="S2590" s="39"/>
      <c r="T2590" s="40"/>
      <c r="U2590" s="40"/>
      <c r="V2590" s="38"/>
      <c r="W2590" s="38"/>
      <c r="X2590" s="38"/>
      <c r="Y2590" s="43"/>
    </row>
    <row r="2591" spans="1:25">
      <c r="A2591" s="34"/>
      <c r="B2591" s="34"/>
      <c r="C2591" s="34"/>
      <c r="D2591" s="34"/>
      <c r="E2591" s="34"/>
      <c r="F2591" s="34"/>
      <c r="G2591" s="34"/>
      <c r="H2591" s="33"/>
      <c r="I2591" s="33"/>
      <c r="J2591" s="33"/>
      <c r="K2591" s="33"/>
      <c r="L2591" s="35"/>
      <c r="M2591" s="35"/>
      <c r="N2591" s="36"/>
      <c r="O2591" s="37"/>
      <c r="P2591" s="43"/>
      <c r="Q2591" s="38"/>
      <c r="R2591" s="38"/>
      <c r="S2591" s="39"/>
      <c r="T2591" s="40"/>
      <c r="U2591" s="40"/>
      <c r="V2591" s="38"/>
      <c r="W2591" s="38"/>
      <c r="X2591" s="38"/>
      <c r="Y2591" s="43"/>
    </row>
    <row r="2592" spans="1:25">
      <c r="A2592" s="34"/>
      <c r="B2592" s="34"/>
      <c r="C2592" s="34"/>
      <c r="D2592" s="34"/>
      <c r="E2592" s="34"/>
      <c r="F2592" s="34"/>
      <c r="G2592" s="34"/>
      <c r="H2592" s="33"/>
      <c r="I2592" s="33"/>
      <c r="J2592" s="33"/>
      <c r="K2592" s="33"/>
      <c r="L2592" s="35"/>
      <c r="M2592" s="35"/>
      <c r="N2592" s="36"/>
      <c r="O2592" s="37"/>
      <c r="P2592" s="43"/>
      <c r="Q2592" s="38"/>
      <c r="R2592" s="38"/>
      <c r="S2592" s="39"/>
      <c r="T2592" s="40"/>
      <c r="U2592" s="40"/>
      <c r="V2592" s="38"/>
      <c r="W2592" s="38"/>
      <c r="X2592" s="38"/>
      <c r="Y2592" s="43"/>
    </row>
    <row r="2593" spans="1:25">
      <c r="A2593" s="34"/>
      <c r="B2593" s="34"/>
      <c r="C2593" s="34"/>
      <c r="D2593" s="34"/>
      <c r="E2593" s="34"/>
      <c r="F2593" s="34"/>
      <c r="G2593" s="34"/>
      <c r="H2593" s="33"/>
      <c r="I2593" s="33"/>
      <c r="J2593" s="33"/>
      <c r="K2593" s="33"/>
      <c r="L2593" s="35"/>
      <c r="M2593" s="35"/>
      <c r="N2593" s="36"/>
      <c r="O2593" s="37"/>
      <c r="P2593" s="43"/>
      <c r="Q2593" s="38"/>
      <c r="R2593" s="38"/>
      <c r="S2593" s="39"/>
      <c r="T2593" s="40"/>
      <c r="U2593" s="40"/>
      <c r="V2593" s="38"/>
      <c r="W2593" s="38"/>
      <c r="X2593" s="38"/>
      <c r="Y2593" s="43"/>
    </row>
    <row r="2594" spans="1:25">
      <c r="A2594" s="34"/>
      <c r="B2594" s="34"/>
      <c r="C2594" s="34"/>
      <c r="D2594" s="34"/>
      <c r="E2594" s="34"/>
      <c r="F2594" s="34"/>
      <c r="G2594" s="34"/>
      <c r="H2594" s="33"/>
      <c r="I2594" s="33"/>
      <c r="J2594" s="33"/>
      <c r="K2594" s="33"/>
      <c r="L2594" s="35"/>
      <c r="M2594" s="35"/>
      <c r="N2594" s="36"/>
      <c r="O2594" s="37"/>
      <c r="P2594" s="43"/>
      <c r="Q2594" s="38"/>
      <c r="R2594" s="38"/>
      <c r="S2594" s="39"/>
      <c r="T2594" s="40"/>
      <c r="U2594" s="40"/>
      <c r="V2594" s="38"/>
      <c r="W2594" s="38"/>
      <c r="X2594" s="38"/>
      <c r="Y2594" s="43"/>
    </row>
    <row r="2595" spans="1:25">
      <c r="A2595" s="34"/>
      <c r="B2595" s="34"/>
      <c r="C2595" s="34"/>
      <c r="D2595" s="34"/>
      <c r="E2595" s="34"/>
      <c r="F2595" s="34"/>
      <c r="G2595" s="34"/>
      <c r="H2595" s="33"/>
      <c r="I2595" s="33"/>
      <c r="J2595" s="33"/>
      <c r="K2595" s="33"/>
      <c r="L2595" s="35"/>
      <c r="M2595" s="35"/>
      <c r="N2595" s="36"/>
      <c r="O2595" s="37"/>
      <c r="P2595" s="43"/>
      <c r="Q2595" s="38"/>
      <c r="R2595" s="38"/>
      <c r="S2595" s="39"/>
      <c r="T2595" s="40"/>
      <c r="U2595" s="40"/>
      <c r="V2595" s="38"/>
      <c r="W2595" s="38"/>
      <c r="X2595" s="38"/>
      <c r="Y2595" s="43"/>
    </row>
    <row r="2596" spans="1:25">
      <c r="A2596" s="34"/>
      <c r="B2596" s="34"/>
      <c r="C2596" s="34"/>
      <c r="D2596" s="34"/>
      <c r="E2596" s="34"/>
      <c r="F2596" s="34"/>
      <c r="G2596" s="34"/>
      <c r="H2596" s="33"/>
      <c r="I2596" s="33"/>
      <c r="J2596" s="33"/>
      <c r="K2596" s="33"/>
      <c r="L2596" s="35"/>
      <c r="M2596" s="35"/>
      <c r="N2596" s="36"/>
      <c r="O2596" s="37"/>
      <c r="P2596" s="43"/>
      <c r="Q2596" s="38"/>
      <c r="R2596" s="38"/>
      <c r="S2596" s="39"/>
      <c r="T2596" s="40"/>
      <c r="U2596" s="40"/>
      <c r="V2596" s="38"/>
      <c r="W2596" s="38"/>
      <c r="X2596" s="38"/>
      <c r="Y2596" s="43"/>
    </row>
    <row r="2597" spans="1:25">
      <c r="A2597" s="34"/>
      <c r="B2597" s="34"/>
      <c r="C2597" s="34"/>
      <c r="D2597" s="34"/>
      <c r="E2597" s="34"/>
      <c r="F2597" s="34"/>
      <c r="G2597" s="34"/>
      <c r="H2597" s="33"/>
      <c r="I2597" s="33"/>
      <c r="J2597" s="33"/>
      <c r="K2597" s="33"/>
      <c r="L2597" s="35"/>
      <c r="M2597" s="35"/>
      <c r="N2597" s="36"/>
      <c r="O2597" s="37"/>
      <c r="P2597" s="43"/>
      <c r="Q2597" s="38"/>
      <c r="R2597" s="38"/>
      <c r="S2597" s="39"/>
      <c r="T2597" s="40"/>
      <c r="U2597" s="40"/>
      <c r="V2597" s="38"/>
      <c r="W2597" s="38"/>
      <c r="X2597" s="38"/>
      <c r="Y2597" s="43"/>
    </row>
    <row r="2598" spans="1:25">
      <c r="A2598" s="34"/>
      <c r="B2598" s="34"/>
      <c r="C2598" s="34"/>
      <c r="D2598" s="34"/>
      <c r="E2598" s="34"/>
      <c r="F2598" s="34"/>
      <c r="G2598" s="34"/>
      <c r="H2598" s="33"/>
      <c r="I2598" s="33"/>
      <c r="J2598" s="33"/>
      <c r="K2598" s="33"/>
      <c r="L2598" s="35"/>
      <c r="M2598" s="35"/>
      <c r="N2598" s="36"/>
      <c r="O2598" s="37"/>
      <c r="P2598" s="43"/>
      <c r="Q2598" s="38"/>
      <c r="R2598" s="38"/>
      <c r="S2598" s="39"/>
      <c r="T2598" s="40"/>
      <c r="U2598" s="40"/>
      <c r="V2598" s="38"/>
      <c r="W2598" s="38"/>
      <c r="X2598" s="38"/>
      <c r="Y2598" s="43"/>
    </row>
    <row r="2599" spans="1:25">
      <c r="A2599" s="34"/>
      <c r="B2599" s="34"/>
      <c r="C2599" s="34"/>
      <c r="D2599" s="34"/>
      <c r="E2599" s="34"/>
      <c r="F2599" s="34"/>
      <c r="G2599" s="34"/>
      <c r="H2599" s="33"/>
      <c r="I2599" s="33"/>
      <c r="J2599" s="33"/>
      <c r="K2599" s="33"/>
      <c r="L2599" s="35"/>
      <c r="M2599" s="35"/>
      <c r="N2599" s="36"/>
      <c r="O2599" s="37"/>
      <c r="P2599" s="43"/>
      <c r="Q2599" s="38"/>
      <c r="R2599" s="38"/>
      <c r="S2599" s="39"/>
      <c r="T2599" s="40"/>
      <c r="U2599" s="40"/>
      <c r="V2599" s="38"/>
      <c r="W2599" s="38"/>
      <c r="X2599" s="38"/>
      <c r="Y2599" s="43"/>
    </row>
    <row r="2600" spans="1:25">
      <c r="A2600" s="34"/>
      <c r="B2600" s="34"/>
      <c r="C2600" s="34"/>
      <c r="D2600" s="34"/>
      <c r="E2600" s="34"/>
      <c r="F2600" s="34"/>
      <c r="G2600" s="34"/>
      <c r="H2600" s="33"/>
      <c r="I2600" s="33"/>
      <c r="J2600" s="33"/>
      <c r="K2600" s="33"/>
      <c r="L2600" s="35"/>
      <c r="M2600" s="35"/>
      <c r="N2600" s="36"/>
      <c r="O2600" s="37"/>
      <c r="P2600" s="43"/>
      <c r="Q2600" s="38"/>
      <c r="R2600" s="38"/>
      <c r="S2600" s="39"/>
      <c r="T2600" s="40"/>
      <c r="U2600" s="40"/>
      <c r="V2600" s="38"/>
      <c r="W2600" s="38"/>
      <c r="X2600" s="38"/>
      <c r="Y2600" s="43"/>
    </row>
    <row r="2601" spans="1:25">
      <c r="A2601" s="34"/>
      <c r="B2601" s="34"/>
      <c r="C2601" s="34"/>
      <c r="D2601" s="34"/>
      <c r="E2601" s="34"/>
      <c r="F2601" s="34"/>
      <c r="G2601" s="34"/>
      <c r="H2601" s="33"/>
      <c r="I2601" s="33"/>
      <c r="J2601" s="33"/>
      <c r="K2601" s="33"/>
      <c r="L2601" s="35"/>
      <c r="M2601" s="35"/>
      <c r="N2601" s="36"/>
      <c r="O2601" s="37"/>
      <c r="P2601" s="43"/>
      <c r="Q2601" s="38"/>
      <c r="R2601" s="38"/>
      <c r="S2601" s="39"/>
      <c r="T2601" s="40"/>
      <c r="U2601" s="40"/>
      <c r="V2601" s="38"/>
      <c r="W2601" s="38"/>
      <c r="X2601" s="38"/>
      <c r="Y2601" s="43"/>
    </row>
    <row r="2602" spans="1:25">
      <c r="A2602" s="34"/>
      <c r="B2602" s="34"/>
      <c r="C2602" s="34"/>
      <c r="D2602" s="34"/>
      <c r="E2602" s="34"/>
      <c r="F2602" s="34"/>
      <c r="G2602" s="34"/>
      <c r="H2602" s="33"/>
      <c r="I2602" s="33"/>
      <c r="J2602" s="33"/>
      <c r="K2602" s="33"/>
      <c r="L2602" s="35"/>
      <c r="M2602" s="35"/>
      <c r="N2602" s="36"/>
      <c r="O2602" s="37"/>
      <c r="P2602" s="43"/>
      <c r="Q2602" s="38"/>
      <c r="R2602" s="38"/>
      <c r="S2602" s="39"/>
      <c r="T2602" s="40"/>
      <c r="U2602" s="40"/>
      <c r="V2602" s="38"/>
      <c r="W2602" s="38"/>
      <c r="X2602" s="38"/>
      <c r="Y2602" s="43"/>
    </row>
    <row r="2603" spans="1:25">
      <c r="A2603" s="34"/>
      <c r="B2603" s="34"/>
      <c r="C2603" s="34"/>
      <c r="D2603" s="34"/>
      <c r="E2603" s="34"/>
      <c r="F2603" s="34"/>
      <c r="G2603" s="34"/>
      <c r="H2603" s="33"/>
      <c r="I2603" s="33"/>
      <c r="J2603" s="33"/>
      <c r="K2603" s="33"/>
      <c r="L2603" s="35"/>
      <c r="M2603" s="35"/>
      <c r="N2603" s="36"/>
      <c r="O2603" s="37"/>
      <c r="P2603" s="43"/>
      <c r="Q2603" s="38"/>
      <c r="R2603" s="38"/>
      <c r="S2603" s="39"/>
      <c r="T2603" s="40"/>
      <c r="U2603" s="40"/>
      <c r="V2603" s="38"/>
      <c r="W2603" s="38"/>
      <c r="X2603" s="38"/>
      <c r="Y2603" s="43"/>
    </row>
    <row r="2604" spans="1:25">
      <c r="A2604" s="34"/>
      <c r="B2604" s="34"/>
      <c r="C2604" s="34"/>
      <c r="D2604" s="34"/>
      <c r="E2604" s="34"/>
      <c r="F2604" s="34"/>
      <c r="G2604" s="34"/>
      <c r="H2604" s="33"/>
      <c r="I2604" s="33"/>
      <c r="J2604" s="33"/>
      <c r="K2604" s="33"/>
      <c r="L2604" s="35"/>
      <c r="M2604" s="35"/>
      <c r="N2604" s="36"/>
      <c r="O2604" s="37"/>
      <c r="P2604" s="43"/>
      <c r="Q2604" s="38"/>
      <c r="R2604" s="38"/>
      <c r="S2604" s="39"/>
      <c r="T2604" s="40"/>
      <c r="U2604" s="40"/>
      <c r="V2604" s="38"/>
      <c r="W2604" s="38"/>
      <c r="X2604" s="38"/>
      <c r="Y2604" s="43"/>
    </row>
    <row r="2605" spans="1:25">
      <c r="A2605" s="34"/>
      <c r="B2605" s="34"/>
      <c r="C2605" s="34"/>
      <c r="D2605" s="34"/>
      <c r="E2605" s="34"/>
      <c r="F2605" s="34"/>
      <c r="G2605" s="34"/>
      <c r="H2605" s="33"/>
      <c r="I2605" s="33"/>
      <c r="J2605" s="33"/>
      <c r="K2605" s="33"/>
      <c r="L2605" s="35"/>
      <c r="M2605" s="35"/>
      <c r="N2605" s="36"/>
      <c r="O2605" s="37"/>
      <c r="P2605" s="43"/>
      <c r="Q2605" s="38"/>
      <c r="R2605" s="38"/>
      <c r="S2605" s="39"/>
      <c r="T2605" s="40"/>
      <c r="U2605" s="40"/>
      <c r="V2605" s="38"/>
      <c r="W2605" s="38"/>
      <c r="X2605" s="38"/>
      <c r="Y2605" s="43"/>
    </row>
    <row r="2606" spans="1:25">
      <c r="A2606" s="34"/>
      <c r="B2606" s="34"/>
      <c r="C2606" s="34"/>
      <c r="D2606" s="34"/>
      <c r="E2606" s="34"/>
      <c r="F2606" s="34"/>
      <c r="G2606" s="34"/>
      <c r="H2606" s="33"/>
      <c r="I2606" s="33"/>
      <c r="J2606" s="33"/>
      <c r="K2606" s="33"/>
      <c r="L2606" s="35"/>
      <c r="M2606" s="35"/>
      <c r="N2606" s="36"/>
      <c r="O2606" s="37"/>
      <c r="P2606" s="43"/>
      <c r="Q2606" s="38"/>
      <c r="R2606" s="38"/>
      <c r="S2606" s="39"/>
      <c r="T2606" s="40"/>
      <c r="U2606" s="40"/>
      <c r="V2606" s="38"/>
      <c r="W2606" s="38"/>
      <c r="X2606" s="38"/>
      <c r="Y2606" s="43"/>
    </row>
    <row r="2607" spans="1:25">
      <c r="A2607" s="34"/>
      <c r="B2607" s="34"/>
      <c r="C2607" s="34"/>
      <c r="D2607" s="34"/>
      <c r="E2607" s="34"/>
      <c r="F2607" s="34"/>
      <c r="G2607" s="34"/>
      <c r="H2607" s="33"/>
      <c r="I2607" s="33"/>
      <c r="J2607" s="33"/>
      <c r="K2607" s="33"/>
      <c r="L2607" s="35"/>
      <c r="M2607" s="35"/>
      <c r="N2607" s="36"/>
      <c r="O2607" s="37"/>
      <c r="P2607" s="43"/>
      <c r="Q2607" s="38"/>
      <c r="R2607" s="38"/>
      <c r="S2607" s="39"/>
      <c r="T2607" s="40"/>
      <c r="U2607" s="40"/>
      <c r="V2607" s="38"/>
      <c r="W2607" s="38"/>
      <c r="X2607" s="38"/>
      <c r="Y2607" s="43"/>
    </row>
    <row r="2608" spans="1:25">
      <c r="A2608" s="34"/>
      <c r="B2608" s="34"/>
      <c r="C2608" s="34"/>
      <c r="D2608" s="34"/>
      <c r="E2608" s="34"/>
      <c r="F2608" s="34"/>
      <c r="G2608" s="34"/>
      <c r="H2608" s="33"/>
      <c r="I2608" s="33"/>
      <c r="J2608" s="33"/>
      <c r="K2608" s="33"/>
      <c r="L2608" s="35"/>
      <c r="M2608" s="35"/>
      <c r="N2608" s="36"/>
      <c r="O2608" s="37"/>
      <c r="P2608" s="43"/>
      <c r="Q2608" s="38"/>
      <c r="R2608" s="38"/>
      <c r="S2608" s="39"/>
      <c r="T2608" s="40"/>
      <c r="U2608" s="40"/>
      <c r="V2608" s="38"/>
      <c r="W2608" s="38"/>
      <c r="X2608" s="38"/>
      <c r="Y2608" s="43"/>
    </row>
    <row r="2609" spans="1:25">
      <c r="A2609" s="34"/>
      <c r="B2609" s="34"/>
      <c r="C2609" s="34"/>
      <c r="D2609" s="34"/>
      <c r="E2609" s="34"/>
      <c r="F2609" s="34"/>
      <c r="G2609" s="34"/>
      <c r="H2609" s="33"/>
      <c r="I2609" s="33"/>
      <c r="J2609" s="33"/>
      <c r="K2609" s="33"/>
      <c r="L2609" s="35"/>
      <c r="M2609" s="35"/>
      <c r="N2609" s="36"/>
      <c r="O2609" s="37"/>
      <c r="P2609" s="43"/>
      <c r="Q2609" s="38"/>
      <c r="R2609" s="38"/>
      <c r="S2609" s="39"/>
      <c r="T2609" s="40"/>
      <c r="U2609" s="40"/>
      <c r="V2609" s="38"/>
      <c r="W2609" s="38"/>
      <c r="X2609" s="38"/>
      <c r="Y2609" s="43"/>
    </row>
    <row r="2610" spans="1:25">
      <c r="A2610" s="34"/>
      <c r="B2610" s="34"/>
      <c r="C2610" s="34"/>
      <c r="D2610" s="34"/>
      <c r="E2610" s="34"/>
      <c r="F2610" s="34"/>
      <c r="G2610" s="34"/>
      <c r="H2610" s="33"/>
      <c r="I2610" s="33"/>
      <c r="J2610" s="33"/>
      <c r="K2610" s="33"/>
      <c r="L2610" s="35"/>
      <c r="M2610" s="35"/>
      <c r="N2610" s="36"/>
      <c r="O2610" s="37"/>
      <c r="P2610" s="43"/>
      <c r="Q2610" s="38"/>
      <c r="R2610" s="38"/>
      <c r="S2610" s="39"/>
      <c r="T2610" s="40"/>
      <c r="U2610" s="40"/>
      <c r="V2610" s="38"/>
      <c r="W2610" s="38"/>
      <c r="X2610" s="38"/>
      <c r="Y2610" s="43"/>
    </row>
    <row r="2611" spans="1:25">
      <c r="A2611" s="34"/>
      <c r="B2611" s="34"/>
      <c r="C2611" s="34"/>
      <c r="D2611" s="34"/>
      <c r="E2611" s="34"/>
      <c r="F2611" s="34"/>
      <c r="G2611" s="34"/>
      <c r="H2611" s="33"/>
      <c r="I2611" s="33"/>
      <c r="J2611" s="33"/>
      <c r="K2611" s="33"/>
      <c r="L2611" s="35"/>
      <c r="M2611" s="35"/>
      <c r="N2611" s="36"/>
      <c r="O2611" s="37"/>
      <c r="P2611" s="43"/>
      <c r="Q2611" s="38"/>
      <c r="R2611" s="38"/>
      <c r="S2611" s="39"/>
      <c r="T2611" s="40"/>
      <c r="U2611" s="40"/>
      <c r="V2611" s="38"/>
      <c r="W2611" s="38"/>
      <c r="X2611" s="38"/>
      <c r="Y2611" s="43"/>
    </row>
    <row r="2612" spans="1:25">
      <c r="A2612" s="34"/>
      <c r="B2612" s="34"/>
      <c r="C2612" s="34"/>
      <c r="D2612" s="34"/>
      <c r="E2612" s="34"/>
      <c r="F2612" s="34"/>
      <c r="G2612" s="34"/>
      <c r="H2612" s="33"/>
      <c r="I2612" s="33"/>
      <c r="J2612" s="33"/>
      <c r="K2612" s="33"/>
      <c r="L2612" s="35"/>
      <c r="M2612" s="35"/>
      <c r="N2612" s="36"/>
      <c r="O2612" s="37"/>
      <c r="P2612" s="43"/>
      <c r="Q2612" s="38"/>
      <c r="R2612" s="38"/>
      <c r="S2612" s="39"/>
      <c r="T2612" s="40"/>
      <c r="U2612" s="40"/>
      <c r="V2612" s="38"/>
      <c r="W2612" s="38"/>
      <c r="X2612" s="38"/>
      <c r="Y2612" s="43"/>
    </row>
    <row r="2613" spans="1:25">
      <c r="A2613" s="34"/>
      <c r="B2613" s="34"/>
      <c r="C2613" s="34"/>
      <c r="D2613" s="34"/>
      <c r="E2613" s="34"/>
      <c r="F2613" s="34"/>
      <c r="G2613" s="34"/>
      <c r="H2613" s="33"/>
      <c r="I2613" s="33"/>
      <c r="J2613" s="33"/>
      <c r="K2613" s="33"/>
      <c r="L2613" s="35"/>
      <c r="M2613" s="35"/>
      <c r="N2613" s="36"/>
      <c r="O2613" s="37"/>
      <c r="P2613" s="43"/>
      <c r="Q2613" s="38"/>
      <c r="R2613" s="38"/>
      <c r="S2613" s="39"/>
      <c r="T2613" s="40"/>
      <c r="U2613" s="40"/>
      <c r="V2613" s="38"/>
      <c r="W2613" s="38"/>
      <c r="X2613" s="38"/>
      <c r="Y2613" s="43"/>
    </row>
    <row r="2614" spans="1:25">
      <c r="A2614" s="34"/>
      <c r="B2614" s="34"/>
      <c r="C2614" s="34"/>
      <c r="D2614" s="34"/>
      <c r="E2614" s="34"/>
      <c r="F2614" s="34"/>
      <c r="G2614" s="34"/>
      <c r="H2614" s="33"/>
      <c r="I2614" s="33"/>
      <c r="J2614" s="33"/>
      <c r="K2614" s="33"/>
      <c r="L2614" s="35"/>
      <c r="M2614" s="35"/>
      <c r="N2614" s="36"/>
      <c r="O2614" s="37"/>
      <c r="P2614" s="43"/>
      <c r="Q2614" s="38"/>
      <c r="R2614" s="38"/>
      <c r="S2614" s="39"/>
      <c r="T2614" s="40"/>
      <c r="U2614" s="40"/>
      <c r="V2614" s="38"/>
      <c r="W2614" s="38"/>
      <c r="X2614" s="38"/>
      <c r="Y2614" s="43"/>
    </row>
    <row r="2615" spans="1:25">
      <c r="A2615" s="34"/>
      <c r="B2615" s="34"/>
      <c r="C2615" s="34"/>
      <c r="D2615" s="34"/>
      <c r="E2615" s="34"/>
      <c r="F2615" s="34"/>
      <c r="G2615" s="34"/>
      <c r="H2615" s="33"/>
      <c r="I2615" s="33"/>
      <c r="J2615" s="33"/>
      <c r="K2615" s="33"/>
      <c r="L2615" s="35"/>
      <c r="M2615" s="35"/>
      <c r="N2615" s="36"/>
      <c r="O2615" s="37"/>
      <c r="P2615" s="43"/>
      <c r="Q2615" s="38"/>
      <c r="R2615" s="38"/>
      <c r="S2615" s="39"/>
      <c r="T2615" s="40"/>
      <c r="U2615" s="40"/>
      <c r="V2615" s="38"/>
      <c r="W2615" s="38"/>
      <c r="X2615" s="38"/>
      <c r="Y2615" s="43"/>
    </row>
    <row r="2616" spans="1:25">
      <c r="A2616" s="34"/>
      <c r="B2616" s="34"/>
      <c r="C2616" s="34"/>
      <c r="D2616" s="34"/>
      <c r="E2616" s="34"/>
      <c r="F2616" s="34"/>
      <c r="G2616" s="34"/>
      <c r="H2616" s="33"/>
      <c r="I2616" s="33"/>
      <c r="J2616" s="33"/>
      <c r="K2616" s="33"/>
      <c r="L2616" s="35"/>
      <c r="M2616" s="35"/>
      <c r="N2616" s="36"/>
      <c r="O2616" s="37"/>
      <c r="P2616" s="43"/>
      <c r="Q2616" s="38"/>
      <c r="R2616" s="38"/>
      <c r="S2616" s="39"/>
      <c r="T2616" s="40"/>
      <c r="U2616" s="40"/>
      <c r="V2616" s="38"/>
      <c r="W2616" s="38"/>
      <c r="X2616" s="38"/>
      <c r="Y2616" s="43"/>
    </row>
    <row r="2617" spans="1:25">
      <c r="A2617" s="34"/>
      <c r="B2617" s="34"/>
      <c r="C2617" s="34"/>
      <c r="D2617" s="34"/>
      <c r="E2617" s="34"/>
      <c r="F2617" s="34"/>
      <c r="G2617" s="34"/>
      <c r="H2617" s="33"/>
      <c r="I2617" s="33"/>
      <c r="J2617" s="33"/>
      <c r="K2617" s="33"/>
      <c r="L2617" s="35"/>
      <c r="M2617" s="35"/>
      <c r="N2617" s="36"/>
      <c r="O2617" s="37"/>
      <c r="P2617" s="43"/>
      <c r="Q2617" s="38"/>
      <c r="R2617" s="38"/>
      <c r="S2617" s="39"/>
      <c r="T2617" s="40"/>
      <c r="U2617" s="40"/>
      <c r="V2617" s="38"/>
      <c r="W2617" s="38"/>
      <c r="X2617" s="38"/>
      <c r="Y2617" s="43"/>
    </row>
    <row r="2618" spans="1:25">
      <c r="A2618" s="34"/>
      <c r="B2618" s="34"/>
      <c r="C2618" s="34"/>
      <c r="D2618" s="34"/>
      <c r="E2618" s="34"/>
      <c r="F2618" s="34"/>
      <c r="G2618" s="34"/>
      <c r="H2618" s="33"/>
      <c r="I2618" s="33"/>
      <c r="J2618" s="33"/>
      <c r="K2618" s="33"/>
      <c r="L2618" s="35"/>
      <c r="M2618" s="35"/>
      <c r="N2618" s="36"/>
      <c r="O2618" s="37"/>
      <c r="P2618" s="43"/>
      <c r="Q2618" s="38"/>
      <c r="R2618" s="38"/>
      <c r="S2618" s="39"/>
      <c r="T2618" s="40"/>
      <c r="U2618" s="40"/>
      <c r="V2618" s="38"/>
      <c r="W2618" s="38"/>
      <c r="X2618" s="38"/>
      <c r="Y2618" s="43"/>
    </row>
    <row r="2619" spans="1:25">
      <c r="A2619" s="34"/>
      <c r="B2619" s="34"/>
      <c r="C2619" s="34"/>
      <c r="D2619" s="34"/>
      <c r="E2619" s="34"/>
      <c r="F2619" s="34"/>
      <c r="G2619" s="34"/>
      <c r="H2619" s="33"/>
      <c r="I2619" s="33"/>
      <c r="J2619" s="33"/>
      <c r="K2619" s="33"/>
      <c r="L2619" s="35"/>
      <c r="M2619" s="35"/>
      <c r="N2619" s="36"/>
      <c r="O2619" s="37"/>
      <c r="P2619" s="43"/>
      <c r="Q2619" s="38"/>
      <c r="R2619" s="38"/>
      <c r="S2619" s="39"/>
      <c r="T2619" s="40"/>
      <c r="U2619" s="40"/>
      <c r="V2619" s="38"/>
      <c r="W2619" s="38"/>
      <c r="X2619" s="38"/>
      <c r="Y2619" s="43"/>
    </row>
    <row r="2620" spans="1:25">
      <c r="A2620" s="34"/>
      <c r="B2620" s="34"/>
      <c r="C2620" s="34"/>
      <c r="D2620" s="34"/>
      <c r="E2620" s="34"/>
      <c r="F2620" s="34"/>
      <c r="G2620" s="34"/>
      <c r="H2620" s="33"/>
      <c r="I2620" s="33"/>
      <c r="J2620" s="33"/>
      <c r="K2620" s="33"/>
      <c r="L2620" s="35"/>
      <c r="M2620" s="35"/>
      <c r="N2620" s="36"/>
      <c r="O2620" s="37"/>
      <c r="P2620" s="43"/>
      <c r="Q2620" s="38"/>
      <c r="R2620" s="38"/>
      <c r="S2620" s="39"/>
      <c r="T2620" s="40"/>
      <c r="U2620" s="40"/>
      <c r="V2620" s="38"/>
      <c r="W2620" s="38"/>
      <c r="X2620" s="38"/>
      <c r="Y2620" s="43"/>
    </row>
    <row r="2621" spans="1:25">
      <c r="A2621" s="34"/>
      <c r="B2621" s="34"/>
      <c r="C2621" s="34"/>
      <c r="D2621" s="34"/>
      <c r="E2621" s="34"/>
      <c r="F2621" s="34"/>
      <c r="G2621" s="34"/>
      <c r="H2621" s="33"/>
      <c r="I2621" s="33"/>
      <c r="J2621" s="33"/>
      <c r="K2621" s="33"/>
      <c r="L2621" s="35"/>
      <c r="M2621" s="35"/>
      <c r="N2621" s="36"/>
      <c r="O2621" s="37"/>
      <c r="P2621" s="43"/>
      <c r="Q2621" s="38"/>
      <c r="R2621" s="38"/>
      <c r="S2621" s="39"/>
      <c r="T2621" s="40"/>
      <c r="U2621" s="40"/>
      <c r="V2621" s="38"/>
      <c r="W2621" s="38"/>
      <c r="X2621" s="38"/>
      <c r="Y2621" s="43"/>
    </row>
    <row r="2622" spans="1:25">
      <c r="A2622" s="34"/>
      <c r="B2622" s="34"/>
      <c r="C2622" s="34"/>
      <c r="D2622" s="34"/>
      <c r="E2622" s="34"/>
      <c r="F2622" s="34"/>
      <c r="G2622" s="34"/>
      <c r="H2622" s="33"/>
      <c r="I2622" s="33"/>
      <c r="J2622" s="33"/>
      <c r="K2622" s="33"/>
      <c r="L2622" s="35"/>
      <c r="M2622" s="35"/>
      <c r="N2622" s="36"/>
      <c r="O2622" s="37"/>
      <c r="P2622" s="43"/>
      <c r="Q2622" s="38"/>
      <c r="R2622" s="38"/>
      <c r="S2622" s="39"/>
      <c r="T2622" s="40"/>
      <c r="U2622" s="40"/>
      <c r="V2622" s="38"/>
      <c r="W2622" s="38"/>
      <c r="X2622" s="38"/>
      <c r="Y2622" s="43"/>
    </row>
    <row r="2623" spans="1:25">
      <c r="A2623" s="34"/>
      <c r="B2623" s="34"/>
      <c r="C2623" s="34"/>
      <c r="D2623" s="34"/>
      <c r="E2623" s="34"/>
      <c r="F2623" s="34"/>
      <c r="G2623" s="34"/>
      <c r="H2623" s="33"/>
      <c r="I2623" s="33"/>
      <c r="J2623" s="33"/>
      <c r="K2623" s="33"/>
      <c r="L2623" s="35"/>
      <c r="M2623" s="35"/>
      <c r="N2623" s="36"/>
      <c r="O2623" s="37"/>
      <c r="P2623" s="43"/>
      <c r="Q2623" s="38"/>
      <c r="R2623" s="38"/>
      <c r="S2623" s="39"/>
      <c r="T2623" s="40"/>
      <c r="U2623" s="40"/>
      <c r="V2623" s="38"/>
      <c r="W2623" s="38"/>
      <c r="X2623" s="38"/>
      <c r="Y2623" s="43"/>
    </row>
    <row r="2624" spans="1:25">
      <c r="A2624" s="34"/>
      <c r="B2624" s="34"/>
      <c r="C2624" s="34"/>
      <c r="D2624" s="34"/>
      <c r="E2624" s="34"/>
      <c r="F2624" s="34"/>
      <c r="G2624" s="34"/>
      <c r="H2624" s="33"/>
      <c r="I2624" s="33"/>
      <c r="J2624" s="33"/>
      <c r="K2624" s="33"/>
      <c r="L2624" s="35"/>
      <c r="M2624" s="35"/>
      <c r="N2624" s="36"/>
      <c r="O2624" s="37"/>
      <c r="P2624" s="43"/>
      <c r="Q2624" s="38"/>
      <c r="R2624" s="38"/>
      <c r="S2624" s="39"/>
      <c r="T2624" s="40"/>
      <c r="U2624" s="40"/>
      <c r="V2624" s="38"/>
      <c r="W2624" s="38"/>
      <c r="X2624" s="38"/>
      <c r="Y2624" s="43"/>
    </row>
    <row r="2625" spans="1:25">
      <c r="A2625" s="34"/>
      <c r="B2625" s="34"/>
      <c r="C2625" s="34"/>
      <c r="D2625" s="34"/>
      <c r="E2625" s="34"/>
      <c r="F2625" s="34"/>
      <c r="G2625" s="34"/>
      <c r="H2625" s="33"/>
      <c r="I2625" s="33"/>
      <c r="J2625" s="33"/>
      <c r="K2625" s="33"/>
      <c r="L2625" s="35"/>
      <c r="M2625" s="35"/>
      <c r="N2625" s="36"/>
      <c r="O2625" s="37"/>
      <c r="P2625" s="43"/>
      <c r="Q2625" s="38"/>
      <c r="R2625" s="38"/>
      <c r="S2625" s="39"/>
      <c r="T2625" s="40"/>
      <c r="U2625" s="40"/>
      <c r="V2625" s="38"/>
      <c r="W2625" s="38"/>
      <c r="X2625" s="38"/>
      <c r="Y2625" s="43"/>
    </row>
    <row r="2626" spans="1:25">
      <c r="A2626" s="34"/>
      <c r="B2626" s="34"/>
      <c r="C2626" s="34"/>
      <c r="D2626" s="34"/>
      <c r="E2626" s="34"/>
      <c r="F2626" s="34"/>
      <c r="G2626" s="34"/>
      <c r="H2626" s="33"/>
      <c r="I2626" s="33"/>
      <c r="J2626" s="33"/>
      <c r="K2626" s="33"/>
      <c r="L2626" s="35"/>
      <c r="M2626" s="35"/>
      <c r="N2626" s="36"/>
      <c r="O2626" s="37"/>
      <c r="P2626" s="43"/>
      <c r="Q2626" s="38"/>
      <c r="R2626" s="38"/>
      <c r="S2626" s="39"/>
      <c r="T2626" s="40"/>
      <c r="U2626" s="40"/>
      <c r="V2626" s="38"/>
      <c r="W2626" s="38"/>
      <c r="X2626" s="38"/>
      <c r="Y2626" s="43"/>
    </row>
    <row r="2627" spans="1:25">
      <c r="A2627" s="34"/>
      <c r="B2627" s="34"/>
      <c r="C2627" s="34"/>
      <c r="D2627" s="34"/>
      <c r="E2627" s="34"/>
      <c r="F2627" s="34"/>
      <c r="G2627" s="34"/>
      <c r="H2627" s="33"/>
      <c r="I2627" s="33"/>
      <c r="J2627" s="33"/>
      <c r="K2627" s="33"/>
      <c r="L2627" s="35"/>
      <c r="M2627" s="35"/>
      <c r="N2627" s="36"/>
      <c r="O2627" s="37"/>
      <c r="P2627" s="43"/>
      <c r="Q2627" s="38"/>
      <c r="R2627" s="38"/>
      <c r="S2627" s="39"/>
      <c r="T2627" s="40"/>
      <c r="U2627" s="40"/>
      <c r="V2627" s="38"/>
      <c r="W2627" s="38"/>
      <c r="X2627" s="38"/>
      <c r="Y2627" s="43"/>
    </row>
    <row r="2628" spans="1:25">
      <c r="A2628" s="34"/>
      <c r="B2628" s="34"/>
      <c r="C2628" s="34"/>
      <c r="D2628" s="34"/>
      <c r="E2628" s="34"/>
      <c r="F2628" s="34"/>
      <c r="G2628" s="34"/>
      <c r="H2628" s="33"/>
      <c r="I2628" s="33"/>
      <c r="J2628" s="33"/>
      <c r="K2628" s="33"/>
      <c r="L2628" s="35"/>
      <c r="M2628" s="35"/>
      <c r="N2628" s="36"/>
      <c r="O2628" s="37"/>
      <c r="P2628" s="43"/>
      <c r="Q2628" s="38"/>
      <c r="R2628" s="38"/>
      <c r="S2628" s="39"/>
      <c r="T2628" s="40"/>
      <c r="U2628" s="40"/>
      <c r="V2628" s="38"/>
      <c r="W2628" s="38"/>
      <c r="X2628" s="38"/>
      <c r="Y2628" s="43"/>
    </row>
    <row r="2629" spans="1:25">
      <c r="A2629" s="34"/>
      <c r="B2629" s="34"/>
      <c r="C2629" s="34"/>
      <c r="D2629" s="34"/>
      <c r="E2629" s="34"/>
      <c r="F2629" s="34"/>
      <c r="G2629" s="34"/>
      <c r="H2629" s="33"/>
      <c r="I2629" s="33"/>
      <c r="J2629" s="33"/>
      <c r="K2629" s="33"/>
      <c r="L2629" s="35"/>
      <c r="M2629" s="35"/>
      <c r="N2629" s="36"/>
      <c r="O2629" s="37"/>
      <c r="P2629" s="43"/>
      <c r="Q2629" s="38"/>
      <c r="R2629" s="38"/>
      <c r="S2629" s="39"/>
      <c r="T2629" s="40"/>
      <c r="U2629" s="40"/>
      <c r="V2629" s="38"/>
      <c r="W2629" s="38"/>
      <c r="X2629" s="38"/>
      <c r="Y2629" s="43"/>
    </row>
    <row r="2630" spans="1:25">
      <c r="A2630" s="34"/>
      <c r="B2630" s="34"/>
      <c r="C2630" s="34"/>
      <c r="D2630" s="34"/>
      <c r="E2630" s="34"/>
      <c r="F2630" s="34"/>
      <c r="G2630" s="34"/>
      <c r="H2630" s="33"/>
      <c r="I2630" s="33"/>
      <c r="J2630" s="33"/>
      <c r="K2630" s="33"/>
      <c r="L2630" s="35"/>
      <c r="M2630" s="35"/>
      <c r="N2630" s="36"/>
      <c r="O2630" s="37"/>
      <c r="P2630" s="43"/>
      <c r="Q2630" s="38"/>
      <c r="R2630" s="38"/>
      <c r="S2630" s="39"/>
      <c r="T2630" s="40"/>
      <c r="U2630" s="40"/>
      <c r="V2630" s="38"/>
      <c r="W2630" s="38"/>
      <c r="X2630" s="38"/>
      <c r="Y2630" s="43"/>
    </row>
    <row r="2631" spans="1:25">
      <c r="A2631" s="34"/>
      <c r="B2631" s="34"/>
      <c r="C2631" s="34"/>
      <c r="D2631" s="34"/>
      <c r="E2631" s="34"/>
      <c r="F2631" s="34"/>
      <c r="G2631" s="34"/>
      <c r="H2631" s="33"/>
      <c r="I2631" s="33"/>
      <c r="J2631" s="33"/>
      <c r="K2631" s="33"/>
      <c r="L2631" s="35"/>
      <c r="M2631" s="35"/>
      <c r="N2631" s="36"/>
      <c r="O2631" s="37"/>
      <c r="P2631" s="43"/>
      <c r="Q2631" s="38"/>
      <c r="R2631" s="38"/>
      <c r="S2631" s="39"/>
      <c r="T2631" s="40"/>
      <c r="U2631" s="40"/>
      <c r="V2631" s="38"/>
      <c r="W2631" s="38"/>
      <c r="X2631" s="38"/>
      <c r="Y2631" s="43"/>
    </row>
    <row r="2632" spans="1:25">
      <c r="A2632" s="34"/>
      <c r="B2632" s="34"/>
      <c r="C2632" s="34"/>
      <c r="D2632" s="34"/>
      <c r="E2632" s="34"/>
      <c r="F2632" s="34"/>
      <c r="G2632" s="34"/>
      <c r="H2632" s="33"/>
      <c r="I2632" s="33"/>
      <c r="J2632" s="33"/>
      <c r="K2632" s="33"/>
      <c r="L2632" s="35"/>
      <c r="M2632" s="35"/>
      <c r="N2632" s="36"/>
      <c r="O2632" s="37"/>
      <c r="P2632" s="43"/>
      <c r="Q2632" s="38"/>
      <c r="R2632" s="38"/>
      <c r="S2632" s="39"/>
      <c r="T2632" s="40"/>
      <c r="U2632" s="40"/>
      <c r="V2632" s="38"/>
      <c r="W2632" s="38"/>
      <c r="X2632" s="38"/>
      <c r="Y2632" s="43"/>
    </row>
    <row r="2633" spans="1:25">
      <c r="A2633" s="34"/>
      <c r="B2633" s="34"/>
      <c r="C2633" s="34"/>
      <c r="D2633" s="34"/>
      <c r="E2633" s="34"/>
      <c r="F2633" s="34"/>
      <c r="G2633" s="34"/>
      <c r="H2633" s="33"/>
      <c r="I2633" s="33"/>
      <c r="J2633" s="33"/>
      <c r="K2633" s="33"/>
      <c r="L2633" s="35"/>
      <c r="M2633" s="35"/>
      <c r="N2633" s="36"/>
      <c r="O2633" s="37"/>
      <c r="P2633" s="43"/>
      <c r="Q2633" s="38"/>
      <c r="R2633" s="38"/>
      <c r="S2633" s="39"/>
      <c r="T2633" s="40"/>
      <c r="U2633" s="40"/>
      <c r="V2633" s="38"/>
      <c r="W2633" s="38"/>
      <c r="X2633" s="38"/>
      <c r="Y2633" s="43"/>
    </row>
    <row r="2634" spans="1:25">
      <c r="A2634" s="34"/>
      <c r="B2634" s="34"/>
      <c r="C2634" s="34"/>
      <c r="D2634" s="34"/>
      <c r="E2634" s="34"/>
      <c r="F2634" s="34"/>
      <c r="G2634" s="34"/>
      <c r="H2634" s="33"/>
      <c r="I2634" s="33"/>
      <c r="J2634" s="33"/>
      <c r="K2634" s="33"/>
      <c r="L2634" s="35"/>
      <c r="M2634" s="35"/>
      <c r="N2634" s="36"/>
      <c r="O2634" s="37"/>
      <c r="P2634" s="43"/>
      <c r="Q2634" s="38"/>
      <c r="R2634" s="38"/>
      <c r="S2634" s="39"/>
      <c r="T2634" s="40"/>
      <c r="U2634" s="40"/>
      <c r="V2634" s="38"/>
      <c r="W2634" s="38"/>
      <c r="X2634" s="38"/>
      <c r="Y2634" s="43"/>
    </row>
    <row r="2635" spans="1:25">
      <c r="A2635" s="34"/>
      <c r="B2635" s="34"/>
      <c r="C2635" s="34"/>
      <c r="D2635" s="34"/>
      <c r="E2635" s="34"/>
      <c r="F2635" s="34"/>
      <c r="G2635" s="34"/>
      <c r="H2635" s="33"/>
      <c r="I2635" s="33"/>
      <c r="J2635" s="33"/>
      <c r="K2635" s="33"/>
      <c r="L2635" s="35"/>
      <c r="M2635" s="35"/>
      <c r="N2635" s="36"/>
      <c r="O2635" s="37"/>
      <c r="P2635" s="43"/>
      <c r="Q2635" s="38"/>
      <c r="R2635" s="38"/>
      <c r="S2635" s="39"/>
      <c r="T2635" s="40"/>
      <c r="U2635" s="40"/>
      <c r="V2635" s="38"/>
      <c r="W2635" s="38"/>
      <c r="X2635" s="38"/>
      <c r="Y2635" s="43"/>
    </row>
    <row r="2636" spans="1:25">
      <c r="A2636" s="34"/>
      <c r="B2636" s="34"/>
      <c r="C2636" s="34"/>
      <c r="D2636" s="34"/>
      <c r="E2636" s="34"/>
      <c r="F2636" s="34"/>
      <c r="G2636" s="34"/>
      <c r="H2636" s="33"/>
      <c r="I2636" s="33"/>
      <c r="J2636" s="33"/>
      <c r="K2636" s="33"/>
      <c r="L2636" s="35"/>
      <c r="M2636" s="35"/>
      <c r="N2636" s="36"/>
      <c r="O2636" s="37"/>
      <c r="P2636" s="43"/>
      <c r="Q2636" s="38"/>
      <c r="R2636" s="38"/>
      <c r="S2636" s="39"/>
      <c r="T2636" s="40"/>
      <c r="U2636" s="40"/>
      <c r="V2636" s="38"/>
      <c r="W2636" s="38"/>
      <c r="X2636" s="38"/>
      <c r="Y2636" s="43"/>
    </row>
    <row r="2637" spans="1:25">
      <c r="A2637" s="34"/>
      <c r="B2637" s="34"/>
      <c r="C2637" s="34"/>
      <c r="D2637" s="34"/>
      <c r="E2637" s="34"/>
      <c r="F2637" s="34"/>
      <c r="G2637" s="34"/>
      <c r="H2637" s="33"/>
      <c r="I2637" s="33"/>
      <c r="J2637" s="33"/>
      <c r="K2637" s="33"/>
      <c r="L2637" s="35"/>
      <c r="M2637" s="35"/>
      <c r="N2637" s="36"/>
      <c r="O2637" s="37"/>
      <c r="P2637" s="43"/>
      <c r="Q2637" s="38"/>
      <c r="R2637" s="38"/>
      <c r="S2637" s="39"/>
      <c r="T2637" s="40"/>
      <c r="U2637" s="40"/>
      <c r="V2637" s="38"/>
      <c r="W2637" s="38"/>
      <c r="X2637" s="38"/>
      <c r="Y2637" s="43"/>
    </row>
    <row r="2638" spans="1:25">
      <c r="A2638" s="34"/>
      <c r="B2638" s="34"/>
      <c r="C2638" s="34"/>
      <c r="D2638" s="34"/>
      <c r="E2638" s="34"/>
      <c r="F2638" s="34"/>
      <c r="G2638" s="34"/>
      <c r="H2638" s="33"/>
      <c r="I2638" s="33"/>
      <c r="J2638" s="33"/>
      <c r="K2638" s="33"/>
      <c r="L2638" s="35"/>
      <c r="M2638" s="35"/>
      <c r="N2638" s="36"/>
      <c r="O2638" s="37"/>
      <c r="P2638" s="43"/>
      <c r="Q2638" s="38"/>
      <c r="R2638" s="38"/>
      <c r="S2638" s="39"/>
      <c r="T2638" s="40"/>
      <c r="U2638" s="40"/>
      <c r="V2638" s="38"/>
      <c r="W2638" s="38"/>
      <c r="X2638" s="38"/>
      <c r="Y2638" s="43"/>
    </row>
    <row r="2639" spans="1:25">
      <c r="A2639" s="34"/>
      <c r="B2639" s="34"/>
      <c r="C2639" s="34"/>
      <c r="D2639" s="34"/>
      <c r="E2639" s="34"/>
      <c r="F2639" s="34"/>
      <c r="G2639" s="34"/>
      <c r="H2639" s="33"/>
      <c r="I2639" s="33"/>
      <c r="J2639" s="33"/>
      <c r="K2639" s="33"/>
      <c r="L2639" s="35"/>
      <c r="M2639" s="35"/>
      <c r="N2639" s="36"/>
      <c r="O2639" s="37"/>
      <c r="P2639" s="43"/>
      <c r="Q2639" s="38"/>
      <c r="R2639" s="38"/>
      <c r="S2639" s="39"/>
      <c r="T2639" s="40"/>
      <c r="U2639" s="40"/>
      <c r="V2639" s="38"/>
      <c r="W2639" s="38"/>
      <c r="X2639" s="38"/>
      <c r="Y2639" s="43"/>
    </row>
    <row r="2640" spans="1:25">
      <c r="A2640" s="34"/>
      <c r="B2640" s="34"/>
      <c r="C2640" s="34"/>
      <c r="D2640" s="34"/>
      <c r="E2640" s="34"/>
      <c r="F2640" s="34"/>
      <c r="G2640" s="34"/>
      <c r="H2640" s="33"/>
      <c r="I2640" s="33"/>
      <c r="J2640" s="33"/>
      <c r="K2640" s="33"/>
      <c r="L2640" s="35"/>
      <c r="M2640" s="35"/>
      <c r="N2640" s="36"/>
      <c r="O2640" s="37"/>
      <c r="P2640" s="43"/>
      <c r="Q2640" s="38"/>
      <c r="R2640" s="38"/>
      <c r="S2640" s="39"/>
      <c r="T2640" s="40"/>
      <c r="U2640" s="40"/>
      <c r="V2640" s="38"/>
      <c r="W2640" s="38"/>
      <c r="X2640" s="38"/>
      <c r="Y2640" s="43"/>
    </row>
    <row r="2641" spans="1:25">
      <c r="A2641" s="34"/>
      <c r="B2641" s="34"/>
      <c r="C2641" s="34"/>
      <c r="D2641" s="34"/>
      <c r="E2641" s="34"/>
      <c r="F2641" s="34"/>
      <c r="G2641" s="34"/>
      <c r="H2641" s="33"/>
      <c r="I2641" s="33"/>
      <c r="J2641" s="33"/>
      <c r="K2641" s="33"/>
      <c r="L2641" s="35"/>
      <c r="M2641" s="35"/>
      <c r="N2641" s="36"/>
      <c r="O2641" s="37"/>
      <c r="P2641" s="43"/>
      <c r="Q2641" s="38"/>
      <c r="R2641" s="38"/>
      <c r="S2641" s="39"/>
      <c r="T2641" s="40"/>
      <c r="U2641" s="40"/>
      <c r="V2641" s="38"/>
      <c r="W2641" s="38"/>
      <c r="X2641" s="38"/>
      <c r="Y2641" s="43"/>
    </row>
    <row r="2642" spans="1:25">
      <c r="A2642" s="34"/>
      <c r="B2642" s="34"/>
      <c r="C2642" s="34"/>
      <c r="D2642" s="34"/>
      <c r="E2642" s="34"/>
      <c r="F2642" s="34"/>
      <c r="G2642" s="34"/>
      <c r="H2642" s="33"/>
      <c r="I2642" s="33"/>
      <c r="J2642" s="33"/>
      <c r="K2642" s="33"/>
      <c r="L2642" s="35"/>
      <c r="M2642" s="35"/>
      <c r="N2642" s="36"/>
      <c r="O2642" s="37"/>
      <c r="P2642" s="43"/>
      <c r="Q2642" s="38"/>
      <c r="R2642" s="38"/>
      <c r="S2642" s="39"/>
      <c r="T2642" s="40"/>
      <c r="U2642" s="40"/>
      <c r="V2642" s="38"/>
      <c r="W2642" s="38"/>
      <c r="X2642" s="38"/>
      <c r="Y2642" s="43"/>
    </row>
    <row r="2643" spans="1:25">
      <c r="A2643" s="34"/>
      <c r="B2643" s="34"/>
      <c r="C2643" s="34"/>
      <c r="D2643" s="34"/>
      <c r="E2643" s="34"/>
      <c r="F2643" s="34"/>
      <c r="G2643" s="34"/>
      <c r="H2643" s="33"/>
      <c r="I2643" s="33"/>
      <c r="J2643" s="33"/>
      <c r="K2643" s="33"/>
      <c r="L2643" s="35"/>
      <c r="M2643" s="35"/>
      <c r="N2643" s="36"/>
      <c r="O2643" s="37"/>
      <c r="P2643" s="43"/>
      <c r="Q2643" s="38"/>
      <c r="R2643" s="38"/>
      <c r="S2643" s="39"/>
      <c r="T2643" s="40"/>
      <c r="U2643" s="40"/>
      <c r="V2643" s="38"/>
      <c r="W2643" s="38"/>
      <c r="X2643" s="38"/>
      <c r="Y2643" s="43"/>
    </row>
    <row r="2644" spans="1:25">
      <c r="A2644" s="34"/>
      <c r="B2644" s="34"/>
      <c r="C2644" s="34"/>
      <c r="D2644" s="34"/>
      <c r="E2644" s="34"/>
      <c r="F2644" s="34"/>
      <c r="G2644" s="34"/>
      <c r="H2644" s="33"/>
      <c r="I2644" s="33"/>
      <c r="J2644" s="33"/>
      <c r="K2644" s="33"/>
      <c r="L2644" s="35"/>
      <c r="M2644" s="35"/>
      <c r="N2644" s="36"/>
      <c r="O2644" s="37"/>
      <c r="P2644" s="43"/>
      <c r="Q2644" s="38"/>
      <c r="R2644" s="38"/>
      <c r="S2644" s="39"/>
      <c r="T2644" s="40"/>
      <c r="U2644" s="40"/>
      <c r="V2644" s="38"/>
      <c r="W2644" s="38"/>
      <c r="X2644" s="38"/>
      <c r="Y2644" s="43"/>
    </row>
    <row r="2645" spans="1:25">
      <c r="A2645" s="34"/>
      <c r="B2645" s="34"/>
      <c r="C2645" s="34"/>
      <c r="D2645" s="34"/>
      <c r="E2645" s="34"/>
      <c r="F2645" s="34"/>
      <c r="G2645" s="34"/>
      <c r="H2645" s="33"/>
      <c r="I2645" s="33"/>
      <c r="J2645" s="33"/>
      <c r="K2645" s="33"/>
      <c r="L2645" s="35"/>
      <c r="M2645" s="35"/>
      <c r="N2645" s="36"/>
      <c r="O2645" s="37"/>
      <c r="P2645" s="43"/>
      <c r="Q2645" s="38"/>
      <c r="R2645" s="38"/>
      <c r="S2645" s="39"/>
      <c r="T2645" s="40"/>
      <c r="U2645" s="40"/>
      <c r="V2645" s="38"/>
      <c r="W2645" s="38"/>
      <c r="X2645" s="38"/>
      <c r="Y2645" s="43"/>
    </row>
    <row r="2646" spans="1:25">
      <c r="A2646" s="34"/>
      <c r="B2646" s="34"/>
      <c r="C2646" s="34"/>
      <c r="D2646" s="34"/>
      <c r="E2646" s="34"/>
      <c r="F2646" s="34"/>
      <c r="G2646" s="34"/>
      <c r="H2646" s="33"/>
      <c r="I2646" s="33"/>
      <c r="J2646" s="33"/>
      <c r="K2646" s="33"/>
      <c r="L2646" s="35"/>
      <c r="M2646" s="35"/>
      <c r="N2646" s="36"/>
      <c r="O2646" s="37"/>
      <c r="P2646" s="43"/>
      <c r="Q2646" s="38"/>
      <c r="R2646" s="38"/>
      <c r="S2646" s="39"/>
      <c r="T2646" s="40"/>
      <c r="U2646" s="40"/>
      <c r="V2646" s="38"/>
      <c r="W2646" s="38"/>
      <c r="X2646" s="38"/>
      <c r="Y2646" s="43"/>
    </row>
    <row r="2647" spans="1:25">
      <c r="A2647" s="34"/>
      <c r="B2647" s="34"/>
      <c r="C2647" s="34"/>
      <c r="D2647" s="34"/>
      <c r="E2647" s="34"/>
      <c r="F2647" s="34"/>
      <c r="G2647" s="34"/>
      <c r="H2647" s="33"/>
      <c r="I2647" s="33"/>
      <c r="J2647" s="33"/>
      <c r="K2647" s="33"/>
      <c r="L2647" s="35"/>
      <c r="M2647" s="35"/>
      <c r="N2647" s="36"/>
      <c r="O2647" s="37"/>
      <c r="P2647" s="43"/>
      <c r="Q2647" s="38"/>
      <c r="R2647" s="38"/>
      <c r="S2647" s="39"/>
      <c r="T2647" s="40"/>
      <c r="U2647" s="40"/>
      <c r="V2647" s="38"/>
      <c r="W2647" s="38"/>
      <c r="X2647" s="38"/>
      <c r="Y2647" s="43"/>
    </row>
    <row r="2648" spans="1:25">
      <c r="A2648" s="34"/>
      <c r="B2648" s="34"/>
      <c r="C2648" s="34"/>
      <c r="D2648" s="34"/>
      <c r="E2648" s="34"/>
      <c r="F2648" s="34"/>
      <c r="G2648" s="34"/>
      <c r="H2648" s="33"/>
      <c r="I2648" s="33"/>
      <c r="J2648" s="33"/>
      <c r="K2648" s="33"/>
      <c r="L2648" s="35"/>
      <c r="M2648" s="35"/>
      <c r="N2648" s="36"/>
      <c r="O2648" s="37"/>
      <c r="P2648" s="43"/>
      <c r="Q2648" s="38"/>
      <c r="R2648" s="38"/>
      <c r="S2648" s="39"/>
      <c r="T2648" s="40"/>
      <c r="U2648" s="40"/>
      <c r="V2648" s="38"/>
      <c r="W2648" s="38"/>
      <c r="X2648" s="38"/>
      <c r="Y2648" s="43"/>
    </row>
    <row r="2649" spans="1:25">
      <c r="A2649" s="34"/>
      <c r="B2649" s="34"/>
      <c r="C2649" s="34"/>
      <c r="D2649" s="34"/>
      <c r="E2649" s="34"/>
      <c r="F2649" s="34"/>
      <c r="G2649" s="34"/>
      <c r="H2649" s="33"/>
      <c r="I2649" s="33"/>
      <c r="J2649" s="33"/>
      <c r="K2649" s="33"/>
      <c r="L2649" s="35"/>
      <c r="M2649" s="35"/>
      <c r="N2649" s="36"/>
      <c r="O2649" s="37"/>
      <c r="P2649" s="43"/>
      <c r="Q2649" s="38"/>
      <c r="R2649" s="38"/>
      <c r="S2649" s="39"/>
      <c r="T2649" s="40"/>
      <c r="U2649" s="40"/>
      <c r="V2649" s="38"/>
      <c r="W2649" s="38"/>
      <c r="X2649" s="38"/>
      <c r="Y2649" s="43"/>
    </row>
    <row r="2650" spans="1:25">
      <c r="A2650" s="34"/>
      <c r="B2650" s="34"/>
      <c r="C2650" s="34"/>
      <c r="D2650" s="34"/>
      <c r="E2650" s="34"/>
      <c r="F2650" s="34"/>
      <c r="G2650" s="34"/>
      <c r="H2650" s="33"/>
      <c r="I2650" s="33"/>
      <c r="J2650" s="33"/>
      <c r="K2650" s="33"/>
      <c r="L2650" s="35"/>
      <c r="M2650" s="35"/>
      <c r="N2650" s="36"/>
      <c r="O2650" s="37"/>
      <c r="P2650" s="43"/>
      <c r="Q2650" s="38"/>
      <c r="R2650" s="38"/>
      <c r="S2650" s="39"/>
      <c r="T2650" s="40"/>
      <c r="U2650" s="40"/>
      <c r="V2650" s="38"/>
      <c r="W2650" s="38"/>
      <c r="X2650" s="38"/>
      <c r="Y2650" s="43"/>
    </row>
    <row r="2651" spans="1:25">
      <c r="A2651" s="34"/>
      <c r="B2651" s="34"/>
      <c r="C2651" s="34"/>
      <c r="D2651" s="34"/>
      <c r="E2651" s="34"/>
      <c r="F2651" s="34"/>
      <c r="G2651" s="34"/>
      <c r="H2651" s="33"/>
      <c r="I2651" s="33"/>
      <c r="J2651" s="33"/>
      <c r="K2651" s="33"/>
      <c r="L2651" s="35"/>
      <c r="M2651" s="35"/>
      <c r="N2651" s="36"/>
      <c r="O2651" s="37"/>
      <c r="P2651" s="43"/>
      <c r="Q2651" s="38"/>
      <c r="R2651" s="38"/>
      <c r="S2651" s="39"/>
      <c r="T2651" s="40"/>
      <c r="U2651" s="40"/>
      <c r="V2651" s="38"/>
      <c r="W2651" s="38"/>
      <c r="X2651" s="38"/>
      <c r="Y2651" s="43"/>
    </row>
    <row r="2652" spans="1:25">
      <c r="A2652" s="34"/>
      <c r="B2652" s="34"/>
      <c r="C2652" s="34"/>
      <c r="D2652" s="34"/>
      <c r="E2652" s="34"/>
      <c r="F2652" s="34"/>
      <c r="G2652" s="34"/>
      <c r="H2652" s="33"/>
      <c r="I2652" s="33"/>
      <c r="J2652" s="33"/>
      <c r="K2652" s="33"/>
      <c r="L2652" s="35"/>
      <c r="M2652" s="35"/>
      <c r="N2652" s="36"/>
      <c r="O2652" s="37"/>
      <c r="P2652" s="43"/>
      <c r="Q2652" s="38"/>
      <c r="R2652" s="38"/>
      <c r="S2652" s="39"/>
      <c r="T2652" s="40"/>
      <c r="U2652" s="40"/>
      <c r="V2652" s="38"/>
      <c r="W2652" s="38"/>
      <c r="X2652" s="38"/>
      <c r="Y2652" s="43"/>
    </row>
    <row r="2653" spans="1:25">
      <c r="A2653" s="34"/>
      <c r="B2653" s="34"/>
      <c r="C2653" s="34"/>
      <c r="D2653" s="34"/>
      <c r="E2653" s="34"/>
      <c r="F2653" s="34"/>
      <c r="G2653" s="34"/>
      <c r="H2653" s="33"/>
      <c r="I2653" s="33"/>
      <c r="J2653" s="33"/>
      <c r="K2653" s="33"/>
      <c r="L2653" s="35"/>
      <c r="M2653" s="35"/>
      <c r="N2653" s="36"/>
      <c r="O2653" s="37"/>
      <c r="P2653" s="43"/>
      <c r="Q2653" s="38"/>
      <c r="R2653" s="38"/>
      <c r="S2653" s="39"/>
      <c r="T2653" s="40"/>
      <c r="U2653" s="40"/>
      <c r="V2653" s="38"/>
      <c r="W2653" s="38"/>
      <c r="X2653" s="38"/>
      <c r="Y2653" s="43"/>
    </row>
    <row r="2654" spans="1:25">
      <c r="A2654" s="34"/>
      <c r="B2654" s="34"/>
      <c r="C2654" s="34"/>
      <c r="D2654" s="34"/>
      <c r="E2654" s="34"/>
      <c r="F2654" s="34"/>
      <c r="G2654" s="34"/>
      <c r="H2654" s="33"/>
      <c r="I2654" s="33"/>
      <c r="J2654" s="33"/>
      <c r="K2654" s="33"/>
      <c r="L2654" s="35"/>
      <c r="M2654" s="35"/>
      <c r="N2654" s="36"/>
      <c r="O2654" s="37"/>
      <c r="P2654" s="43"/>
      <c r="Q2654" s="38"/>
      <c r="R2654" s="38"/>
      <c r="S2654" s="39"/>
      <c r="T2654" s="40"/>
      <c r="U2654" s="40"/>
      <c r="V2654" s="38"/>
      <c r="W2654" s="38"/>
      <c r="X2654" s="38"/>
      <c r="Y2654" s="43"/>
    </row>
    <row r="2655" spans="1:25">
      <c r="A2655" s="34"/>
      <c r="B2655" s="34"/>
      <c r="C2655" s="34"/>
      <c r="D2655" s="34"/>
      <c r="E2655" s="34"/>
      <c r="F2655" s="34"/>
      <c r="G2655" s="34"/>
      <c r="H2655" s="33"/>
      <c r="I2655" s="33"/>
      <c r="J2655" s="33"/>
      <c r="K2655" s="33"/>
      <c r="L2655" s="35"/>
      <c r="M2655" s="35"/>
      <c r="N2655" s="36"/>
      <c r="O2655" s="37"/>
      <c r="P2655" s="43"/>
      <c r="Q2655" s="38"/>
      <c r="R2655" s="38"/>
      <c r="S2655" s="39"/>
      <c r="T2655" s="40"/>
      <c r="U2655" s="40"/>
      <c r="V2655" s="38"/>
      <c r="W2655" s="38"/>
      <c r="X2655" s="38"/>
      <c r="Y2655" s="43"/>
    </row>
    <row r="2656" spans="1:25">
      <c r="A2656" s="34"/>
      <c r="B2656" s="34"/>
      <c r="C2656" s="34"/>
      <c r="D2656" s="34"/>
      <c r="E2656" s="34"/>
      <c r="F2656" s="34"/>
      <c r="G2656" s="34"/>
      <c r="H2656" s="33"/>
      <c r="I2656" s="33"/>
      <c r="J2656" s="33"/>
      <c r="K2656" s="33"/>
      <c r="L2656" s="35"/>
      <c r="M2656" s="35"/>
      <c r="N2656" s="36"/>
      <c r="O2656" s="37"/>
      <c r="P2656" s="43"/>
      <c r="Q2656" s="38"/>
      <c r="R2656" s="38"/>
      <c r="S2656" s="39"/>
      <c r="T2656" s="40"/>
      <c r="U2656" s="40"/>
      <c r="V2656" s="38"/>
      <c r="W2656" s="38"/>
      <c r="X2656" s="38"/>
      <c r="Y2656" s="43"/>
    </row>
    <row r="2657" spans="1:25">
      <c r="A2657" s="34"/>
      <c r="B2657" s="34"/>
      <c r="C2657" s="34"/>
      <c r="D2657" s="34"/>
      <c r="E2657" s="34"/>
      <c r="F2657" s="34"/>
      <c r="G2657" s="34"/>
      <c r="H2657" s="33"/>
      <c r="I2657" s="33"/>
      <c r="J2657" s="33"/>
      <c r="K2657" s="33"/>
      <c r="L2657" s="35"/>
      <c r="M2657" s="35"/>
      <c r="N2657" s="36"/>
      <c r="O2657" s="37"/>
      <c r="P2657" s="43"/>
      <c r="Q2657" s="38"/>
      <c r="R2657" s="38"/>
      <c r="S2657" s="39"/>
      <c r="T2657" s="40"/>
      <c r="U2657" s="40"/>
      <c r="V2657" s="38"/>
      <c r="W2657" s="38"/>
      <c r="X2657" s="38"/>
      <c r="Y2657" s="43"/>
    </row>
    <row r="2658" spans="1:25">
      <c r="A2658" s="34"/>
      <c r="B2658" s="34"/>
      <c r="C2658" s="34"/>
      <c r="D2658" s="34"/>
      <c r="E2658" s="34"/>
      <c r="F2658" s="34"/>
      <c r="G2658" s="34"/>
      <c r="H2658" s="33"/>
      <c r="I2658" s="33"/>
      <c r="J2658" s="33"/>
      <c r="K2658" s="33"/>
      <c r="L2658" s="35"/>
      <c r="M2658" s="35"/>
      <c r="N2658" s="36"/>
      <c r="O2658" s="37"/>
      <c r="P2658" s="43"/>
      <c r="Q2658" s="38"/>
      <c r="R2658" s="38"/>
      <c r="S2658" s="39"/>
      <c r="T2658" s="40"/>
      <c r="U2658" s="40"/>
      <c r="V2658" s="38"/>
      <c r="W2658" s="38"/>
      <c r="X2658" s="38"/>
      <c r="Y2658" s="43"/>
    </row>
    <row r="2659" spans="1:25">
      <c r="A2659" s="34"/>
      <c r="B2659" s="34"/>
      <c r="C2659" s="34"/>
      <c r="D2659" s="34"/>
      <c r="E2659" s="34"/>
      <c r="F2659" s="34"/>
      <c r="G2659" s="34"/>
      <c r="H2659" s="33"/>
      <c r="I2659" s="33"/>
      <c r="J2659" s="33"/>
      <c r="K2659" s="33"/>
      <c r="L2659" s="35"/>
      <c r="M2659" s="35"/>
      <c r="N2659" s="36"/>
      <c r="O2659" s="37"/>
      <c r="P2659" s="43"/>
      <c r="Q2659" s="38"/>
      <c r="R2659" s="38"/>
      <c r="S2659" s="39"/>
      <c r="T2659" s="40"/>
      <c r="U2659" s="40"/>
      <c r="V2659" s="38"/>
      <c r="W2659" s="38"/>
      <c r="X2659" s="38"/>
      <c r="Y2659" s="43"/>
    </row>
    <row r="2660" spans="1:25">
      <c r="A2660" s="34"/>
      <c r="B2660" s="34"/>
      <c r="C2660" s="34"/>
      <c r="D2660" s="34"/>
      <c r="E2660" s="34"/>
      <c r="F2660" s="34"/>
      <c r="G2660" s="34"/>
      <c r="H2660" s="33"/>
      <c r="I2660" s="33"/>
      <c r="J2660" s="33"/>
      <c r="K2660" s="33"/>
      <c r="L2660" s="35"/>
      <c r="M2660" s="35"/>
      <c r="N2660" s="36"/>
      <c r="O2660" s="37"/>
      <c r="P2660" s="43"/>
      <c r="Q2660" s="38"/>
      <c r="R2660" s="38"/>
      <c r="S2660" s="39"/>
      <c r="T2660" s="40"/>
      <c r="U2660" s="40"/>
      <c r="V2660" s="38"/>
      <c r="W2660" s="38"/>
      <c r="X2660" s="38"/>
      <c r="Y2660" s="43"/>
    </row>
    <row r="2661" spans="1:25">
      <c r="A2661" s="34"/>
      <c r="B2661" s="34"/>
      <c r="C2661" s="34"/>
      <c r="D2661" s="34"/>
      <c r="E2661" s="34"/>
      <c r="F2661" s="34"/>
      <c r="G2661" s="34"/>
      <c r="H2661" s="33"/>
      <c r="I2661" s="33"/>
      <c r="J2661" s="33"/>
      <c r="K2661" s="33"/>
      <c r="L2661" s="35"/>
      <c r="M2661" s="35"/>
      <c r="N2661" s="36"/>
      <c r="O2661" s="37"/>
      <c r="P2661" s="43"/>
      <c r="Q2661" s="38"/>
      <c r="R2661" s="38"/>
      <c r="S2661" s="39"/>
      <c r="T2661" s="40"/>
      <c r="U2661" s="40"/>
      <c r="V2661" s="38"/>
      <c r="W2661" s="38"/>
      <c r="X2661" s="38"/>
      <c r="Y2661" s="43"/>
    </row>
    <row r="2662" spans="1:25">
      <c r="A2662" s="34"/>
      <c r="B2662" s="34"/>
      <c r="C2662" s="34"/>
      <c r="D2662" s="34"/>
      <c r="E2662" s="34"/>
      <c r="F2662" s="34"/>
      <c r="G2662" s="34"/>
      <c r="H2662" s="33"/>
      <c r="I2662" s="33"/>
      <c r="J2662" s="33"/>
      <c r="K2662" s="33"/>
      <c r="L2662" s="35"/>
      <c r="M2662" s="35"/>
      <c r="N2662" s="36"/>
      <c r="O2662" s="37"/>
      <c r="P2662" s="43"/>
      <c r="Q2662" s="38"/>
      <c r="R2662" s="38"/>
      <c r="S2662" s="39"/>
      <c r="T2662" s="40"/>
      <c r="U2662" s="40"/>
      <c r="V2662" s="38"/>
      <c r="W2662" s="38"/>
      <c r="X2662" s="38"/>
      <c r="Y2662" s="43"/>
    </row>
    <row r="2663" spans="1:25">
      <c r="A2663" s="34"/>
      <c r="B2663" s="34"/>
      <c r="C2663" s="34"/>
      <c r="D2663" s="34"/>
      <c r="E2663" s="34"/>
      <c r="F2663" s="34"/>
      <c r="G2663" s="34"/>
      <c r="H2663" s="33"/>
      <c r="I2663" s="33"/>
      <c r="J2663" s="33"/>
      <c r="K2663" s="33"/>
      <c r="L2663" s="35"/>
      <c r="M2663" s="35"/>
      <c r="N2663" s="36"/>
      <c r="O2663" s="37"/>
      <c r="P2663" s="43"/>
      <c r="Q2663" s="38"/>
      <c r="R2663" s="38"/>
      <c r="S2663" s="39"/>
      <c r="T2663" s="40"/>
      <c r="U2663" s="40"/>
      <c r="V2663" s="38"/>
      <c r="W2663" s="38"/>
      <c r="X2663" s="38"/>
      <c r="Y2663" s="43"/>
    </row>
    <row r="2664" spans="1:25">
      <c r="A2664" s="34"/>
      <c r="B2664" s="34"/>
      <c r="C2664" s="34"/>
      <c r="D2664" s="34"/>
      <c r="E2664" s="34"/>
      <c r="F2664" s="34"/>
      <c r="G2664" s="34"/>
      <c r="H2664" s="33"/>
      <c r="I2664" s="33"/>
      <c r="J2664" s="33"/>
      <c r="K2664" s="33"/>
      <c r="L2664" s="35"/>
      <c r="M2664" s="35"/>
      <c r="N2664" s="36"/>
      <c r="O2664" s="37"/>
      <c r="P2664" s="43"/>
      <c r="Q2664" s="38"/>
      <c r="R2664" s="38"/>
      <c r="S2664" s="39"/>
      <c r="T2664" s="40"/>
      <c r="U2664" s="40"/>
      <c r="V2664" s="38"/>
      <c r="W2664" s="38"/>
      <c r="X2664" s="38"/>
      <c r="Y2664" s="43"/>
    </row>
    <row r="2665" spans="1:25">
      <c r="A2665" s="34"/>
      <c r="B2665" s="34"/>
      <c r="C2665" s="34"/>
      <c r="D2665" s="34"/>
      <c r="E2665" s="34"/>
      <c r="F2665" s="34"/>
      <c r="G2665" s="34"/>
      <c r="H2665" s="33"/>
      <c r="I2665" s="33"/>
      <c r="J2665" s="33"/>
      <c r="K2665" s="33"/>
      <c r="L2665" s="35"/>
      <c r="M2665" s="35"/>
      <c r="N2665" s="36"/>
      <c r="O2665" s="37"/>
      <c r="P2665" s="43"/>
      <c r="Q2665" s="38"/>
      <c r="R2665" s="38"/>
      <c r="S2665" s="39"/>
      <c r="T2665" s="40"/>
      <c r="U2665" s="40"/>
      <c r="V2665" s="38"/>
      <c r="W2665" s="38"/>
      <c r="X2665" s="38"/>
      <c r="Y2665" s="43"/>
    </row>
    <row r="2666" spans="1:25">
      <c r="A2666" s="34"/>
      <c r="B2666" s="34"/>
      <c r="C2666" s="34"/>
      <c r="D2666" s="34"/>
      <c r="E2666" s="34"/>
      <c r="F2666" s="34"/>
      <c r="G2666" s="34"/>
      <c r="H2666" s="33"/>
      <c r="I2666" s="33"/>
      <c r="J2666" s="33"/>
      <c r="K2666" s="33"/>
      <c r="L2666" s="35"/>
      <c r="M2666" s="35"/>
      <c r="N2666" s="36"/>
      <c r="O2666" s="37"/>
      <c r="P2666" s="43"/>
      <c r="Q2666" s="38"/>
      <c r="R2666" s="38"/>
      <c r="S2666" s="39"/>
      <c r="T2666" s="40"/>
      <c r="U2666" s="40"/>
      <c r="V2666" s="38"/>
      <c r="W2666" s="38"/>
      <c r="X2666" s="38"/>
      <c r="Y2666" s="43"/>
    </row>
    <row r="2667" spans="1:25">
      <c r="A2667" s="34"/>
      <c r="B2667" s="34"/>
      <c r="C2667" s="34"/>
      <c r="D2667" s="34"/>
      <c r="E2667" s="34"/>
      <c r="F2667" s="34"/>
      <c r="G2667" s="34"/>
      <c r="H2667" s="33"/>
      <c r="I2667" s="33"/>
      <c r="J2667" s="33"/>
      <c r="K2667" s="33"/>
      <c r="L2667" s="35"/>
      <c r="M2667" s="35"/>
      <c r="N2667" s="36"/>
      <c r="O2667" s="37"/>
      <c r="P2667" s="43"/>
      <c r="Q2667" s="38"/>
      <c r="R2667" s="38"/>
      <c r="S2667" s="39"/>
      <c r="T2667" s="40"/>
      <c r="U2667" s="40"/>
      <c r="V2667" s="38"/>
      <c r="W2667" s="38"/>
      <c r="X2667" s="38"/>
      <c r="Y2667" s="43"/>
    </row>
    <row r="2668" spans="1:25">
      <c r="A2668" s="34"/>
      <c r="B2668" s="34"/>
      <c r="C2668" s="34"/>
      <c r="D2668" s="34"/>
      <c r="E2668" s="34"/>
      <c r="F2668" s="34"/>
      <c r="G2668" s="34"/>
      <c r="H2668" s="33"/>
      <c r="I2668" s="33"/>
      <c r="J2668" s="33"/>
      <c r="K2668" s="33"/>
      <c r="L2668" s="35"/>
      <c r="M2668" s="35"/>
      <c r="N2668" s="36"/>
      <c r="O2668" s="37"/>
      <c r="P2668" s="43"/>
      <c r="Q2668" s="38"/>
      <c r="R2668" s="38"/>
      <c r="S2668" s="39"/>
      <c r="T2668" s="40"/>
      <c r="U2668" s="40"/>
      <c r="V2668" s="38"/>
      <c r="W2668" s="38"/>
      <c r="X2668" s="38"/>
      <c r="Y2668" s="43"/>
    </row>
    <row r="2669" spans="1:25">
      <c r="A2669" s="34"/>
      <c r="B2669" s="34"/>
      <c r="C2669" s="34"/>
      <c r="D2669" s="34"/>
      <c r="E2669" s="34"/>
      <c r="F2669" s="34"/>
      <c r="G2669" s="34"/>
      <c r="H2669" s="33"/>
      <c r="I2669" s="33"/>
      <c r="J2669" s="33"/>
      <c r="K2669" s="33"/>
      <c r="L2669" s="35"/>
      <c r="M2669" s="35"/>
      <c r="N2669" s="36"/>
      <c r="O2669" s="37"/>
      <c r="P2669" s="43"/>
      <c r="Q2669" s="38"/>
      <c r="R2669" s="38"/>
      <c r="S2669" s="39"/>
      <c r="T2669" s="40"/>
      <c r="U2669" s="40"/>
      <c r="V2669" s="38"/>
      <c r="W2669" s="38"/>
      <c r="X2669" s="38"/>
      <c r="Y2669" s="43"/>
    </row>
    <row r="2670" spans="1:25">
      <c r="A2670" s="34"/>
      <c r="B2670" s="34"/>
      <c r="C2670" s="34"/>
      <c r="D2670" s="34"/>
      <c r="E2670" s="34"/>
      <c r="F2670" s="34"/>
      <c r="G2670" s="34"/>
      <c r="H2670" s="33"/>
      <c r="I2670" s="33"/>
      <c r="J2670" s="33"/>
      <c r="K2670" s="33"/>
      <c r="L2670" s="35"/>
      <c r="M2670" s="35"/>
      <c r="N2670" s="36"/>
      <c r="O2670" s="37"/>
      <c r="P2670" s="43"/>
      <c r="Q2670" s="38"/>
      <c r="R2670" s="38"/>
      <c r="S2670" s="39"/>
      <c r="T2670" s="40"/>
      <c r="U2670" s="40"/>
      <c r="V2670" s="38"/>
      <c r="W2670" s="38"/>
      <c r="X2670" s="38"/>
      <c r="Y2670" s="43"/>
    </row>
    <row r="2671" spans="1:25">
      <c r="A2671" s="34"/>
      <c r="B2671" s="34"/>
      <c r="C2671" s="34"/>
      <c r="D2671" s="34"/>
      <c r="E2671" s="34"/>
      <c r="F2671" s="34"/>
      <c r="G2671" s="34"/>
      <c r="H2671" s="33"/>
      <c r="I2671" s="33"/>
      <c r="J2671" s="33"/>
      <c r="K2671" s="33"/>
      <c r="L2671" s="35"/>
      <c r="M2671" s="35"/>
      <c r="N2671" s="36"/>
      <c r="O2671" s="37"/>
      <c r="P2671" s="43"/>
      <c r="Q2671" s="38"/>
      <c r="R2671" s="38"/>
      <c r="S2671" s="39"/>
      <c r="T2671" s="40"/>
      <c r="U2671" s="40"/>
      <c r="V2671" s="38"/>
      <c r="W2671" s="38"/>
      <c r="X2671" s="38"/>
      <c r="Y2671" s="43"/>
    </row>
    <row r="2672" spans="1:25">
      <c r="A2672" s="34"/>
      <c r="B2672" s="34"/>
      <c r="C2672" s="34"/>
      <c r="D2672" s="34"/>
      <c r="E2672" s="34"/>
      <c r="F2672" s="34"/>
      <c r="G2672" s="34"/>
      <c r="H2672" s="33"/>
      <c r="I2672" s="33"/>
      <c r="J2672" s="33"/>
      <c r="K2672" s="33"/>
      <c r="L2672" s="35"/>
      <c r="M2672" s="35"/>
      <c r="N2672" s="36"/>
      <c r="O2672" s="37"/>
      <c r="P2672" s="43"/>
      <c r="Q2672" s="38"/>
      <c r="R2672" s="38"/>
      <c r="S2672" s="39"/>
      <c r="T2672" s="40"/>
      <c r="U2672" s="40"/>
      <c r="V2672" s="38"/>
      <c r="W2672" s="38"/>
      <c r="X2672" s="38"/>
      <c r="Y2672" s="43"/>
    </row>
    <row r="2673" spans="1:25">
      <c r="A2673" s="34"/>
      <c r="B2673" s="34"/>
      <c r="C2673" s="34"/>
      <c r="D2673" s="34"/>
      <c r="E2673" s="34"/>
      <c r="F2673" s="34"/>
      <c r="G2673" s="34"/>
      <c r="H2673" s="33"/>
      <c r="I2673" s="33"/>
      <c r="J2673" s="33"/>
      <c r="K2673" s="33"/>
      <c r="L2673" s="35"/>
      <c r="M2673" s="35"/>
      <c r="N2673" s="36"/>
      <c r="O2673" s="37"/>
      <c r="P2673" s="43"/>
      <c r="Q2673" s="38"/>
      <c r="R2673" s="38"/>
      <c r="S2673" s="39"/>
      <c r="T2673" s="40"/>
      <c r="U2673" s="40"/>
      <c r="V2673" s="38"/>
      <c r="W2673" s="38"/>
      <c r="X2673" s="38"/>
      <c r="Y2673" s="43"/>
    </row>
    <row r="2674" spans="1:25">
      <c r="A2674" s="34"/>
      <c r="B2674" s="34"/>
      <c r="C2674" s="34"/>
      <c r="D2674" s="34"/>
      <c r="E2674" s="34"/>
      <c r="F2674" s="34"/>
      <c r="G2674" s="34"/>
      <c r="H2674" s="33"/>
      <c r="I2674" s="33"/>
      <c r="J2674" s="33"/>
      <c r="K2674" s="33"/>
      <c r="L2674" s="35"/>
      <c r="M2674" s="35"/>
      <c r="N2674" s="36"/>
      <c r="O2674" s="37"/>
      <c r="P2674" s="43"/>
      <c r="Q2674" s="38"/>
      <c r="R2674" s="38"/>
      <c r="S2674" s="39"/>
      <c r="T2674" s="40"/>
      <c r="U2674" s="40"/>
      <c r="V2674" s="38"/>
      <c r="W2674" s="38"/>
      <c r="X2674" s="38"/>
      <c r="Y2674" s="43"/>
    </row>
    <row r="2675" spans="1:25">
      <c r="A2675" s="34"/>
      <c r="B2675" s="34"/>
      <c r="C2675" s="34"/>
      <c r="D2675" s="34"/>
      <c r="E2675" s="34"/>
      <c r="F2675" s="34"/>
      <c r="G2675" s="34"/>
      <c r="H2675" s="33"/>
      <c r="I2675" s="33"/>
      <c r="J2675" s="33"/>
      <c r="K2675" s="33"/>
      <c r="L2675" s="35"/>
      <c r="M2675" s="35"/>
      <c r="N2675" s="36"/>
      <c r="O2675" s="37"/>
      <c r="P2675" s="43"/>
      <c r="Q2675" s="38"/>
      <c r="R2675" s="38"/>
      <c r="S2675" s="39"/>
      <c r="T2675" s="40"/>
      <c r="U2675" s="40"/>
      <c r="V2675" s="38"/>
      <c r="W2675" s="38"/>
      <c r="X2675" s="38"/>
      <c r="Y2675" s="43"/>
    </row>
    <row r="2676" spans="1:25">
      <c r="A2676" s="34"/>
      <c r="B2676" s="34"/>
      <c r="C2676" s="34"/>
      <c r="D2676" s="34"/>
      <c r="E2676" s="34"/>
      <c r="F2676" s="34"/>
      <c r="G2676" s="34"/>
      <c r="H2676" s="33"/>
      <c r="I2676" s="33"/>
      <c r="J2676" s="33"/>
      <c r="K2676" s="33"/>
      <c r="L2676" s="35"/>
      <c r="M2676" s="35"/>
      <c r="N2676" s="36"/>
      <c r="O2676" s="37"/>
      <c r="P2676" s="43"/>
      <c r="Q2676" s="38"/>
      <c r="R2676" s="38"/>
      <c r="S2676" s="39"/>
      <c r="T2676" s="40"/>
      <c r="U2676" s="40"/>
      <c r="V2676" s="38"/>
      <c r="W2676" s="38"/>
      <c r="X2676" s="38"/>
      <c r="Y2676" s="43"/>
    </row>
    <row r="2677" spans="1:25">
      <c r="A2677" s="34"/>
      <c r="B2677" s="34"/>
      <c r="C2677" s="34"/>
      <c r="D2677" s="34"/>
      <c r="E2677" s="34"/>
      <c r="F2677" s="34"/>
      <c r="G2677" s="34"/>
      <c r="H2677" s="33"/>
      <c r="I2677" s="33"/>
      <c r="J2677" s="33"/>
      <c r="K2677" s="33"/>
      <c r="L2677" s="35"/>
      <c r="M2677" s="35"/>
      <c r="N2677" s="36"/>
      <c r="O2677" s="37"/>
      <c r="P2677" s="43"/>
      <c r="Q2677" s="38"/>
      <c r="R2677" s="38"/>
      <c r="S2677" s="39"/>
      <c r="T2677" s="40"/>
      <c r="U2677" s="40"/>
      <c r="V2677" s="38"/>
      <c r="W2677" s="38"/>
      <c r="X2677" s="38"/>
      <c r="Y2677" s="43"/>
    </row>
    <row r="2678" spans="1:25">
      <c r="A2678" s="34"/>
      <c r="B2678" s="34"/>
      <c r="C2678" s="34"/>
      <c r="D2678" s="34"/>
      <c r="E2678" s="34"/>
      <c r="F2678" s="34"/>
      <c r="G2678" s="34"/>
      <c r="H2678" s="33"/>
      <c r="I2678" s="33"/>
      <c r="J2678" s="33"/>
      <c r="K2678" s="33"/>
      <c r="L2678" s="35"/>
      <c r="M2678" s="35"/>
      <c r="N2678" s="36"/>
      <c r="O2678" s="37"/>
      <c r="P2678" s="43"/>
      <c r="Q2678" s="38"/>
      <c r="R2678" s="38"/>
      <c r="S2678" s="39"/>
      <c r="T2678" s="40"/>
      <c r="U2678" s="40"/>
      <c r="V2678" s="38"/>
      <c r="W2678" s="38"/>
      <c r="X2678" s="38"/>
      <c r="Y2678" s="43"/>
    </row>
    <row r="2679" spans="1:25">
      <c r="A2679" s="34"/>
      <c r="B2679" s="34"/>
      <c r="C2679" s="34"/>
      <c r="D2679" s="34"/>
      <c r="E2679" s="34"/>
      <c r="F2679" s="34"/>
      <c r="G2679" s="34"/>
      <c r="H2679" s="33"/>
      <c r="I2679" s="33"/>
      <c r="J2679" s="33"/>
      <c r="K2679" s="33"/>
      <c r="L2679" s="35"/>
      <c r="M2679" s="35"/>
      <c r="N2679" s="36"/>
      <c r="O2679" s="37"/>
      <c r="P2679" s="43"/>
      <c r="Q2679" s="38"/>
      <c r="R2679" s="38"/>
      <c r="S2679" s="39"/>
      <c r="T2679" s="40"/>
      <c r="U2679" s="40"/>
      <c r="V2679" s="38"/>
      <c r="W2679" s="38"/>
      <c r="X2679" s="38"/>
      <c r="Y2679" s="43"/>
    </row>
    <row r="2680" spans="1:25">
      <c r="A2680" s="34"/>
      <c r="B2680" s="34"/>
      <c r="C2680" s="34"/>
      <c r="D2680" s="34"/>
      <c r="E2680" s="34"/>
      <c r="F2680" s="34"/>
      <c r="G2680" s="34"/>
      <c r="H2680" s="33"/>
      <c r="I2680" s="33"/>
      <c r="J2680" s="33"/>
      <c r="K2680" s="33"/>
      <c r="L2680" s="35"/>
      <c r="M2680" s="35"/>
      <c r="N2680" s="36"/>
      <c r="O2680" s="37"/>
      <c r="P2680" s="43"/>
      <c r="Q2680" s="38"/>
      <c r="R2680" s="38"/>
      <c r="S2680" s="39"/>
      <c r="T2680" s="40"/>
      <c r="U2680" s="40"/>
      <c r="V2680" s="38"/>
      <c r="W2680" s="38"/>
      <c r="X2680" s="38"/>
      <c r="Y2680" s="43"/>
    </row>
    <row r="2681" spans="1:25">
      <c r="A2681" s="34"/>
      <c r="B2681" s="34"/>
      <c r="C2681" s="34"/>
      <c r="D2681" s="34"/>
      <c r="E2681" s="34"/>
      <c r="F2681" s="34"/>
      <c r="G2681" s="34"/>
      <c r="H2681" s="33"/>
      <c r="I2681" s="33"/>
      <c r="J2681" s="33"/>
      <c r="K2681" s="33"/>
      <c r="L2681" s="35"/>
      <c r="M2681" s="35"/>
      <c r="N2681" s="36"/>
      <c r="O2681" s="37"/>
      <c r="P2681" s="43"/>
      <c r="Q2681" s="38"/>
      <c r="R2681" s="38"/>
      <c r="S2681" s="39"/>
      <c r="T2681" s="40"/>
      <c r="U2681" s="40"/>
      <c r="V2681" s="38"/>
      <c r="W2681" s="38"/>
      <c r="X2681" s="38"/>
      <c r="Y2681" s="43"/>
    </row>
    <row r="2682" spans="1:25">
      <c r="A2682" s="34"/>
      <c r="B2682" s="34"/>
      <c r="C2682" s="34"/>
      <c r="D2682" s="34"/>
      <c r="E2682" s="34"/>
      <c r="F2682" s="34"/>
      <c r="G2682" s="34"/>
      <c r="H2682" s="33"/>
      <c r="I2682" s="33"/>
      <c r="J2682" s="33"/>
      <c r="K2682" s="33"/>
      <c r="L2682" s="35"/>
      <c r="M2682" s="35"/>
      <c r="N2682" s="36"/>
      <c r="O2682" s="37"/>
      <c r="P2682" s="43"/>
      <c r="Q2682" s="38"/>
      <c r="R2682" s="38"/>
      <c r="S2682" s="39"/>
      <c r="T2682" s="40"/>
      <c r="U2682" s="40"/>
      <c r="V2682" s="38"/>
      <c r="W2682" s="38"/>
      <c r="X2682" s="38"/>
      <c r="Y2682" s="43"/>
    </row>
    <row r="2683" spans="1:25">
      <c r="A2683" s="34"/>
      <c r="B2683" s="34"/>
      <c r="C2683" s="34"/>
      <c r="D2683" s="34"/>
      <c r="E2683" s="34"/>
      <c r="F2683" s="34"/>
      <c r="G2683" s="34"/>
      <c r="H2683" s="33"/>
      <c r="I2683" s="33"/>
      <c r="J2683" s="33"/>
      <c r="K2683" s="33"/>
      <c r="L2683" s="35"/>
      <c r="M2683" s="35"/>
      <c r="N2683" s="36"/>
      <c r="O2683" s="37"/>
      <c r="P2683" s="43"/>
      <c r="Q2683" s="38"/>
      <c r="R2683" s="38"/>
      <c r="S2683" s="39"/>
      <c r="T2683" s="40"/>
      <c r="U2683" s="40"/>
      <c r="V2683" s="38"/>
      <c r="W2683" s="38"/>
      <c r="X2683" s="38"/>
      <c r="Y2683" s="43"/>
    </row>
    <row r="2684" spans="1:25">
      <c r="A2684" s="34"/>
      <c r="B2684" s="34"/>
      <c r="C2684" s="34"/>
      <c r="D2684" s="34"/>
      <c r="E2684" s="34"/>
      <c r="F2684" s="34"/>
      <c r="G2684" s="34"/>
      <c r="H2684" s="33"/>
      <c r="I2684" s="33"/>
      <c r="J2684" s="33"/>
      <c r="K2684" s="33"/>
      <c r="L2684" s="35"/>
      <c r="M2684" s="35"/>
      <c r="N2684" s="36"/>
      <c r="O2684" s="37"/>
      <c r="P2684" s="43"/>
      <c r="Q2684" s="38"/>
      <c r="R2684" s="38"/>
      <c r="S2684" s="39"/>
      <c r="T2684" s="40"/>
      <c r="U2684" s="40"/>
      <c r="V2684" s="38"/>
      <c r="W2684" s="38"/>
      <c r="X2684" s="38"/>
      <c r="Y2684" s="43"/>
    </row>
    <row r="2685" spans="1:25">
      <c r="A2685" s="34"/>
      <c r="B2685" s="34"/>
      <c r="C2685" s="34"/>
      <c r="D2685" s="34"/>
      <c r="E2685" s="34"/>
      <c r="F2685" s="34"/>
      <c r="G2685" s="34"/>
      <c r="H2685" s="33"/>
      <c r="I2685" s="33"/>
      <c r="J2685" s="33"/>
      <c r="K2685" s="33"/>
      <c r="L2685" s="35"/>
      <c r="M2685" s="35"/>
      <c r="N2685" s="36"/>
      <c r="O2685" s="37"/>
      <c r="P2685" s="43"/>
      <c r="Q2685" s="38"/>
      <c r="R2685" s="38"/>
      <c r="S2685" s="39"/>
      <c r="T2685" s="40"/>
      <c r="U2685" s="40"/>
      <c r="V2685" s="38"/>
      <c r="W2685" s="38"/>
      <c r="X2685" s="38"/>
      <c r="Y2685" s="43"/>
    </row>
    <row r="2686" spans="1:25">
      <c r="A2686" s="34"/>
      <c r="B2686" s="34"/>
      <c r="C2686" s="34"/>
      <c r="D2686" s="34"/>
      <c r="E2686" s="34"/>
      <c r="F2686" s="34"/>
      <c r="G2686" s="34"/>
      <c r="H2686" s="33"/>
      <c r="I2686" s="33"/>
      <c r="J2686" s="33"/>
      <c r="K2686" s="33"/>
      <c r="L2686" s="35"/>
      <c r="M2686" s="35"/>
      <c r="N2686" s="36"/>
      <c r="O2686" s="37"/>
      <c r="P2686" s="43"/>
      <c r="Q2686" s="38"/>
      <c r="R2686" s="38"/>
      <c r="S2686" s="39"/>
      <c r="T2686" s="40"/>
      <c r="U2686" s="40"/>
      <c r="V2686" s="38"/>
      <c r="W2686" s="38"/>
      <c r="X2686" s="38"/>
      <c r="Y2686" s="43"/>
    </row>
    <row r="2687" spans="1:25">
      <c r="A2687" s="34"/>
      <c r="B2687" s="34"/>
      <c r="C2687" s="34"/>
      <c r="D2687" s="34"/>
      <c r="E2687" s="34"/>
      <c r="F2687" s="34"/>
      <c r="G2687" s="34"/>
      <c r="H2687" s="33"/>
      <c r="I2687" s="33"/>
      <c r="J2687" s="33"/>
      <c r="K2687" s="33"/>
      <c r="L2687" s="35"/>
      <c r="M2687" s="35"/>
      <c r="N2687" s="36"/>
      <c r="O2687" s="37"/>
      <c r="P2687" s="43"/>
      <c r="Q2687" s="38"/>
      <c r="R2687" s="38"/>
      <c r="S2687" s="39"/>
      <c r="T2687" s="40"/>
      <c r="U2687" s="40"/>
      <c r="V2687" s="38"/>
      <c r="W2687" s="38"/>
      <c r="X2687" s="38"/>
      <c r="Y2687" s="43"/>
    </row>
    <row r="2688" spans="1:25">
      <c r="A2688" s="34"/>
      <c r="B2688" s="34"/>
      <c r="C2688" s="34"/>
      <c r="D2688" s="34"/>
      <c r="E2688" s="34"/>
      <c r="F2688" s="34"/>
      <c r="G2688" s="34"/>
      <c r="H2688" s="33"/>
      <c r="I2688" s="33"/>
      <c r="J2688" s="33"/>
      <c r="K2688" s="33"/>
      <c r="L2688" s="35"/>
      <c r="M2688" s="35"/>
      <c r="N2688" s="36"/>
      <c r="O2688" s="37"/>
      <c r="P2688" s="43"/>
      <c r="Q2688" s="38"/>
      <c r="R2688" s="38"/>
      <c r="S2688" s="39"/>
      <c r="T2688" s="40"/>
      <c r="U2688" s="40"/>
      <c r="V2688" s="38"/>
      <c r="W2688" s="38"/>
      <c r="X2688" s="38"/>
      <c r="Y2688" s="43"/>
    </row>
    <row r="2689" spans="1:25">
      <c r="A2689" s="34"/>
      <c r="B2689" s="34"/>
      <c r="C2689" s="34"/>
      <c r="D2689" s="34"/>
      <c r="E2689" s="34"/>
      <c r="F2689" s="34"/>
      <c r="G2689" s="34"/>
      <c r="H2689" s="33"/>
      <c r="I2689" s="33"/>
      <c r="J2689" s="33"/>
      <c r="K2689" s="33"/>
      <c r="L2689" s="35"/>
      <c r="M2689" s="35"/>
      <c r="N2689" s="36"/>
      <c r="O2689" s="37"/>
      <c r="P2689" s="43"/>
      <c r="Q2689" s="38"/>
      <c r="R2689" s="38"/>
      <c r="S2689" s="39"/>
      <c r="T2689" s="40"/>
      <c r="U2689" s="40"/>
      <c r="V2689" s="38"/>
      <c r="W2689" s="38"/>
      <c r="X2689" s="38"/>
      <c r="Y2689" s="43"/>
    </row>
    <row r="2690" spans="1:25">
      <c r="A2690" s="34"/>
      <c r="B2690" s="34"/>
      <c r="C2690" s="34"/>
      <c r="D2690" s="34"/>
      <c r="E2690" s="34"/>
      <c r="F2690" s="34"/>
      <c r="G2690" s="34"/>
      <c r="H2690" s="33"/>
      <c r="I2690" s="33"/>
      <c r="J2690" s="33"/>
      <c r="K2690" s="33"/>
      <c r="L2690" s="35"/>
      <c r="M2690" s="35"/>
      <c r="N2690" s="36"/>
      <c r="O2690" s="37"/>
      <c r="P2690" s="43"/>
      <c r="Q2690" s="38"/>
      <c r="R2690" s="38"/>
      <c r="S2690" s="39"/>
      <c r="T2690" s="40"/>
      <c r="U2690" s="40"/>
      <c r="V2690" s="38"/>
      <c r="W2690" s="38"/>
      <c r="X2690" s="38"/>
      <c r="Y2690" s="43"/>
    </row>
    <row r="2691" spans="1:25">
      <c r="A2691" s="34"/>
      <c r="B2691" s="34"/>
      <c r="C2691" s="34"/>
      <c r="D2691" s="34"/>
      <c r="E2691" s="34"/>
      <c r="F2691" s="34"/>
      <c r="G2691" s="34"/>
      <c r="H2691" s="33"/>
      <c r="I2691" s="33"/>
      <c r="J2691" s="33"/>
      <c r="K2691" s="33"/>
      <c r="L2691" s="35"/>
      <c r="M2691" s="35"/>
      <c r="N2691" s="36"/>
      <c r="O2691" s="37"/>
      <c r="P2691" s="43"/>
      <c r="Q2691" s="38"/>
      <c r="R2691" s="38"/>
      <c r="S2691" s="39"/>
      <c r="T2691" s="40"/>
      <c r="U2691" s="40"/>
      <c r="V2691" s="38"/>
      <c r="W2691" s="38"/>
      <c r="X2691" s="38"/>
      <c r="Y2691" s="43"/>
    </row>
    <row r="2692" spans="1:25">
      <c r="A2692" s="34"/>
      <c r="B2692" s="34"/>
      <c r="C2692" s="34"/>
      <c r="D2692" s="34"/>
      <c r="E2692" s="34"/>
      <c r="F2692" s="34"/>
      <c r="G2692" s="34"/>
      <c r="H2692" s="33"/>
      <c r="I2692" s="33"/>
      <c r="J2692" s="33"/>
      <c r="K2692" s="33"/>
      <c r="L2692" s="35"/>
      <c r="M2692" s="35"/>
      <c r="N2692" s="36"/>
      <c r="O2692" s="37"/>
      <c r="P2692" s="43"/>
      <c r="Q2692" s="38"/>
      <c r="R2692" s="38"/>
      <c r="S2692" s="39"/>
      <c r="T2692" s="40"/>
      <c r="U2692" s="40"/>
      <c r="V2692" s="38"/>
      <c r="W2692" s="38"/>
      <c r="X2692" s="38"/>
      <c r="Y2692" s="43"/>
    </row>
    <row r="2693" spans="1:25">
      <c r="A2693" s="34"/>
      <c r="B2693" s="34"/>
      <c r="C2693" s="34"/>
      <c r="D2693" s="34"/>
      <c r="E2693" s="34"/>
      <c r="F2693" s="34"/>
      <c r="G2693" s="34"/>
      <c r="H2693" s="33"/>
      <c r="I2693" s="33"/>
      <c r="J2693" s="33"/>
      <c r="K2693" s="33"/>
      <c r="L2693" s="35"/>
      <c r="M2693" s="35"/>
      <c r="N2693" s="36"/>
      <c r="O2693" s="37"/>
      <c r="P2693" s="43"/>
      <c r="Q2693" s="38"/>
      <c r="R2693" s="38"/>
      <c r="S2693" s="39"/>
      <c r="T2693" s="40"/>
      <c r="U2693" s="40"/>
      <c r="V2693" s="38"/>
      <c r="W2693" s="38"/>
      <c r="X2693" s="38"/>
      <c r="Y2693" s="43"/>
    </row>
    <row r="2694" spans="1:25">
      <c r="A2694" s="34"/>
      <c r="B2694" s="34"/>
      <c r="C2694" s="34"/>
      <c r="D2694" s="34"/>
      <c r="E2694" s="34"/>
      <c r="F2694" s="34"/>
      <c r="G2694" s="34"/>
      <c r="H2694" s="33"/>
      <c r="I2694" s="33"/>
      <c r="J2694" s="33"/>
      <c r="K2694" s="33"/>
      <c r="L2694" s="35"/>
      <c r="M2694" s="35"/>
      <c r="N2694" s="36"/>
      <c r="O2694" s="37"/>
      <c r="P2694" s="43"/>
      <c r="Q2694" s="38"/>
      <c r="R2694" s="38"/>
      <c r="S2694" s="39"/>
      <c r="T2694" s="40"/>
      <c r="U2694" s="40"/>
      <c r="V2694" s="38"/>
      <c r="W2694" s="38"/>
      <c r="X2694" s="38"/>
      <c r="Y2694" s="43"/>
    </row>
    <row r="2695" spans="1:25">
      <c r="A2695" s="34"/>
      <c r="B2695" s="34"/>
      <c r="C2695" s="34"/>
      <c r="D2695" s="34"/>
      <c r="E2695" s="34"/>
      <c r="F2695" s="34"/>
      <c r="G2695" s="34"/>
      <c r="H2695" s="33"/>
      <c r="I2695" s="33"/>
      <c r="J2695" s="33"/>
      <c r="K2695" s="33"/>
      <c r="L2695" s="35"/>
      <c r="M2695" s="35"/>
      <c r="N2695" s="36"/>
      <c r="O2695" s="37"/>
      <c r="P2695" s="43"/>
      <c r="Q2695" s="38"/>
      <c r="R2695" s="38"/>
      <c r="S2695" s="39"/>
      <c r="T2695" s="40"/>
      <c r="U2695" s="40"/>
      <c r="V2695" s="38"/>
      <c r="W2695" s="38"/>
      <c r="X2695" s="38"/>
      <c r="Y2695" s="43"/>
    </row>
    <row r="2696" spans="1:25">
      <c r="A2696" s="34"/>
      <c r="B2696" s="34"/>
      <c r="C2696" s="34"/>
      <c r="D2696" s="34"/>
      <c r="E2696" s="34"/>
      <c r="F2696" s="34"/>
      <c r="G2696" s="34"/>
      <c r="H2696" s="33"/>
      <c r="I2696" s="33"/>
      <c r="J2696" s="33"/>
      <c r="K2696" s="33"/>
      <c r="L2696" s="35"/>
      <c r="M2696" s="35"/>
      <c r="N2696" s="36"/>
      <c r="O2696" s="37"/>
      <c r="P2696" s="43"/>
      <c r="Q2696" s="38"/>
      <c r="R2696" s="38"/>
      <c r="S2696" s="39"/>
      <c r="T2696" s="40"/>
      <c r="U2696" s="40"/>
      <c r="V2696" s="38"/>
      <c r="W2696" s="38"/>
      <c r="X2696" s="38"/>
      <c r="Y2696" s="43"/>
    </row>
    <row r="2697" spans="1:25">
      <c r="A2697" s="34"/>
      <c r="B2697" s="34"/>
      <c r="C2697" s="34"/>
      <c r="D2697" s="34"/>
      <c r="E2697" s="34"/>
      <c r="F2697" s="34"/>
      <c r="G2697" s="34"/>
      <c r="H2697" s="33"/>
      <c r="I2697" s="33"/>
      <c r="J2697" s="33"/>
      <c r="K2697" s="33"/>
      <c r="L2697" s="35"/>
      <c r="M2697" s="35"/>
      <c r="N2697" s="36"/>
      <c r="O2697" s="37"/>
      <c r="P2697" s="43"/>
      <c r="Q2697" s="38"/>
      <c r="R2697" s="38"/>
      <c r="S2697" s="39"/>
      <c r="T2697" s="40"/>
      <c r="U2697" s="40"/>
      <c r="V2697" s="38"/>
      <c r="W2697" s="38"/>
      <c r="X2697" s="38"/>
      <c r="Y2697" s="43"/>
    </row>
    <row r="2698" spans="1:25">
      <c r="A2698" s="34"/>
      <c r="B2698" s="34"/>
      <c r="C2698" s="34"/>
      <c r="D2698" s="34"/>
      <c r="E2698" s="34"/>
      <c r="F2698" s="34"/>
      <c r="G2698" s="34"/>
      <c r="H2698" s="33"/>
      <c r="I2698" s="33"/>
      <c r="J2698" s="33"/>
      <c r="K2698" s="33"/>
      <c r="L2698" s="35"/>
      <c r="M2698" s="35"/>
      <c r="N2698" s="36"/>
      <c r="O2698" s="37"/>
      <c r="P2698" s="43"/>
      <c r="Q2698" s="38"/>
      <c r="R2698" s="38"/>
      <c r="S2698" s="39"/>
      <c r="T2698" s="40"/>
      <c r="U2698" s="40"/>
      <c r="V2698" s="38"/>
      <c r="W2698" s="38"/>
      <c r="X2698" s="38"/>
      <c r="Y2698" s="43"/>
    </row>
    <row r="2699" spans="1:25">
      <c r="A2699" s="34"/>
      <c r="B2699" s="34"/>
      <c r="C2699" s="34"/>
      <c r="D2699" s="34"/>
      <c r="E2699" s="34"/>
      <c r="F2699" s="34"/>
      <c r="G2699" s="34"/>
      <c r="H2699" s="33"/>
      <c r="I2699" s="33"/>
      <c r="J2699" s="33"/>
      <c r="K2699" s="33"/>
      <c r="L2699" s="35"/>
      <c r="M2699" s="35"/>
      <c r="N2699" s="36"/>
      <c r="O2699" s="37"/>
      <c r="P2699" s="43"/>
      <c r="Q2699" s="38"/>
      <c r="R2699" s="38"/>
      <c r="S2699" s="39"/>
      <c r="T2699" s="40"/>
      <c r="U2699" s="40"/>
      <c r="V2699" s="38"/>
      <c r="W2699" s="38"/>
      <c r="X2699" s="38"/>
      <c r="Y2699" s="43"/>
    </row>
    <row r="2700" spans="1:25">
      <c r="A2700" s="34"/>
      <c r="B2700" s="34"/>
      <c r="C2700" s="34"/>
      <c r="D2700" s="34"/>
      <c r="E2700" s="34"/>
      <c r="F2700" s="34"/>
      <c r="G2700" s="34"/>
      <c r="H2700" s="33"/>
      <c r="I2700" s="33"/>
      <c r="J2700" s="33"/>
      <c r="K2700" s="33"/>
      <c r="L2700" s="35"/>
      <c r="M2700" s="35"/>
      <c r="N2700" s="36"/>
      <c r="O2700" s="37"/>
      <c r="P2700" s="43"/>
      <c r="Q2700" s="38"/>
      <c r="R2700" s="38"/>
      <c r="S2700" s="39"/>
      <c r="T2700" s="40"/>
      <c r="U2700" s="40"/>
      <c r="V2700" s="38"/>
      <c r="W2700" s="38"/>
      <c r="X2700" s="38"/>
      <c r="Y2700" s="43"/>
    </row>
    <row r="2701" spans="1:25">
      <c r="A2701" s="34"/>
      <c r="B2701" s="34"/>
      <c r="C2701" s="34"/>
      <c r="D2701" s="34"/>
      <c r="E2701" s="34"/>
      <c r="F2701" s="34"/>
      <c r="G2701" s="34"/>
      <c r="H2701" s="33"/>
      <c r="I2701" s="33"/>
      <c r="J2701" s="33"/>
      <c r="K2701" s="33"/>
      <c r="L2701" s="35"/>
      <c r="M2701" s="35"/>
      <c r="N2701" s="36"/>
      <c r="O2701" s="37"/>
      <c r="P2701" s="43"/>
      <c r="Q2701" s="38"/>
      <c r="R2701" s="38"/>
      <c r="S2701" s="39"/>
      <c r="T2701" s="40"/>
      <c r="U2701" s="40"/>
      <c r="V2701" s="38"/>
      <c r="W2701" s="38"/>
      <c r="X2701" s="38"/>
      <c r="Y2701" s="43"/>
    </row>
    <row r="2702" spans="1:25">
      <c r="A2702" s="34"/>
      <c r="B2702" s="34"/>
      <c r="C2702" s="34"/>
      <c r="D2702" s="34"/>
      <c r="E2702" s="34"/>
      <c r="F2702" s="34"/>
      <c r="G2702" s="34"/>
      <c r="H2702" s="33"/>
      <c r="I2702" s="33"/>
      <c r="J2702" s="33"/>
      <c r="K2702" s="33"/>
      <c r="L2702" s="35"/>
      <c r="M2702" s="35"/>
      <c r="N2702" s="36"/>
      <c r="O2702" s="37"/>
      <c r="P2702" s="43"/>
      <c r="Q2702" s="38"/>
      <c r="R2702" s="38"/>
      <c r="S2702" s="39"/>
      <c r="T2702" s="40"/>
      <c r="U2702" s="40"/>
      <c r="V2702" s="38"/>
      <c r="W2702" s="38"/>
      <c r="X2702" s="38"/>
      <c r="Y2702" s="43"/>
    </row>
    <row r="2703" spans="1:25">
      <c r="A2703" s="34"/>
      <c r="B2703" s="34"/>
      <c r="C2703" s="34"/>
      <c r="D2703" s="34"/>
      <c r="E2703" s="34"/>
      <c r="F2703" s="34"/>
      <c r="G2703" s="34"/>
      <c r="H2703" s="33"/>
      <c r="I2703" s="33"/>
      <c r="J2703" s="33"/>
      <c r="K2703" s="33"/>
      <c r="L2703" s="35"/>
      <c r="M2703" s="35"/>
      <c r="N2703" s="36"/>
      <c r="O2703" s="37"/>
      <c r="P2703" s="43"/>
      <c r="Q2703" s="38"/>
      <c r="R2703" s="38"/>
      <c r="S2703" s="39"/>
      <c r="T2703" s="40"/>
      <c r="U2703" s="40"/>
      <c r="V2703" s="38"/>
      <c r="W2703" s="38"/>
      <c r="X2703" s="38"/>
      <c r="Y2703" s="43"/>
    </row>
    <row r="2704" spans="1:25">
      <c r="A2704" s="34"/>
      <c r="B2704" s="34"/>
      <c r="C2704" s="34"/>
      <c r="D2704" s="34"/>
      <c r="E2704" s="34"/>
      <c r="F2704" s="34"/>
      <c r="G2704" s="34"/>
      <c r="H2704" s="33"/>
      <c r="I2704" s="33"/>
      <c r="J2704" s="33"/>
      <c r="K2704" s="33"/>
      <c r="L2704" s="35"/>
      <c r="M2704" s="35"/>
      <c r="N2704" s="36"/>
      <c r="O2704" s="37"/>
      <c r="P2704" s="43"/>
      <c r="Q2704" s="38"/>
      <c r="R2704" s="38"/>
      <c r="S2704" s="39"/>
      <c r="T2704" s="40"/>
      <c r="U2704" s="40"/>
      <c r="V2704" s="38"/>
      <c r="W2704" s="38"/>
      <c r="X2704" s="38"/>
      <c r="Y2704" s="43"/>
    </row>
    <row r="2705" spans="1:25">
      <c r="A2705" s="34"/>
      <c r="B2705" s="34"/>
      <c r="C2705" s="34"/>
      <c r="D2705" s="34"/>
      <c r="E2705" s="34"/>
      <c r="F2705" s="34"/>
      <c r="G2705" s="34"/>
      <c r="H2705" s="33"/>
      <c r="I2705" s="33"/>
      <c r="J2705" s="33"/>
      <c r="K2705" s="33"/>
      <c r="L2705" s="35"/>
      <c r="M2705" s="35"/>
      <c r="N2705" s="36"/>
      <c r="O2705" s="37"/>
      <c r="P2705" s="43"/>
      <c r="Q2705" s="38"/>
      <c r="R2705" s="38"/>
      <c r="S2705" s="39"/>
      <c r="T2705" s="40"/>
      <c r="U2705" s="40"/>
      <c r="V2705" s="38"/>
      <c r="W2705" s="38"/>
      <c r="X2705" s="38"/>
      <c r="Y2705" s="43"/>
    </row>
    <row r="2706" spans="1:25">
      <c r="A2706" s="34"/>
      <c r="B2706" s="34"/>
      <c r="C2706" s="34"/>
      <c r="D2706" s="34"/>
      <c r="E2706" s="34"/>
      <c r="F2706" s="34"/>
      <c r="G2706" s="34"/>
      <c r="H2706" s="33"/>
      <c r="I2706" s="33"/>
      <c r="J2706" s="33"/>
      <c r="K2706" s="33"/>
      <c r="L2706" s="35"/>
      <c r="M2706" s="35"/>
      <c r="N2706" s="36"/>
      <c r="O2706" s="37"/>
      <c r="P2706" s="43"/>
      <c r="Q2706" s="38"/>
      <c r="R2706" s="38"/>
      <c r="S2706" s="39"/>
      <c r="T2706" s="40"/>
      <c r="U2706" s="40"/>
      <c r="V2706" s="38"/>
      <c r="W2706" s="38"/>
      <c r="X2706" s="38"/>
      <c r="Y2706" s="43"/>
    </row>
    <row r="2707" spans="1:25">
      <c r="A2707" s="34"/>
      <c r="B2707" s="34"/>
      <c r="C2707" s="34"/>
      <c r="D2707" s="34"/>
      <c r="E2707" s="34"/>
      <c r="F2707" s="34"/>
      <c r="G2707" s="34"/>
      <c r="H2707" s="33"/>
      <c r="I2707" s="33"/>
      <c r="J2707" s="33"/>
      <c r="K2707" s="33"/>
      <c r="L2707" s="35"/>
      <c r="M2707" s="35"/>
      <c r="N2707" s="36"/>
      <c r="O2707" s="37"/>
      <c r="P2707" s="43"/>
      <c r="Q2707" s="38"/>
      <c r="R2707" s="38"/>
      <c r="S2707" s="39"/>
      <c r="T2707" s="40"/>
      <c r="U2707" s="40"/>
      <c r="V2707" s="38"/>
      <c r="W2707" s="38"/>
      <c r="X2707" s="38"/>
      <c r="Y2707" s="43"/>
    </row>
    <row r="2708" spans="1:25">
      <c r="A2708" s="34"/>
      <c r="B2708" s="34"/>
      <c r="C2708" s="34"/>
      <c r="D2708" s="34"/>
      <c r="E2708" s="34"/>
      <c r="F2708" s="34"/>
      <c r="G2708" s="34"/>
      <c r="H2708" s="33"/>
      <c r="I2708" s="33"/>
      <c r="J2708" s="33"/>
      <c r="K2708" s="33"/>
      <c r="L2708" s="35"/>
      <c r="M2708" s="35"/>
      <c r="N2708" s="36"/>
      <c r="O2708" s="37"/>
      <c r="P2708" s="43"/>
      <c r="Q2708" s="38"/>
      <c r="R2708" s="38"/>
      <c r="S2708" s="39"/>
      <c r="T2708" s="40"/>
      <c r="U2708" s="40"/>
      <c r="V2708" s="38"/>
      <c r="W2708" s="38"/>
      <c r="X2708" s="38"/>
      <c r="Y2708" s="43"/>
    </row>
    <row r="2709" spans="1:25">
      <c r="A2709" s="34"/>
      <c r="B2709" s="34"/>
      <c r="C2709" s="34"/>
      <c r="D2709" s="34"/>
      <c r="E2709" s="34"/>
      <c r="F2709" s="34"/>
      <c r="G2709" s="34"/>
      <c r="H2709" s="33"/>
      <c r="I2709" s="33"/>
      <c r="J2709" s="33"/>
      <c r="K2709" s="33"/>
      <c r="L2709" s="35"/>
      <c r="M2709" s="35"/>
      <c r="N2709" s="36"/>
      <c r="O2709" s="37"/>
      <c r="P2709" s="43"/>
      <c r="Q2709" s="38"/>
      <c r="R2709" s="38"/>
      <c r="S2709" s="39"/>
      <c r="T2709" s="40"/>
      <c r="U2709" s="40"/>
      <c r="V2709" s="38"/>
      <c r="W2709" s="38"/>
      <c r="X2709" s="38"/>
      <c r="Y2709" s="43"/>
    </row>
    <row r="2710" spans="1:25">
      <c r="A2710" s="34"/>
      <c r="B2710" s="34"/>
      <c r="C2710" s="34"/>
      <c r="D2710" s="34"/>
      <c r="E2710" s="34"/>
      <c r="F2710" s="34"/>
      <c r="G2710" s="34"/>
      <c r="H2710" s="33"/>
      <c r="I2710" s="33"/>
      <c r="J2710" s="33"/>
      <c r="K2710" s="33"/>
      <c r="L2710" s="35"/>
      <c r="M2710" s="35"/>
      <c r="N2710" s="36"/>
      <c r="O2710" s="37"/>
      <c r="P2710" s="43"/>
      <c r="Q2710" s="38"/>
      <c r="R2710" s="38"/>
      <c r="S2710" s="39"/>
      <c r="T2710" s="40"/>
      <c r="U2710" s="40"/>
      <c r="V2710" s="38"/>
      <c r="W2710" s="38"/>
      <c r="X2710" s="38"/>
      <c r="Y2710" s="43"/>
    </row>
    <row r="2711" spans="1:25">
      <c r="A2711" s="34"/>
      <c r="B2711" s="34"/>
      <c r="C2711" s="34"/>
      <c r="D2711" s="34"/>
      <c r="E2711" s="34"/>
      <c r="F2711" s="34"/>
      <c r="G2711" s="34"/>
      <c r="H2711" s="33"/>
      <c r="I2711" s="33"/>
      <c r="J2711" s="33"/>
      <c r="K2711" s="33"/>
      <c r="L2711" s="35"/>
      <c r="M2711" s="35"/>
      <c r="N2711" s="36"/>
      <c r="O2711" s="37"/>
      <c r="P2711" s="43"/>
      <c r="Q2711" s="38"/>
      <c r="R2711" s="38"/>
      <c r="S2711" s="39"/>
      <c r="T2711" s="40"/>
      <c r="U2711" s="40"/>
      <c r="V2711" s="38"/>
      <c r="W2711" s="38"/>
      <c r="X2711" s="38"/>
      <c r="Y2711" s="43"/>
    </row>
    <row r="2712" spans="1:25">
      <c r="A2712" s="34"/>
      <c r="B2712" s="34"/>
      <c r="C2712" s="34"/>
      <c r="D2712" s="34"/>
      <c r="E2712" s="34"/>
      <c r="F2712" s="34"/>
      <c r="G2712" s="34"/>
      <c r="H2712" s="33"/>
      <c r="I2712" s="33"/>
      <c r="J2712" s="33"/>
      <c r="K2712" s="33"/>
      <c r="L2712" s="35"/>
      <c r="M2712" s="35"/>
      <c r="N2712" s="36"/>
      <c r="O2712" s="37"/>
      <c r="P2712" s="43"/>
      <c r="Q2712" s="38"/>
      <c r="R2712" s="38"/>
      <c r="S2712" s="39"/>
      <c r="T2712" s="40"/>
      <c r="U2712" s="40"/>
      <c r="V2712" s="38"/>
      <c r="W2712" s="38"/>
      <c r="X2712" s="38"/>
      <c r="Y2712" s="43"/>
    </row>
    <row r="2713" spans="1:25">
      <c r="A2713" s="34"/>
      <c r="B2713" s="34"/>
      <c r="C2713" s="34"/>
      <c r="D2713" s="34"/>
      <c r="E2713" s="34"/>
      <c r="F2713" s="34"/>
      <c r="G2713" s="34"/>
      <c r="H2713" s="33"/>
      <c r="I2713" s="33"/>
      <c r="J2713" s="33"/>
      <c r="K2713" s="33"/>
      <c r="L2713" s="35"/>
      <c r="M2713" s="35"/>
      <c r="N2713" s="36"/>
      <c r="O2713" s="37"/>
      <c r="P2713" s="43"/>
      <c r="Q2713" s="38"/>
      <c r="R2713" s="38"/>
      <c r="S2713" s="39"/>
      <c r="T2713" s="40"/>
      <c r="U2713" s="40"/>
      <c r="V2713" s="38"/>
      <c r="W2713" s="38"/>
      <c r="X2713" s="38"/>
      <c r="Y2713" s="43"/>
    </row>
    <row r="2714" spans="1:25">
      <c r="A2714" s="34"/>
      <c r="B2714" s="34"/>
      <c r="C2714" s="34"/>
      <c r="D2714" s="34"/>
      <c r="E2714" s="34"/>
      <c r="F2714" s="34"/>
      <c r="G2714" s="34"/>
      <c r="H2714" s="33"/>
      <c r="I2714" s="33"/>
      <c r="J2714" s="33"/>
      <c r="K2714" s="33"/>
      <c r="L2714" s="35"/>
      <c r="M2714" s="35"/>
      <c r="N2714" s="36"/>
      <c r="O2714" s="37"/>
      <c r="P2714" s="43"/>
      <c r="Q2714" s="38"/>
      <c r="R2714" s="38"/>
      <c r="S2714" s="39"/>
      <c r="T2714" s="40"/>
      <c r="U2714" s="40"/>
      <c r="V2714" s="38"/>
      <c r="W2714" s="38"/>
      <c r="X2714" s="38"/>
      <c r="Y2714" s="43"/>
    </row>
    <row r="2715" spans="1:25">
      <c r="A2715" s="34"/>
      <c r="B2715" s="34"/>
      <c r="C2715" s="34"/>
      <c r="D2715" s="34"/>
      <c r="E2715" s="34"/>
      <c r="F2715" s="34"/>
      <c r="G2715" s="34"/>
      <c r="H2715" s="33"/>
      <c r="I2715" s="33"/>
      <c r="J2715" s="33"/>
      <c r="K2715" s="33"/>
      <c r="L2715" s="35"/>
      <c r="M2715" s="35"/>
      <c r="N2715" s="36"/>
      <c r="O2715" s="37"/>
      <c r="P2715" s="43"/>
      <c r="Q2715" s="38"/>
      <c r="R2715" s="38"/>
      <c r="S2715" s="39"/>
      <c r="T2715" s="40"/>
      <c r="U2715" s="40"/>
      <c r="V2715" s="38"/>
      <c r="W2715" s="38"/>
      <c r="X2715" s="38"/>
      <c r="Y2715" s="43"/>
    </row>
    <row r="2716" spans="1:25">
      <c r="A2716" s="34"/>
      <c r="B2716" s="34"/>
      <c r="C2716" s="34"/>
      <c r="D2716" s="34"/>
      <c r="E2716" s="34"/>
      <c r="F2716" s="34"/>
      <c r="G2716" s="34"/>
      <c r="H2716" s="33"/>
      <c r="I2716" s="33"/>
      <c r="J2716" s="33"/>
      <c r="K2716" s="33"/>
      <c r="L2716" s="35"/>
      <c r="M2716" s="35"/>
      <c r="N2716" s="36"/>
      <c r="O2716" s="37"/>
      <c r="P2716" s="43"/>
      <c r="Q2716" s="38"/>
      <c r="R2716" s="38"/>
      <c r="S2716" s="39"/>
      <c r="T2716" s="40"/>
      <c r="U2716" s="40"/>
      <c r="V2716" s="38"/>
      <c r="W2716" s="38"/>
      <c r="X2716" s="38"/>
      <c r="Y2716" s="43"/>
    </row>
    <row r="2717" spans="1:25">
      <c r="A2717" s="34"/>
      <c r="B2717" s="34"/>
      <c r="C2717" s="34"/>
      <c r="D2717" s="34"/>
      <c r="E2717" s="34"/>
      <c r="F2717" s="34"/>
      <c r="G2717" s="34"/>
      <c r="H2717" s="33"/>
      <c r="I2717" s="33"/>
      <c r="J2717" s="33"/>
      <c r="K2717" s="33"/>
      <c r="L2717" s="35"/>
      <c r="M2717" s="35"/>
      <c r="N2717" s="36"/>
      <c r="O2717" s="37"/>
      <c r="P2717" s="43"/>
      <c r="Q2717" s="38"/>
      <c r="R2717" s="38"/>
      <c r="S2717" s="39"/>
      <c r="T2717" s="40"/>
      <c r="U2717" s="40"/>
      <c r="V2717" s="38"/>
      <c r="W2717" s="38"/>
      <c r="X2717" s="38"/>
      <c r="Y2717" s="43"/>
    </row>
    <row r="2718" spans="1:25">
      <c r="A2718" s="34"/>
      <c r="B2718" s="34"/>
      <c r="C2718" s="34"/>
      <c r="D2718" s="34"/>
      <c r="E2718" s="34"/>
      <c r="F2718" s="34"/>
      <c r="G2718" s="34"/>
      <c r="H2718" s="33"/>
      <c r="I2718" s="33"/>
      <c r="J2718" s="33"/>
      <c r="K2718" s="33"/>
      <c r="L2718" s="35"/>
      <c r="M2718" s="35"/>
      <c r="N2718" s="36"/>
      <c r="O2718" s="37"/>
      <c r="P2718" s="43"/>
      <c r="Q2718" s="38"/>
      <c r="R2718" s="38"/>
      <c r="S2718" s="39"/>
      <c r="T2718" s="40"/>
      <c r="U2718" s="40"/>
      <c r="V2718" s="38"/>
      <c r="W2718" s="38"/>
      <c r="X2718" s="38"/>
      <c r="Y2718" s="43"/>
    </row>
    <row r="2719" spans="1:25">
      <c r="A2719" s="34"/>
      <c r="B2719" s="34"/>
      <c r="C2719" s="34"/>
      <c r="D2719" s="34"/>
      <c r="E2719" s="34"/>
      <c r="F2719" s="34"/>
      <c r="G2719" s="34"/>
      <c r="H2719" s="33"/>
      <c r="I2719" s="33"/>
      <c r="J2719" s="33"/>
      <c r="K2719" s="33"/>
      <c r="L2719" s="35"/>
      <c r="M2719" s="35"/>
      <c r="N2719" s="36"/>
      <c r="O2719" s="37"/>
      <c r="P2719" s="43"/>
      <c r="Q2719" s="38"/>
      <c r="R2719" s="38"/>
      <c r="S2719" s="39"/>
      <c r="T2719" s="40"/>
      <c r="U2719" s="40"/>
      <c r="V2719" s="38"/>
      <c r="W2719" s="38"/>
      <c r="X2719" s="38"/>
      <c r="Y2719" s="43"/>
    </row>
    <row r="2720" spans="1:25">
      <c r="A2720" s="34"/>
      <c r="B2720" s="34"/>
      <c r="C2720" s="34"/>
      <c r="D2720" s="34"/>
      <c r="E2720" s="34"/>
      <c r="F2720" s="34"/>
      <c r="G2720" s="34"/>
      <c r="H2720" s="33"/>
      <c r="I2720" s="33"/>
      <c r="J2720" s="33"/>
      <c r="K2720" s="33"/>
      <c r="L2720" s="35"/>
      <c r="M2720" s="35"/>
      <c r="N2720" s="36"/>
      <c r="O2720" s="37"/>
      <c r="P2720" s="43"/>
      <c r="Q2720" s="38"/>
      <c r="R2720" s="38"/>
      <c r="S2720" s="39"/>
      <c r="T2720" s="40"/>
      <c r="U2720" s="40"/>
      <c r="V2720" s="38"/>
      <c r="W2720" s="38"/>
      <c r="X2720" s="38"/>
      <c r="Y2720" s="43"/>
    </row>
    <row r="2721" spans="1:25">
      <c r="A2721" s="34"/>
      <c r="B2721" s="34"/>
      <c r="C2721" s="34"/>
      <c r="D2721" s="34"/>
      <c r="E2721" s="34"/>
      <c r="F2721" s="34"/>
      <c r="G2721" s="34"/>
      <c r="H2721" s="33"/>
      <c r="I2721" s="33"/>
      <c r="J2721" s="33"/>
      <c r="K2721" s="33"/>
      <c r="L2721" s="35"/>
      <c r="M2721" s="35"/>
      <c r="N2721" s="36"/>
      <c r="O2721" s="37"/>
      <c r="P2721" s="43"/>
      <c r="Q2721" s="38"/>
      <c r="R2721" s="38"/>
      <c r="S2721" s="39"/>
      <c r="T2721" s="40"/>
      <c r="U2721" s="40"/>
      <c r="V2721" s="38"/>
      <c r="W2721" s="38"/>
      <c r="X2721" s="38"/>
      <c r="Y2721" s="43"/>
    </row>
    <row r="2722" spans="1:25">
      <c r="A2722" s="34"/>
      <c r="B2722" s="34"/>
      <c r="C2722" s="34"/>
      <c r="D2722" s="34"/>
      <c r="E2722" s="34"/>
      <c r="F2722" s="34"/>
      <c r="G2722" s="34"/>
      <c r="H2722" s="33"/>
      <c r="I2722" s="33"/>
      <c r="J2722" s="33"/>
      <c r="K2722" s="33"/>
      <c r="L2722" s="35"/>
      <c r="M2722" s="35"/>
      <c r="N2722" s="36"/>
      <c r="O2722" s="37"/>
      <c r="P2722" s="43"/>
      <c r="Q2722" s="38"/>
      <c r="R2722" s="38"/>
      <c r="S2722" s="39"/>
      <c r="T2722" s="40"/>
      <c r="U2722" s="40"/>
      <c r="V2722" s="38"/>
      <c r="W2722" s="38"/>
      <c r="X2722" s="38"/>
      <c r="Y2722" s="43"/>
    </row>
    <row r="2723" spans="1:25">
      <c r="A2723" s="34"/>
      <c r="B2723" s="34"/>
      <c r="C2723" s="34"/>
      <c r="D2723" s="34"/>
      <c r="E2723" s="34"/>
      <c r="F2723" s="34"/>
      <c r="G2723" s="34"/>
      <c r="H2723" s="33"/>
      <c r="I2723" s="33"/>
      <c r="J2723" s="33"/>
      <c r="K2723" s="33"/>
      <c r="L2723" s="35"/>
      <c r="M2723" s="35"/>
      <c r="N2723" s="36"/>
      <c r="O2723" s="37"/>
      <c r="P2723" s="43"/>
      <c r="Q2723" s="38"/>
      <c r="R2723" s="38"/>
      <c r="S2723" s="39"/>
      <c r="T2723" s="40"/>
      <c r="U2723" s="40"/>
      <c r="V2723" s="38"/>
      <c r="W2723" s="38"/>
      <c r="X2723" s="38"/>
      <c r="Y2723" s="43"/>
    </row>
    <row r="2724" spans="1:25">
      <c r="A2724" s="34"/>
      <c r="B2724" s="34"/>
      <c r="C2724" s="34"/>
      <c r="D2724" s="34"/>
      <c r="E2724" s="34"/>
      <c r="F2724" s="34"/>
      <c r="G2724" s="34"/>
      <c r="H2724" s="33"/>
      <c r="I2724" s="33"/>
      <c r="J2724" s="33"/>
      <c r="K2724" s="33"/>
      <c r="L2724" s="35"/>
      <c r="M2724" s="35"/>
      <c r="N2724" s="36"/>
      <c r="O2724" s="37"/>
      <c r="P2724" s="43"/>
      <c r="Q2724" s="38"/>
      <c r="R2724" s="38"/>
      <c r="S2724" s="39"/>
      <c r="T2724" s="40"/>
      <c r="U2724" s="40"/>
      <c r="V2724" s="38"/>
      <c r="W2724" s="38"/>
      <c r="X2724" s="38"/>
      <c r="Y2724" s="43"/>
    </row>
    <row r="2725" spans="1:25">
      <c r="A2725" s="34"/>
      <c r="B2725" s="34"/>
      <c r="C2725" s="34"/>
      <c r="D2725" s="34"/>
      <c r="E2725" s="34"/>
      <c r="F2725" s="34"/>
      <c r="G2725" s="34"/>
      <c r="H2725" s="33"/>
      <c r="I2725" s="33"/>
      <c r="J2725" s="33"/>
      <c r="K2725" s="33"/>
      <c r="L2725" s="35"/>
      <c r="M2725" s="35"/>
      <c r="N2725" s="36"/>
      <c r="O2725" s="37"/>
      <c r="P2725" s="43"/>
      <c r="Q2725" s="38"/>
      <c r="R2725" s="38"/>
      <c r="S2725" s="39"/>
      <c r="T2725" s="40"/>
      <c r="U2725" s="40"/>
      <c r="V2725" s="38"/>
      <c r="W2725" s="38"/>
      <c r="X2725" s="38"/>
      <c r="Y2725" s="43"/>
    </row>
    <row r="2726" spans="1:25">
      <c r="A2726" s="34"/>
      <c r="B2726" s="34"/>
      <c r="C2726" s="34"/>
      <c r="D2726" s="34"/>
      <c r="E2726" s="34"/>
      <c r="F2726" s="34"/>
      <c r="G2726" s="34"/>
      <c r="H2726" s="33"/>
      <c r="I2726" s="33"/>
      <c r="J2726" s="33"/>
      <c r="K2726" s="33"/>
      <c r="L2726" s="35"/>
      <c r="M2726" s="35"/>
      <c r="N2726" s="36"/>
      <c r="O2726" s="37"/>
      <c r="P2726" s="43"/>
      <c r="Q2726" s="38"/>
      <c r="R2726" s="38"/>
      <c r="S2726" s="39"/>
      <c r="T2726" s="40"/>
      <c r="U2726" s="40"/>
      <c r="V2726" s="38"/>
      <c r="W2726" s="38"/>
      <c r="X2726" s="38"/>
      <c r="Y2726" s="43"/>
    </row>
    <row r="2727" spans="1:25">
      <c r="A2727" s="34"/>
      <c r="B2727" s="34"/>
      <c r="C2727" s="34"/>
      <c r="D2727" s="34"/>
      <c r="E2727" s="34"/>
      <c r="F2727" s="34"/>
      <c r="G2727" s="34"/>
      <c r="H2727" s="33"/>
      <c r="I2727" s="33"/>
      <c r="J2727" s="33"/>
      <c r="K2727" s="33"/>
      <c r="L2727" s="35"/>
      <c r="M2727" s="35"/>
      <c r="N2727" s="36"/>
      <c r="O2727" s="37"/>
      <c r="P2727" s="43"/>
      <c r="Q2727" s="38"/>
      <c r="R2727" s="38"/>
      <c r="S2727" s="39"/>
      <c r="T2727" s="40"/>
      <c r="U2727" s="40"/>
      <c r="V2727" s="38"/>
      <c r="W2727" s="38"/>
      <c r="X2727" s="38"/>
      <c r="Y2727" s="43"/>
    </row>
    <row r="2728" spans="1:25">
      <c r="A2728" s="34"/>
      <c r="B2728" s="34"/>
      <c r="C2728" s="34"/>
      <c r="D2728" s="34"/>
      <c r="E2728" s="34"/>
      <c r="F2728" s="34"/>
      <c r="G2728" s="34"/>
      <c r="H2728" s="33"/>
      <c r="I2728" s="33"/>
      <c r="J2728" s="33"/>
      <c r="K2728" s="33"/>
      <c r="L2728" s="35"/>
      <c r="M2728" s="35"/>
      <c r="N2728" s="36"/>
      <c r="O2728" s="37"/>
      <c r="P2728" s="43"/>
      <c r="Q2728" s="38"/>
      <c r="R2728" s="38"/>
      <c r="S2728" s="39"/>
      <c r="T2728" s="40"/>
      <c r="U2728" s="40"/>
      <c r="V2728" s="38"/>
      <c r="W2728" s="38"/>
      <c r="X2728" s="38"/>
      <c r="Y2728" s="43"/>
    </row>
    <row r="2729" spans="1:25">
      <c r="A2729" s="34"/>
      <c r="B2729" s="34"/>
      <c r="C2729" s="34"/>
      <c r="D2729" s="34"/>
      <c r="E2729" s="34"/>
      <c r="F2729" s="34"/>
      <c r="G2729" s="34"/>
      <c r="H2729" s="33"/>
      <c r="I2729" s="33"/>
      <c r="J2729" s="33"/>
      <c r="K2729" s="33"/>
      <c r="L2729" s="35"/>
      <c r="M2729" s="35"/>
      <c r="N2729" s="36"/>
      <c r="O2729" s="37"/>
      <c r="P2729" s="43"/>
      <c r="Q2729" s="38"/>
      <c r="R2729" s="38"/>
      <c r="S2729" s="39"/>
      <c r="T2729" s="40"/>
      <c r="U2729" s="40"/>
      <c r="V2729" s="38"/>
      <c r="W2729" s="38"/>
      <c r="X2729" s="38"/>
      <c r="Y2729" s="43"/>
    </row>
    <row r="2730" spans="1:25">
      <c r="A2730" s="34"/>
      <c r="B2730" s="34"/>
      <c r="C2730" s="34"/>
      <c r="D2730" s="34"/>
      <c r="E2730" s="34"/>
      <c r="F2730" s="34"/>
      <c r="G2730" s="34"/>
      <c r="H2730" s="33"/>
      <c r="I2730" s="33"/>
      <c r="J2730" s="33"/>
      <c r="K2730" s="33"/>
      <c r="L2730" s="35"/>
      <c r="M2730" s="35"/>
      <c r="N2730" s="36"/>
      <c r="O2730" s="37"/>
      <c r="P2730" s="43"/>
      <c r="Q2730" s="38"/>
      <c r="R2730" s="38"/>
      <c r="S2730" s="39"/>
      <c r="T2730" s="40"/>
      <c r="U2730" s="40"/>
      <c r="V2730" s="38"/>
      <c r="W2730" s="38"/>
      <c r="X2730" s="38"/>
      <c r="Y2730" s="43"/>
    </row>
    <row r="2731" spans="1:25">
      <c r="A2731" s="34"/>
      <c r="B2731" s="34"/>
      <c r="C2731" s="34"/>
      <c r="D2731" s="34"/>
      <c r="E2731" s="34"/>
      <c r="F2731" s="34"/>
      <c r="G2731" s="34"/>
      <c r="H2731" s="33"/>
      <c r="I2731" s="33"/>
      <c r="J2731" s="33"/>
      <c r="K2731" s="33"/>
      <c r="L2731" s="35"/>
      <c r="M2731" s="35"/>
      <c r="N2731" s="36"/>
      <c r="O2731" s="37"/>
      <c r="P2731" s="43"/>
      <c r="Q2731" s="38"/>
      <c r="R2731" s="38"/>
      <c r="S2731" s="39"/>
      <c r="T2731" s="40"/>
      <c r="U2731" s="40"/>
      <c r="V2731" s="38"/>
      <c r="W2731" s="38"/>
      <c r="X2731" s="38"/>
      <c r="Y2731" s="43"/>
    </row>
    <row r="2732" spans="1:25">
      <c r="A2732" s="34"/>
      <c r="B2732" s="34"/>
      <c r="C2732" s="34"/>
      <c r="D2732" s="34"/>
      <c r="E2732" s="34"/>
      <c r="F2732" s="34"/>
      <c r="G2732" s="34"/>
      <c r="H2732" s="33"/>
      <c r="I2732" s="33"/>
      <c r="J2732" s="33"/>
      <c r="K2732" s="33"/>
      <c r="L2732" s="35"/>
      <c r="M2732" s="35"/>
      <c r="N2732" s="36"/>
      <c r="O2732" s="37"/>
      <c r="P2732" s="43"/>
      <c r="Q2732" s="38"/>
      <c r="R2732" s="38"/>
      <c r="S2732" s="39"/>
      <c r="T2732" s="40"/>
      <c r="U2732" s="40"/>
      <c r="V2732" s="38"/>
      <c r="W2732" s="38"/>
      <c r="X2732" s="38"/>
      <c r="Y2732" s="43"/>
    </row>
    <row r="2733" spans="1:25">
      <c r="A2733" s="34"/>
      <c r="B2733" s="34"/>
      <c r="C2733" s="34"/>
      <c r="D2733" s="34"/>
      <c r="E2733" s="34"/>
      <c r="F2733" s="34"/>
      <c r="G2733" s="34"/>
      <c r="H2733" s="33"/>
      <c r="I2733" s="33"/>
      <c r="J2733" s="33"/>
      <c r="K2733" s="33"/>
      <c r="L2733" s="35"/>
      <c r="M2733" s="35"/>
      <c r="N2733" s="36"/>
      <c r="O2733" s="37"/>
      <c r="P2733" s="43"/>
      <c r="Q2733" s="38"/>
      <c r="R2733" s="38"/>
      <c r="S2733" s="39"/>
      <c r="T2733" s="40"/>
      <c r="U2733" s="40"/>
      <c r="V2733" s="38"/>
      <c r="W2733" s="38"/>
      <c r="X2733" s="38"/>
      <c r="Y2733" s="43"/>
    </row>
    <row r="2734" spans="1:25">
      <c r="A2734" s="34"/>
      <c r="B2734" s="34"/>
      <c r="C2734" s="34"/>
      <c r="D2734" s="34"/>
      <c r="E2734" s="34"/>
      <c r="F2734" s="34"/>
      <c r="G2734" s="34"/>
      <c r="H2734" s="33"/>
      <c r="I2734" s="33"/>
      <c r="J2734" s="33"/>
      <c r="K2734" s="33"/>
      <c r="L2734" s="35"/>
      <c r="M2734" s="35"/>
      <c r="N2734" s="36"/>
      <c r="O2734" s="37"/>
      <c r="P2734" s="43"/>
      <c r="Q2734" s="38"/>
      <c r="R2734" s="38"/>
      <c r="S2734" s="39"/>
      <c r="T2734" s="40"/>
      <c r="U2734" s="40"/>
      <c r="V2734" s="38"/>
      <c r="W2734" s="38"/>
      <c r="X2734" s="38"/>
      <c r="Y2734" s="43"/>
    </row>
    <row r="2735" spans="1:25">
      <c r="A2735" s="34"/>
      <c r="B2735" s="34"/>
      <c r="C2735" s="34"/>
      <c r="D2735" s="34"/>
      <c r="E2735" s="34"/>
      <c r="F2735" s="34"/>
      <c r="G2735" s="34"/>
      <c r="H2735" s="33"/>
      <c r="I2735" s="33"/>
      <c r="J2735" s="33"/>
      <c r="K2735" s="33"/>
      <c r="L2735" s="35"/>
      <c r="M2735" s="35"/>
      <c r="N2735" s="36"/>
      <c r="O2735" s="37"/>
      <c r="P2735" s="43"/>
      <c r="Q2735" s="38"/>
      <c r="R2735" s="38"/>
      <c r="S2735" s="39"/>
      <c r="T2735" s="40"/>
      <c r="U2735" s="40"/>
      <c r="V2735" s="38"/>
      <c r="W2735" s="38"/>
      <c r="X2735" s="38"/>
      <c r="Y2735" s="43"/>
    </row>
    <row r="2736" spans="1:25">
      <c r="A2736" s="34"/>
      <c r="B2736" s="34"/>
      <c r="C2736" s="34"/>
      <c r="D2736" s="34"/>
      <c r="E2736" s="34"/>
      <c r="F2736" s="34"/>
      <c r="G2736" s="34"/>
      <c r="H2736" s="33"/>
      <c r="I2736" s="33"/>
      <c r="J2736" s="33"/>
      <c r="K2736" s="33"/>
      <c r="L2736" s="35"/>
      <c r="M2736" s="35"/>
      <c r="N2736" s="36"/>
      <c r="O2736" s="37"/>
      <c r="P2736" s="43"/>
      <c r="Q2736" s="38"/>
      <c r="R2736" s="38"/>
      <c r="S2736" s="39"/>
      <c r="T2736" s="40"/>
      <c r="U2736" s="40"/>
      <c r="V2736" s="38"/>
      <c r="W2736" s="38"/>
      <c r="X2736" s="38"/>
      <c r="Y2736" s="43"/>
    </row>
    <row r="2737" spans="1:25">
      <c r="A2737" s="34"/>
      <c r="B2737" s="34"/>
      <c r="C2737" s="34"/>
      <c r="D2737" s="34"/>
      <c r="E2737" s="34"/>
      <c r="F2737" s="34"/>
      <c r="G2737" s="34"/>
      <c r="H2737" s="33"/>
      <c r="I2737" s="33"/>
      <c r="J2737" s="33"/>
      <c r="K2737" s="33"/>
      <c r="L2737" s="35"/>
      <c r="M2737" s="35"/>
      <c r="N2737" s="36"/>
      <c r="O2737" s="37"/>
      <c r="P2737" s="43"/>
      <c r="Q2737" s="38"/>
      <c r="R2737" s="38"/>
      <c r="S2737" s="39"/>
      <c r="T2737" s="40"/>
      <c r="U2737" s="40"/>
      <c r="V2737" s="38"/>
      <c r="W2737" s="38"/>
      <c r="X2737" s="38"/>
      <c r="Y2737" s="43"/>
    </row>
    <row r="2738" spans="1:25">
      <c r="A2738" s="34"/>
      <c r="B2738" s="34"/>
      <c r="C2738" s="34"/>
      <c r="D2738" s="34"/>
      <c r="E2738" s="34"/>
      <c r="F2738" s="34"/>
      <c r="G2738" s="34"/>
      <c r="H2738" s="33"/>
      <c r="I2738" s="33"/>
      <c r="J2738" s="33"/>
      <c r="K2738" s="33"/>
      <c r="L2738" s="35"/>
      <c r="M2738" s="35"/>
      <c r="N2738" s="36"/>
      <c r="O2738" s="37"/>
      <c r="P2738" s="43"/>
      <c r="Q2738" s="38"/>
      <c r="R2738" s="38"/>
      <c r="S2738" s="39"/>
      <c r="T2738" s="40"/>
      <c r="U2738" s="40"/>
      <c r="V2738" s="38"/>
      <c r="W2738" s="38"/>
      <c r="X2738" s="38"/>
      <c r="Y2738" s="43"/>
    </row>
    <row r="2739" spans="1:25">
      <c r="A2739" s="34"/>
      <c r="B2739" s="34"/>
      <c r="C2739" s="34"/>
      <c r="D2739" s="34"/>
      <c r="E2739" s="34"/>
      <c r="F2739" s="34"/>
      <c r="G2739" s="34"/>
      <c r="H2739" s="33"/>
      <c r="I2739" s="33"/>
      <c r="J2739" s="33"/>
      <c r="K2739" s="33"/>
      <c r="L2739" s="35"/>
      <c r="M2739" s="35"/>
      <c r="N2739" s="36"/>
      <c r="O2739" s="37"/>
      <c r="P2739" s="43"/>
      <c r="Q2739" s="38"/>
      <c r="R2739" s="38"/>
      <c r="S2739" s="39"/>
      <c r="T2739" s="40"/>
      <c r="U2739" s="40"/>
      <c r="V2739" s="38"/>
      <c r="W2739" s="38"/>
      <c r="X2739" s="38"/>
      <c r="Y2739" s="43"/>
    </row>
    <row r="2740" spans="1:25">
      <c r="A2740" s="34"/>
      <c r="B2740" s="34"/>
      <c r="C2740" s="34"/>
      <c r="D2740" s="34"/>
      <c r="E2740" s="34"/>
      <c r="F2740" s="34"/>
      <c r="G2740" s="34"/>
      <c r="H2740" s="33"/>
      <c r="I2740" s="33"/>
      <c r="J2740" s="33"/>
      <c r="K2740" s="33"/>
      <c r="L2740" s="35"/>
      <c r="M2740" s="35"/>
      <c r="N2740" s="36"/>
      <c r="O2740" s="37"/>
      <c r="P2740" s="43"/>
      <c r="Q2740" s="38"/>
      <c r="R2740" s="38"/>
      <c r="S2740" s="39"/>
      <c r="T2740" s="40"/>
      <c r="U2740" s="40"/>
      <c r="V2740" s="38"/>
      <c r="W2740" s="38"/>
      <c r="X2740" s="38"/>
      <c r="Y2740" s="43"/>
    </row>
    <row r="2741" spans="1:25">
      <c r="A2741" s="34"/>
      <c r="B2741" s="34"/>
      <c r="C2741" s="34"/>
      <c r="D2741" s="34"/>
      <c r="E2741" s="34"/>
      <c r="F2741" s="34"/>
      <c r="G2741" s="34"/>
      <c r="H2741" s="33"/>
      <c r="I2741" s="33"/>
      <c r="J2741" s="33"/>
      <c r="K2741" s="33"/>
      <c r="L2741" s="35"/>
      <c r="M2741" s="35"/>
      <c r="N2741" s="36"/>
      <c r="O2741" s="37"/>
      <c r="P2741" s="43"/>
      <c r="Q2741" s="38"/>
      <c r="R2741" s="38"/>
      <c r="S2741" s="39"/>
      <c r="T2741" s="40"/>
      <c r="U2741" s="40"/>
      <c r="V2741" s="38"/>
      <c r="W2741" s="38"/>
      <c r="X2741" s="38"/>
      <c r="Y2741" s="43"/>
    </row>
    <row r="2742" spans="1:25">
      <c r="A2742" s="34"/>
      <c r="B2742" s="34"/>
      <c r="C2742" s="34"/>
      <c r="D2742" s="34"/>
      <c r="E2742" s="34"/>
      <c r="F2742" s="34"/>
      <c r="G2742" s="34"/>
      <c r="H2742" s="33"/>
      <c r="I2742" s="33"/>
      <c r="J2742" s="33"/>
      <c r="K2742" s="33"/>
      <c r="L2742" s="35"/>
      <c r="M2742" s="35"/>
      <c r="N2742" s="36"/>
      <c r="O2742" s="37"/>
      <c r="P2742" s="43"/>
      <c r="Q2742" s="38"/>
      <c r="R2742" s="38"/>
      <c r="S2742" s="39"/>
      <c r="T2742" s="40"/>
      <c r="U2742" s="40"/>
      <c r="V2742" s="38"/>
      <c r="W2742" s="38"/>
      <c r="X2742" s="38"/>
      <c r="Y2742" s="43"/>
    </row>
    <row r="2743" spans="1:25">
      <c r="A2743" s="34"/>
      <c r="B2743" s="34"/>
      <c r="C2743" s="34"/>
      <c r="D2743" s="34"/>
      <c r="E2743" s="34"/>
      <c r="F2743" s="34"/>
      <c r="G2743" s="34"/>
      <c r="H2743" s="33"/>
      <c r="I2743" s="33"/>
      <c r="J2743" s="33"/>
      <c r="K2743" s="33"/>
      <c r="L2743" s="35"/>
      <c r="M2743" s="35"/>
      <c r="N2743" s="36"/>
      <c r="O2743" s="37"/>
      <c r="P2743" s="43"/>
      <c r="Q2743" s="38"/>
      <c r="R2743" s="38"/>
      <c r="S2743" s="39"/>
      <c r="T2743" s="40"/>
      <c r="U2743" s="40"/>
      <c r="V2743" s="38"/>
      <c r="W2743" s="38"/>
      <c r="X2743" s="38"/>
      <c r="Y2743" s="43"/>
    </row>
    <row r="2744" spans="1:25">
      <c r="A2744" s="34"/>
      <c r="B2744" s="34"/>
      <c r="C2744" s="34"/>
      <c r="D2744" s="34"/>
      <c r="E2744" s="34"/>
      <c r="F2744" s="34"/>
      <c r="G2744" s="34"/>
      <c r="H2744" s="33"/>
      <c r="I2744" s="33"/>
      <c r="J2744" s="33"/>
      <c r="K2744" s="33"/>
      <c r="L2744" s="35"/>
      <c r="M2744" s="35"/>
      <c r="N2744" s="36"/>
      <c r="O2744" s="37"/>
      <c r="P2744" s="43"/>
      <c r="Q2744" s="38"/>
      <c r="R2744" s="38"/>
      <c r="S2744" s="39"/>
      <c r="T2744" s="40"/>
      <c r="U2744" s="40"/>
      <c r="V2744" s="38"/>
      <c r="W2744" s="38"/>
      <c r="X2744" s="38"/>
      <c r="Y2744" s="43"/>
    </row>
    <row r="2745" spans="1:25">
      <c r="A2745" s="34"/>
      <c r="B2745" s="34"/>
      <c r="C2745" s="34"/>
      <c r="D2745" s="34"/>
      <c r="E2745" s="34"/>
      <c r="F2745" s="34"/>
      <c r="G2745" s="34"/>
      <c r="H2745" s="33"/>
      <c r="I2745" s="33"/>
      <c r="J2745" s="33"/>
      <c r="K2745" s="33"/>
      <c r="L2745" s="35"/>
      <c r="M2745" s="35"/>
      <c r="N2745" s="36"/>
      <c r="O2745" s="37"/>
      <c r="P2745" s="43"/>
      <c r="Q2745" s="38"/>
      <c r="R2745" s="38"/>
      <c r="S2745" s="39"/>
      <c r="T2745" s="40"/>
      <c r="U2745" s="40"/>
      <c r="V2745" s="38"/>
      <c r="W2745" s="38"/>
      <c r="X2745" s="38"/>
      <c r="Y2745" s="43"/>
    </row>
    <row r="2746" spans="1:25">
      <c r="A2746" s="34"/>
      <c r="B2746" s="34"/>
      <c r="C2746" s="34"/>
      <c r="D2746" s="34"/>
      <c r="E2746" s="34"/>
      <c r="F2746" s="34"/>
      <c r="G2746" s="34"/>
      <c r="H2746" s="33"/>
      <c r="I2746" s="33"/>
      <c r="J2746" s="33"/>
      <c r="K2746" s="33"/>
      <c r="L2746" s="35"/>
      <c r="M2746" s="35"/>
      <c r="N2746" s="36"/>
      <c r="O2746" s="37"/>
      <c r="P2746" s="43"/>
      <c r="Q2746" s="38"/>
      <c r="R2746" s="38"/>
      <c r="S2746" s="39"/>
      <c r="T2746" s="40"/>
      <c r="U2746" s="40"/>
      <c r="V2746" s="38"/>
      <c r="W2746" s="38"/>
      <c r="X2746" s="38"/>
      <c r="Y2746" s="43"/>
    </row>
    <row r="2747" spans="1:25">
      <c r="A2747" s="34"/>
      <c r="B2747" s="34"/>
      <c r="C2747" s="34"/>
      <c r="D2747" s="34"/>
      <c r="E2747" s="34"/>
      <c r="F2747" s="34"/>
      <c r="G2747" s="34"/>
      <c r="H2747" s="33"/>
      <c r="I2747" s="33"/>
      <c r="J2747" s="33"/>
      <c r="K2747" s="33"/>
      <c r="L2747" s="35"/>
      <c r="M2747" s="35"/>
      <c r="N2747" s="36"/>
      <c r="O2747" s="37"/>
      <c r="P2747" s="43"/>
      <c r="Q2747" s="38"/>
      <c r="R2747" s="38"/>
      <c r="S2747" s="39"/>
      <c r="T2747" s="40"/>
      <c r="U2747" s="40"/>
      <c r="V2747" s="38"/>
      <c r="W2747" s="38"/>
      <c r="X2747" s="38"/>
      <c r="Y2747" s="43"/>
    </row>
    <row r="2748" spans="1:25">
      <c r="A2748" s="34"/>
      <c r="B2748" s="34"/>
      <c r="C2748" s="34"/>
      <c r="D2748" s="34"/>
      <c r="E2748" s="34"/>
      <c r="F2748" s="34"/>
      <c r="G2748" s="34"/>
      <c r="H2748" s="33"/>
      <c r="I2748" s="33"/>
      <c r="J2748" s="33"/>
      <c r="K2748" s="33"/>
      <c r="L2748" s="35"/>
      <c r="M2748" s="35"/>
      <c r="N2748" s="36"/>
      <c r="O2748" s="37"/>
      <c r="P2748" s="43"/>
      <c r="Q2748" s="38"/>
      <c r="R2748" s="38"/>
      <c r="S2748" s="39"/>
      <c r="T2748" s="40"/>
      <c r="U2748" s="40"/>
      <c r="V2748" s="38"/>
      <c r="W2748" s="38"/>
      <c r="X2748" s="38"/>
      <c r="Y2748" s="43"/>
    </row>
    <row r="2749" spans="1:25">
      <c r="A2749" s="34"/>
      <c r="B2749" s="34"/>
      <c r="C2749" s="34"/>
      <c r="D2749" s="34"/>
      <c r="E2749" s="34"/>
      <c r="F2749" s="34"/>
      <c r="G2749" s="34"/>
      <c r="H2749" s="33"/>
      <c r="I2749" s="33"/>
      <c r="J2749" s="33"/>
      <c r="K2749" s="33"/>
      <c r="L2749" s="35"/>
      <c r="M2749" s="35"/>
      <c r="N2749" s="36"/>
      <c r="O2749" s="37"/>
      <c r="P2749" s="43"/>
      <c r="Q2749" s="38"/>
      <c r="R2749" s="38"/>
      <c r="S2749" s="39"/>
      <c r="T2749" s="40"/>
      <c r="U2749" s="40"/>
      <c r="V2749" s="38"/>
      <c r="W2749" s="38"/>
      <c r="X2749" s="38"/>
      <c r="Y2749" s="43"/>
    </row>
    <row r="2750" spans="1:25">
      <c r="A2750" s="34"/>
      <c r="B2750" s="34"/>
      <c r="C2750" s="34"/>
      <c r="D2750" s="34"/>
      <c r="E2750" s="34"/>
      <c r="F2750" s="34"/>
      <c r="G2750" s="34"/>
      <c r="H2750" s="33"/>
      <c r="I2750" s="33"/>
      <c r="J2750" s="33"/>
      <c r="K2750" s="33"/>
      <c r="L2750" s="35"/>
      <c r="M2750" s="35"/>
      <c r="N2750" s="36"/>
      <c r="O2750" s="37"/>
      <c r="P2750" s="43"/>
      <c r="Q2750" s="38"/>
      <c r="R2750" s="38"/>
      <c r="S2750" s="39"/>
      <c r="T2750" s="40"/>
      <c r="U2750" s="40"/>
      <c r="V2750" s="38"/>
      <c r="W2750" s="38"/>
      <c r="X2750" s="38"/>
      <c r="Y2750" s="43"/>
    </row>
    <row r="2751" spans="1:25">
      <c r="A2751" s="34"/>
      <c r="B2751" s="34"/>
      <c r="C2751" s="34"/>
      <c r="D2751" s="34"/>
      <c r="E2751" s="34"/>
      <c r="F2751" s="34"/>
      <c r="G2751" s="34"/>
      <c r="H2751" s="33"/>
      <c r="I2751" s="33"/>
      <c r="J2751" s="33"/>
      <c r="K2751" s="33"/>
      <c r="L2751" s="35"/>
      <c r="M2751" s="35"/>
      <c r="N2751" s="36"/>
      <c r="O2751" s="37"/>
      <c r="P2751" s="43"/>
      <c r="Q2751" s="38"/>
      <c r="R2751" s="38"/>
      <c r="S2751" s="39"/>
      <c r="T2751" s="40"/>
      <c r="U2751" s="40"/>
      <c r="V2751" s="38"/>
      <c r="W2751" s="38"/>
      <c r="X2751" s="38"/>
      <c r="Y2751" s="43"/>
    </row>
    <row r="2752" spans="1:25">
      <c r="A2752" s="34"/>
      <c r="B2752" s="34"/>
      <c r="C2752" s="34"/>
      <c r="D2752" s="34"/>
      <c r="E2752" s="34"/>
      <c r="F2752" s="34"/>
      <c r="G2752" s="34"/>
      <c r="H2752" s="33"/>
      <c r="I2752" s="33"/>
      <c r="J2752" s="33"/>
      <c r="K2752" s="33"/>
      <c r="L2752" s="35"/>
      <c r="M2752" s="35"/>
      <c r="N2752" s="36"/>
      <c r="O2752" s="37"/>
      <c r="P2752" s="43"/>
      <c r="Q2752" s="38"/>
      <c r="R2752" s="38"/>
      <c r="S2752" s="39"/>
      <c r="T2752" s="40"/>
      <c r="U2752" s="40"/>
      <c r="V2752" s="38"/>
      <c r="W2752" s="38"/>
      <c r="X2752" s="38"/>
      <c r="Y2752" s="43"/>
    </row>
    <row r="2753" spans="1:25">
      <c r="A2753" s="34"/>
      <c r="B2753" s="34"/>
      <c r="C2753" s="34"/>
      <c r="D2753" s="34"/>
      <c r="E2753" s="34"/>
      <c r="F2753" s="34"/>
      <c r="G2753" s="34"/>
      <c r="H2753" s="33"/>
      <c r="I2753" s="33"/>
      <c r="J2753" s="33"/>
      <c r="K2753" s="33"/>
      <c r="L2753" s="35"/>
      <c r="M2753" s="35"/>
      <c r="N2753" s="36"/>
      <c r="O2753" s="37"/>
      <c r="P2753" s="43"/>
      <c r="Q2753" s="38"/>
      <c r="R2753" s="38"/>
      <c r="S2753" s="39"/>
      <c r="T2753" s="40"/>
      <c r="U2753" s="40"/>
      <c r="V2753" s="38"/>
      <c r="W2753" s="38"/>
      <c r="X2753" s="38"/>
      <c r="Y2753" s="43"/>
    </row>
    <row r="2754" spans="1:25">
      <c r="A2754" s="34"/>
      <c r="B2754" s="34"/>
      <c r="C2754" s="34"/>
      <c r="D2754" s="34"/>
      <c r="E2754" s="34"/>
      <c r="F2754" s="34"/>
      <c r="G2754" s="34"/>
      <c r="H2754" s="33"/>
      <c r="I2754" s="33"/>
      <c r="J2754" s="33"/>
      <c r="K2754" s="33"/>
      <c r="L2754" s="35"/>
      <c r="M2754" s="35"/>
      <c r="N2754" s="36"/>
      <c r="O2754" s="37"/>
      <c r="P2754" s="43"/>
      <c r="Q2754" s="38"/>
      <c r="R2754" s="38"/>
      <c r="S2754" s="39"/>
      <c r="T2754" s="40"/>
      <c r="U2754" s="40"/>
      <c r="V2754" s="38"/>
      <c r="W2754" s="38"/>
      <c r="X2754" s="38"/>
      <c r="Y2754" s="43"/>
    </row>
    <row r="2755" spans="1:25">
      <c r="A2755" s="34"/>
      <c r="B2755" s="34"/>
      <c r="C2755" s="34"/>
      <c r="D2755" s="34"/>
      <c r="E2755" s="34"/>
      <c r="F2755" s="34"/>
      <c r="G2755" s="34"/>
      <c r="H2755" s="33"/>
      <c r="I2755" s="33"/>
      <c r="J2755" s="33"/>
      <c r="K2755" s="33"/>
      <c r="L2755" s="35"/>
      <c r="M2755" s="35"/>
      <c r="N2755" s="36"/>
      <c r="O2755" s="37"/>
      <c r="P2755" s="43"/>
      <c r="Q2755" s="38"/>
      <c r="R2755" s="38"/>
      <c r="S2755" s="39"/>
      <c r="T2755" s="40"/>
      <c r="U2755" s="40"/>
      <c r="V2755" s="38"/>
      <c r="W2755" s="38"/>
      <c r="X2755" s="38"/>
      <c r="Y2755" s="43"/>
    </row>
    <row r="2756" spans="1:25">
      <c r="A2756" s="34"/>
      <c r="B2756" s="34"/>
      <c r="C2756" s="34"/>
      <c r="D2756" s="34"/>
      <c r="E2756" s="34"/>
      <c r="F2756" s="34"/>
      <c r="G2756" s="34"/>
      <c r="H2756" s="33"/>
      <c r="I2756" s="33"/>
      <c r="J2756" s="33"/>
      <c r="K2756" s="33"/>
      <c r="L2756" s="35"/>
      <c r="M2756" s="35"/>
      <c r="N2756" s="36"/>
      <c r="O2756" s="37"/>
      <c r="P2756" s="43"/>
      <c r="Q2756" s="38"/>
      <c r="R2756" s="38"/>
      <c r="S2756" s="39"/>
      <c r="T2756" s="40"/>
      <c r="U2756" s="40"/>
      <c r="V2756" s="38"/>
      <c r="W2756" s="38"/>
      <c r="X2756" s="38"/>
      <c r="Y2756" s="43"/>
    </row>
    <row r="2757" spans="1:25">
      <c r="A2757" s="34"/>
      <c r="B2757" s="34"/>
      <c r="C2757" s="34"/>
      <c r="D2757" s="34"/>
      <c r="E2757" s="34"/>
      <c r="F2757" s="34"/>
      <c r="G2757" s="34"/>
      <c r="H2757" s="33"/>
      <c r="I2757" s="33"/>
      <c r="J2757" s="33"/>
      <c r="K2757" s="33"/>
      <c r="L2757" s="35"/>
      <c r="M2757" s="35"/>
      <c r="N2757" s="36"/>
      <c r="O2757" s="37"/>
      <c r="P2757" s="43"/>
      <c r="Q2757" s="38"/>
      <c r="R2757" s="38"/>
      <c r="S2757" s="39"/>
      <c r="T2757" s="40"/>
      <c r="U2757" s="40"/>
      <c r="V2757" s="38"/>
      <c r="W2757" s="38"/>
      <c r="X2757" s="38"/>
      <c r="Y2757" s="43"/>
    </row>
    <row r="2758" spans="1:25">
      <c r="A2758" s="34"/>
      <c r="B2758" s="34"/>
      <c r="C2758" s="34"/>
      <c r="D2758" s="34"/>
      <c r="E2758" s="34"/>
      <c r="F2758" s="34"/>
      <c r="G2758" s="34"/>
      <c r="H2758" s="33"/>
      <c r="I2758" s="33"/>
      <c r="J2758" s="33"/>
      <c r="K2758" s="33"/>
      <c r="L2758" s="35"/>
      <c r="M2758" s="35"/>
      <c r="N2758" s="36"/>
      <c r="O2758" s="37"/>
      <c r="P2758" s="43"/>
      <c r="Q2758" s="38"/>
      <c r="R2758" s="38"/>
      <c r="S2758" s="39"/>
      <c r="T2758" s="40"/>
      <c r="U2758" s="40"/>
      <c r="V2758" s="38"/>
      <c r="W2758" s="38"/>
      <c r="X2758" s="38"/>
      <c r="Y2758" s="43"/>
    </row>
    <row r="2759" spans="1:25">
      <c r="A2759" s="34"/>
      <c r="B2759" s="34"/>
      <c r="C2759" s="34"/>
      <c r="D2759" s="34"/>
      <c r="E2759" s="34"/>
      <c r="F2759" s="34"/>
      <c r="G2759" s="34"/>
      <c r="H2759" s="33"/>
      <c r="I2759" s="33"/>
      <c r="J2759" s="33"/>
      <c r="K2759" s="33"/>
      <c r="L2759" s="35"/>
      <c r="M2759" s="35"/>
      <c r="N2759" s="36"/>
      <c r="O2759" s="37"/>
      <c r="P2759" s="43"/>
      <c r="Q2759" s="38"/>
      <c r="R2759" s="38"/>
      <c r="S2759" s="39"/>
      <c r="T2759" s="40"/>
      <c r="U2759" s="40"/>
      <c r="V2759" s="38"/>
      <c r="W2759" s="38"/>
      <c r="X2759" s="38"/>
      <c r="Y2759" s="43"/>
    </row>
    <row r="2760" spans="1:25">
      <c r="A2760" s="34"/>
      <c r="B2760" s="34"/>
      <c r="C2760" s="34"/>
      <c r="D2760" s="34"/>
      <c r="E2760" s="34"/>
      <c r="F2760" s="34"/>
      <c r="G2760" s="34"/>
      <c r="H2760" s="33"/>
      <c r="I2760" s="33"/>
      <c r="J2760" s="33"/>
      <c r="K2760" s="33"/>
      <c r="L2760" s="35"/>
      <c r="M2760" s="35"/>
      <c r="N2760" s="36"/>
      <c r="O2760" s="37"/>
      <c r="P2760" s="43"/>
      <c r="Q2760" s="38"/>
      <c r="R2760" s="38"/>
      <c r="S2760" s="39"/>
      <c r="T2760" s="40"/>
      <c r="U2760" s="40"/>
      <c r="V2760" s="38"/>
      <c r="W2760" s="38"/>
      <c r="X2760" s="38"/>
      <c r="Y2760" s="43"/>
    </row>
    <row r="2761" spans="1:25">
      <c r="A2761" s="34"/>
      <c r="B2761" s="34"/>
      <c r="C2761" s="34"/>
      <c r="D2761" s="34"/>
      <c r="E2761" s="34"/>
      <c r="F2761" s="34"/>
      <c r="G2761" s="34"/>
      <c r="H2761" s="33"/>
      <c r="I2761" s="33"/>
      <c r="J2761" s="33"/>
      <c r="K2761" s="33"/>
      <c r="L2761" s="35"/>
      <c r="M2761" s="35"/>
      <c r="N2761" s="36"/>
      <c r="O2761" s="37"/>
      <c r="P2761" s="43"/>
      <c r="Q2761" s="38"/>
      <c r="R2761" s="38"/>
      <c r="S2761" s="39"/>
      <c r="T2761" s="40"/>
      <c r="U2761" s="40"/>
      <c r="V2761" s="38"/>
      <c r="W2761" s="38"/>
      <c r="X2761" s="38"/>
      <c r="Y2761" s="43"/>
    </row>
    <row r="2762" spans="1:25">
      <c r="A2762" s="34"/>
      <c r="B2762" s="34"/>
      <c r="C2762" s="34"/>
      <c r="D2762" s="34"/>
      <c r="E2762" s="34"/>
      <c r="F2762" s="34"/>
      <c r="G2762" s="34"/>
      <c r="H2762" s="33"/>
      <c r="I2762" s="33"/>
      <c r="J2762" s="33"/>
      <c r="K2762" s="33"/>
      <c r="L2762" s="35"/>
      <c r="M2762" s="35"/>
      <c r="N2762" s="36"/>
      <c r="O2762" s="37"/>
      <c r="P2762" s="43"/>
      <c r="Q2762" s="38"/>
      <c r="R2762" s="38"/>
      <c r="S2762" s="39"/>
      <c r="T2762" s="40"/>
      <c r="U2762" s="40"/>
      <c r="V2762" s="38"/>
      <c r="W2762" s="38"/>
      <c r="X2762" s="38"/>
      <c r="Y2762" s="43"/>
    </row>
    <row r="2763" spans="1:25">
      <c r="A2763" s="34"/>
      <c r="B2763" s="34"/>
      <c r="C2763" s="34"/>
      <c r="D2763" s="34"/>
      <c r="E2763" s="34"/>
      <c r="F2763" s="34"/>
      <c r="G2763" s="34"/>
      <c r="H2763" s="33"/>
      <c r="I2763" s="33"/>
      <c r="J2763" s="33"/>
      <c r="K2763" s="33"/>
      <c r="L2763" s="35"/>
      <c r="M2763" s="35"/>
      <c r="N2763" s="36"/>
      <c r="O2763" s="37"/>
      <c r="P2763" s="43"/>
      <c r="Q2763" s="38"/>
      <c r="R2763" s="38"/>
      <c r="S2763" s="39"/>
      <c r="T2763" s="40"/>
      <c r="U2763" s="40"/>
      <c r="V2763" s="38"/>
      <c r="W2763" s="38"/>
      <c r="X2763" s="38"/>
      <c r="Y2763" s="43"/>
    </row>
    <row r="2764" spans="1:25">
      <c r="A2764" s="34"/>
      <c r="B2764" s="34"/>
      <c r="C2764" s="34"/>
      <c r="D2764" s="34"/>
      <c r="E2764" s="34"/>
      <c r="F2764" s="34"/>
      <c r="G2764" s="34"/>
      <c r="H2764" s="33"/>
      <c r="I2764" s="33"/>
      <c r="J2764" s="33"/>
      <c r="K2764" s="33"/>
      <c r="L2764" s="35"/>
      <c r="M2764" s="35"/>
      <c r="N2764" s="36"/>
      <c r="O2764" s="37"/>
      <c r="P2764" s="43"/>
      <c r="Q2764" s="38"/>
      <c r="R2764" s="38"/>
      <c r="S2764" s="39"/>
      <c r="T2764" s="40"/>
      <c r="U2764" s="40"/>
      <c r="V2764" s="38"/>
      <c r="W2764" s="38"/>
      <c r="X2764" s="38"/>
      <c r="Y2764" s="43"/>
    </row>
    <row r="2765" spans="1:25">
      <c r="A2765" s="34"/>
      <c r="B2765" s="34"/>
      <c r="C2765" s="34"/>
      <c r="D2765" s="34"/>
      <c r="E2765" s="34"/>
      <c r="F2765" s="34"/>
      <c r="G2765" s="34"/>
      <c r="H2765" s="33"/>
      <c r="I2765" s="33"/>
      <c r="J2765" s="33"/>
      <c r="K2765" s="33"/>
      <c r="L2765" s="35"/>
      <c r="M2765" s="35"/>
      <c r="N2765" s="36"/>
      <c r="O2765" s="37"/>
      <c r="P2765" s="43"/>
      <c r="Q2765" s="38"/>
      <c r="R2765" s="38"/>
      <c r="S2765" s="39"/>
      <c r="T2765" s="40"/>
      <c r="U2765" s="40"/>
      <c r="V2765" s="38"/>
      <c r="W2765" s="38"/>
      <c r="X2765" s="38"/>
      <c r="Y2765" s="43"/>
    </row>
    <row r="2766" spans="1:25">
      <c r="A2766" s="34"/>
      <c r="B2766" s="34"/>
      <c r="C2766" s="34"/>
      <c r="D2766" s="34"/>
      <c r="E2766" s="34"/>
      <c r="F2766" s="34"/>
      <c r="G2766" s="34"/>
      <c r="H2766" s="33"/>
      <c r="I2766" s="33"/>
      <c r="J2766" s="33"/>
      <c r="K2766" s="33"/>
      <c r="L2766" s="35"/>
      <c r="M2766" s="35"/>
      <c r="N2766" s="36"/>
      <c r="O2766" s="37"/>
      <c r="P2766" s="43"/>
      <c r="Q2766" s="38"/>
      <c r="R2766" s="38"/>
      <c r="S2766" s="39"/>
      <c r="T2766" s="40"/>
      <c r="U2766" s="40"/>
      <c r="V2766" s="38"/>
      <c r="W2766" s="38"/>
      <c r="X2766" s="38"/>
      <c r="Y2766" s="43"/>
    </row>
    <row r="2767" spans="1:25">
      <c r="A2767" s="34"/>
      <c r="B2767" s="34"/>
      <c r="C2767" s="34"/>
      <c r="D2767" s="34"/>
      <c r="E2767" s="34"/>
      <c r="F2767" s="34"/>
      <c r="G2767" s="34"/>
      <c r="H2767" s="33"/>
      <c r="I2767" s="33"/>
      <c r="J2767" s="33"/>
      <c r="K2767" s="33"/>
      <c r="L2767" s="35"/>
      <c r="M2767" s="35"/>
      <c r="N2767" s="36"/>
      <c r="O2767" s="37"/>
      <c r="P2767" s="43"/>
      <c r="Q2767" s="38"/>
      <c r="R2767" s="38"/>
      <c r="S2767" s="39"/>
      <c r="T2767" s="40"/>
      <c r="U2767" s="40"/>
      <c r="V2767" s="38"/>
      <c r="W2767" s="38"/>
      <c r="X2767" s="38"/>
      <c r="Y2767" s="43"/>
    </row>
    <row r="2768" spans="1:25">
      <c r="A2768" s="34"/>
      <c r="B2768" s="34"/>
      <c r="C2768" s="34"/>
      <c r="D2768" s="34"/>
      <c r="E2768" s="34"/>
      <c r="F2768" s="34"/>
      <c r="G2768" s="34"/>
      <c r="H2768" s="33"/>
      <c r="I2768" s="33"/>
      <c r="J2768" s="33"/>
      <c r="K2768" s="33"/>
      <c r="L2768" s="35"/>
      <c r="M2768" s="35"/>
      <c r="N2768" s="36"/>
      <c r="O2768" s="37"/>
      <c r="P2768" s="43"/>
      <c r="Q2768" s="38"/>
      <c r="R2768" s="38"/>
      <c r="S2768" s="39"/>
      <c r="T2768" s="40"/>
      <c r="U2768" s="40"/>
      <c r="V2768" s="38"/>
      <c r="W2768" s="38"/>
      <c r="X2768" s="38"/>
      <c r="Y2768" s="43"/>
    </row>
    <row r="2769" spans="1:25">
      <c r="A2769" s="34"/>
      <c r="B2769" s="34"/>
      <c r="C2769" s="34"/>
      <c r="D2769" s="34"/>
      <c r="E2769" s="34"/>
      <c r="F2769" s="34"/>
      <c r="G2769" s="34"/>
      <c r="H2769" s="33"/>
      <c r="I2769" s="33"/>
      <c r="J2769" s="33"/>
      <c r="K2769" s="33"/>
      <c r="L2769" s="35"/>
      <c r="M2769" s="35"/>
      <c r="N2769" s="36"/>
      <c r="O2769" s="37"/>
      <c r="P2769" s="43"/>
      <c r="Q2769" s="38"/>
      <c r="R2769" s="38"/>
      <c r="S2769" s="39"/>
      <c r="T2769" s="40"/>
      <c r="U2769" s="40"/>
      <c r="V2769" s="38"/>
      <c r="W2769" s="38"/>
      <c r="X2769" s="38"/>
      <c r="Y2769" s="43"/>
    </row>
    <row r="2770" spans="1:25">
      <c r="A2770" s="34"/>
      <c r="B2770" s="34"/>
      <c r="C2770" s="34"/>
      <c r="D2770" s="34"/>
      <c r="E2770" s="34"/>
      <c r="F2770" s="34"/>
      <c r="G2770" s="34"/>
      <c r="H2770" s="33"/>
      <c r="I2770" s="33"/>
      <c r="J2770" s="33"/>
      <c r="K2770" s="33"/>
      <c r="L2770" s="35"/>
      <c r="M2770" s="35"/>
      <c r="N2770" s="36"/>
      <c r="O2770" s="37"/>
      <c r="P2770" s="43"/>
      <c r="Q2770" s="38"/>
      <c r="R2770" s="38"/>
      <c r="S2770" s="39"/>
      <c r="T2770" s="40"/>
      <c r="U2770" s="40"/>
      <c r="V2770" s="38"/>
      <c r="W2770" s="38"/>
      <c r="X2770" s="38"/>
      <c r="Y2770" s="43"/>
    </row>
    <row r="2771" spans="1:25">
      <c r="A2771" s="34"/>
      <c r="B2771" s="34"/>
      <c r="C2771" s="34"/>
      <c r="D2771" s="34"/>
      <c r="E2771" s="34"/>
      <c r="F2771" s="34"/>
      <c r="G2771" s="34"/>
      <c r="H2771" s="33"/>
      <c r="I2771" s="33"/>
      <c r="J2771" s="33"/>
      <c r="K2771" s="33"/>
      <c r="L2771" s="35"/>
      <c r="M2771" s="35"/>
      <c r="N2771" s="36"/>
      <c r="O2771" s="37"/>
      <c r="P2771" s="43"/>
      <c r="Q2771" s="38"/>
      <c r="R2771" s="38"/>
      <c r="S2771" s="39"/>
      <c r="T2771" s="40"/>
      <c r="U2771" s="40"/>
      <c r="V2771" s="38"/>
      <c r="W2771" s="38"/>
      <c r="X2771" s="38"/>
      <c r="Y2771" s="43"/>
    </row>
    <row r="2772" spans="1:25">
      <c r="A2772" s="34"/>
      <c r="B2772" s="34"/>
      <c r="C2772" s="34"/>
      <c r="D2772" s="34"/>
      <c r="E2772" s="34"/>
      <c r="F2772" s="34"/>
      <c r="G2772" s="34"/>
      <c r="H2772" s="33"/>
      <c r="I2772" s="33"/>
      <c r="J2772" s="33"/>
      <c r="K2772" s="33"/>
      <c r="L2772" s="35"/>
      <c r="M2772" s="35"/>
      <c r="N2772" s="36"/>
      <c r="O2772" s="37"/>
      <c r="P2772" s="43"/>
      <c r="Q2772" s="38"/>
      <c r="R2772" s="38"/>
      <c r="S2772" s="39"/>
      <c r="T2772" s="40"/>
      <c r="U2772" s="40"/>
      <c r="V2772" s="38"/>
      <c r="W2772" s="38"/>
      <c r="X2772" s="38"/>
      <c r="Y2772" s="43"/>
    </row>
    <row r="2773" spans="1:25">
      <c r="A2773" s="34"/>
      <c r="B2773" s="34"/>
      <c r="C2773" s="34"/>
      <c r="D2773" s="34"/>
      <c r="E2773" s="34"/>
      <c r="F2773" s="34"/>
      <c r="G2773" s="34"/>
      <c r="H2773" s="33"/>
      <c r="I2773" s="33"/>
      <c r="J2773" s="33"/>
      <c r="K2773" s="33"/>
      <c r="L2773" s="35"/>
      <c r="M2773" s="35"/>
      <c r="N2773" s="36"/>
      <c r="O2773" s="37"/>
      <c r="P2773" s="43"/>
      <c r="Q2773" s="38"/>
      <c r="R2773" s="38"/>
      <c r="S2773" s="39"/>
      <c r="T2773" s="40"/>
      <c r="U2773" s="40"/>
      <c r="V2773" s="38"/>
      <c r="W2773" s="38"/>
      <c r="X2773" s="38"/>
      <c r="Y2773" s="43"/>
    </row>
    <row r="2774" spans="1:25">
      <c r="A2774" s="34"/>
      <c r="B2774" s="34"/>
      <c r="C2774" s="34"/>
      <c r="D2774" s="34"/>
      <c r="E2774" s="34"/>
      <c r="F2774" s="34"/>
      <c r="G2774" s="34"/>
      <c r="H2774" s="33"/>
      <c r="I2774" s="33"/>
      <c r="J2774" s="33"/>
      <c r="K2774" s="33"/>
      <c r="L2774" s="35"/>
      <c r="M2774" s="35"/>
      <c r="N2774" s="36"/>
      <c r="O2774" s="37"/>
      <c r="P2774" s="43"/>
      <c r="Q2774" s="38"/>
      <c r="R2774" s="38"/>
      <c r="S2774" s="39"/>
      <c r="T2774" s="40"/>
      <c r="U2774" s="40"/>
      <c r="V2774" s="38"/>
      <c r="W2774" s="38"/>
      <c r="X2774" s="38"/>
      <c r="Y2774" s="43"/>
    </row>
    <row r="2775" spans="1:25">
      <c r="A2775" s="34"/>
      <c r="B2775" s="34"/>
      <c r="C2775" s="34"/>
      <c r="D2775" s="34"/>
      <c r="E2775" s="34"/>
      <c r="F2775" s="34"/>
      <c r="G2775" s="34"/>
      <c r="H2775" s="33"/>
      <c r="I2775" s="33"/>
      <c r="J2775" s="33"/>
      <c r="K2775" s="33"/>
      <c r="L2775" s="35"/>
      <c r="M2775" s="35"/>
      <c r="N2775" s="36"/>
      <c r="O2775" s="37"/>
      <c r="P2775" s="43"/>
      <c r="Q2775" s="38"/>
      <c r="R2775" s="38"/>
      <c r="S2775" s="39"/>
      <c r="T2775" s="40"/>
      <c r="U2775" s="40"/>
      <c r="V2775" s="38"/>
      <c r="W2775" s="38"/>
      <c r="X2775" s="38"/>
      <c r="Y2775" s="43"/>
    </row>
    <row r="2776" spans="1:25">
      <c r="A2776" s="34"/>
      <c r="B2776" s="34"/>
      <c r="C2776" s="34"/>
      <c r="D2776" s="34"/>
      <c r="E2776" s="34"/>
      <c r="F2776" s="34"/>
      <c r="G2776" s="34"/>
      <c r="H2776" s="33"/>
      <c r="I2776" s="33"/>
      <c r="J2776" s="33"/>
      <c r="K2776" s="33"/>
      <c r="L2776" s="35"/>
      <c r="M2776" s="35"/>
      <c r="N2776" s="36"/>
      <c r="O2776" s="37"/>
      <c r="P2776" s="43"/>
      <c r="Q2776" s="38"/>
      <c r="R2776" s="38"/>
      <c r="S2776" s="39"/>
      <c r="T2776" s="40"/>
      <c r="U2776" s="40"/>
      <c r="V2776" s="38"/>
      <c r="W2776" s="38"/>
      <c r="X2776" s="38"/>
      <c r="Y2776" s="43"/>
    </row>
    <row r="2777" spans="1:25">
      <c r="A2777" s="34"/>
      <c r="B2777" s="34"/>
      <c r="C2777" s="34"/>
      <c r="D2777" s="34"/>
      <c r="E2777" s="34"/>
      <c r="F2777" s="34"/>
      <c r="G2777" s="34"/>
      <c r="H2777" s="33"/>
      <c r="I2777" s="33"/>
      <c r="J2777" s="33"/>
      <c r="K2777" s="33"/>
      <c r="L2777" s="35"/>
      <c r="M2777" s="35"/>
      <c r="N2777" s="36"/>
      <c r="O2777" s="37"/>
      <c r="P2777" s="43"/>
      <c r="Q2777" s="38"/>
      <c r="R2777" s="38"/>
      <c r="S2777" s="39"/>
      <c r="T2777" s="40"/>
      <c r="U2777" s="40"/>
      <c r="V2777" s="38"/>
      <c r="W2777" s="38"/>
      <c r="X2777" s="38"/>
      <c r="Y2777" s="43"/>
    </row>
    <row r="2778" spans="1:25">
      <c r="A2778" s="34"/>
      <c r="B2778" s="34"/>
      <c r="C2778" s="34"/>
      <c r="D2778" s="34"/>
      <c r="E2778" s="34"/>
      <c r="F2778" s="34"/>
      <c r="G2778" s="34"/>
      <c r="H2778" s="33"/>
      <c r="I2778" s="33"/>
      <c r="J2778" s="33"/>
      <c r="K2778" s="33"/>
      <c r="L2778" s="35"/>
      <c r="M2778" s="35"/>
      <c r="N2778" s="36"/>
      <c r="O2778" s="37"/>
      <c r="P2778" s="43"/>
      <c r="Q2778" s="38"/>
      <c r="R2778" s="38"/>
      <c r="S2778" s="39"/>
      <c r="T2778" s="40"/>
      <c r="U2778" s="40"/>
      <c r="V2778" s="38"/>
      <c r="W2778" s="38"/>
      <c r="X2778" s="38"/>
      <c r="Y2778" s="43"/>
    </row>
    <row r="2779" spans="1:25">
      <c r="A2779" s="34"/>
      <c r="B2779" s="34"/>
      <c r="C2779" s="34"/>
      <c r="D2779" s="34"/>
      <c r="E2779" s="34"/>
      <c r="F2779" s="34"/>
      <c r="G2779" s="34"/>
      <c r="H2779" s="33"/>
      <c r="I2779" s="33"/>
      <c r="J2779" s="33"/>
      <c r="K2779" s="33"/>
      <c r="L2779" s="35"/>
      <c r="M2779" s="35"/>
      <c r="N2779" s="36"/>
      <c r="O2779" s="37"/>
      <c r="P2779" s="43"/>
      <c r="Q2779" s="38"/>
      <c r="R2779" s="38"/>
      <c r="S2779" s="39"/>
      <c r="T2779" s="40"/>
      <c r="U2779" s="40"/>
      <c r="V2779" s="38"/>
      <c r="W2779" s="38"/>
      <c r="X2779" s="38"/>
      <c r="Y2779" s="43"/>
    </row>
    <row r="2780" spans="1:25">
      <c r="A2780" s="34"/>
      <c r="B2780" s="34"/>
      <c r="C2780" s="34"/>
      <c r="D2780" s="34"/>
      <c r="E2780" s="34"/>
      <c r="F2780" s="34"/>
      <c r="G2780" s="34"/>
      <c r="H2780" s="33"/>
      <c r="I2780" s="33"/>
      <c r="J2780" s="33"/>
      <c r="K2780" s="33"/>
      <c r="L2780" s="35"/>
      <c r="M2780" s="35"/>
      <c r="N2780" s="36"/>
      <c r="O2780" s="37"/>
      <c r="P2780" s="43"/>
      <c r="Q2780" s="38"/>
      <c r="R2780" s="38"/>
      <c r="S2780" s="39"/>
      <c r="T2780" s="40"/>
      <c r="U2780" s="40"/>
      <c r="V2780" s="38"/>
      <c r="W2780" s="38"/>
      <c r="X2780" s="38"/>
      <c r="Y2780" s="43"/>
    </row>
    <row r="2781" spans="1:25">
      <c r="A2781" s="34"/>
      <c r="B2781" s="34"/>
      <c r="C2781" s="34"/>
      <c r="D2781" s="34"/>
      <c r="E2781" s="34"/>
      <c r="F2781" s="34"/>
      <c r="G2781" s="34"/>
      <c r="H2781" s="33"/>
      <c r="I2781" s="33"/>
      <c r="J2781" s="33"/>
      <c r="K2781" s="33"/>
      <c r="L2781" s="35"/>
      <c r="M2781" s="35"/>
      <c r="N2781" s="36"/>
      <c r="O2781" s="37"/>
      <c r="P2781" s="43"/>
      <c r="Q2781" s="38"/>
      <c r="R2781" s="38"/>
      <c r="S2781" s="39"/>
      <c r="T2781" s="40"/>
      <c r="U2781" s="40"/>
      <c r="V2781" s="38"/>
      <c r="W2781" s="38"/>
      <c r="X2781" s="38"/>
      <c r="Y2781" s="43"/>
    </row>
    <row r="2782" spans="1:25">
      <c r="A2782" s="34"/>
      <c r="B2782" s="34"/>
      <c r="C2782" s="34"/>
      <c r="D2782" s="34"/>
      <c r="E2782" s="34"/>
      <c r="F2782" s="34"/>
      <c r="G2782" s="34"/>
      <c r="H2782" s="33"/>
      <c r="I2782" s="33"/>
      <c r="J2782" s="33"/>
      <c r="K2782" s="33"/>
      <c r="L2782" s="35"/>
      <c r="M2782" s="35"/>
      <c r="N2782" s="36"/>
      <c r="O2782" s="37"/>
      <c r="P2782" s="43"/>
      <c r="Q2782" s="38"/>
      <c r="R2782" s="38"/>
      <c r="S2782" s="39"/>
      <c r="T2782" s="40"/>
      <c r="U2782" s="40"/>
      <c r="V2782" s="38"/>
      <c r="W2782" s="38"/>
      <c r="X2782" s="38"/>
      <c r="Y2782" s="43"/>
    </row>
    <row r="2783" spans="1:25">
      <c r="A2783" s="34"/>
      <c r="B2783" s="34"/>
      <c r="C2783" s="34"/>
      <c r="D2783" s="34"/>
      <c r="E2783" s="34"/>
      <c r="F2783" s="34"/>
      <c r="G2783" s="34"/>
      <c r="H2783" s="33"/>
      <c r="I2783" s="33"/>
      <c r="J2783" s="33"/>
      <c r="K2783" s="33"/>
      <c r="L2783" s="35"/>
      <c r="M2783" s="35"/>
      <c r="N2783" s="36"/>
      <c r="O2783" s="37"/>
      <c r="P2783" s="43"/>
      <c r="Q2783" s="38"/>
      <c r="R2783" s="38"/>
      <c r="S2783" s="39"/>
      <c r="T2783" s="40"/>
      <c r="U2783" s="40"/>
      <c r="V2783" s="38"/>
      <c r="W2783" s="38"/>
      <c r="X2783" s="38"/>
      <c r="Y2783" s="43"/>
    </row>
    <row r="2784" spans="1:25">
      <c r="A2784" s="34"/>
      <c r="B2784" s="34"/>
      <c r="C2784" s="34"/>
      <c r="D2784" s="34"/>
      <c r="E2784" s="34"/>
      <c r="F2784" s="34"/>
      <c r="G2784" s="34"/>
      <c r="H2784" s="33"/>
      <c r="I2784" s="33"/>
      <c r="J2784" s="33"/>
      <c r="K2784" s="33"/>
      <c r="L2784" s="35"/>
      <c r="M2784" s="35"/>
      <c r="N2784" s="36"/>
      <c r="O2784" s="37"/>
      <c r="P2784" s="43"/>
      <c r="Q2784" s="38"/>
      <c r="R2784" s="38"/>
      <c r="S2784" s="39"/>
      <c r="T2784" s="40"/>
      <c r="U2784" s="40"/>
      <c r="V2784" s="38"/>
      <c r="W2784" s="38"/>
      <c r="X2784" s="38"/>
      <c r="Y2784" s="43"/>
    </row>
    <row r="2785" spans="1:25">
      <c r="A2785" s="34"/>
      <c r="B2785" s="34"/>
      <c r="C2785" s="34"/>
      <c r="D2785" s="34"/>
      <c r="E2785" s="34"/>
      <c r="F2785" s="34"/>
      <c r="G2785" s="34"/>
      <c r="H2785" s="33"/>
      <c r="I2785" s="33"/>
      <c r="J2785" s="33"/>
      <c r="K2785" s="33"/>
      <c r="L2785" s="35"/>
      <c r="M2785" s="35"/>
      <c r="N2785" s="36"/>
      <c r="O2785" s="37"/>
      <c r="P2785" s="43"/>
      <c r="Q2785" s="38"/>
      <c r="R2785" s="38"/>
      <c r="S2785" s="39"/>
      <c r="T2785" s="40"/>
      <c r="U2785" s="40"/>
      <c r="V2785" s="38"/>
      <c r="W2785" s="38"/>
      <c r="X2785" s="38"/>
      <c r="Y2785" s="43"/>
    </row>
    <row r="2786" spans="1:25">
      <c r="A2786" s="34"/>
      <c r="B2786" s="34"/>
      <c r="C2786" s="34"/>
      <c r="D2786" s="34"/>
      <c r="E2786" s="34"/>
      <c r="F2786" s="34"/>
      <c r="G2786" s="34"/>
      <c r="H2786" s="33"/>
      <c r="I2786" s="33"/>
      <c r="J2786" s="33"/>
      <c r="K2786" s="33"/>
      <c r="L2786" s="35"/>
      <c r="M2786" s="35"/>
      <c r="N2786" s="36"/>
      <c r="O2786" s="37"/>
      <c r="P2786" s="43"/>
      <c r="Q2786" s="38"/>
      <c r="R2786" s="38"/>
      <c r="S2786" s="39"/>
      <c r="T2786" s="40"/>
      <c r="U2786" s="40"/>
      <c r="V2786" s="38"/>
      <c r="W2786" s="38"/>
      <c r="X2786" s="38"/>
      <c r="Y2786" s="43"/>
    </row>
    <row r="2787" spans="1:25">
      <c r="A2787" s="34"/>
      <c r="B2787" s="34"/>
      <c r="C2787" s="34"/>
      <c r="D2787" s="34"/>
      <c r="E2787" s="34"/>
      <c r="F2787" s="34"/>
      <c r="G2787" s="34"/>
      <c r="H2787" s="33"/>
      <c r="I2787" s="33"/>
      <c r="J2787" s="33"/>
      <c r="K2787" s="33"/>
      <c r="L2787" s="35"/>
      <c r="M2787" s="35"/>
      <c r="N2787" s="36"/>
      <c r="O2787" s="37"/>
      <c r="P2787" s="43"/>
      <c r="Q2787" s="38"/>
      <c r="R2787" s="38"/>
      <c r="S2787" s="39"/>
      <c r="T2787" s="40"/>
      <c r="U2787" s="40"/>
      <c r="V2787" s="38"/>
      <c r="W2787" s="38"/>
      <c r="X2787" s="38"/>
      <c r="Y2787" s="43"/>
    </row>
    <row r="2788" spans="1:25">
      <c r="A2788" s="34"/>
      <c r="B2788" s="34"/>
      <c r="C2788" s="34"/>
      <c r="D2788" s="34"/>
      <c r="E2788" s="34"/>
      <c r="F2788" s="34"/>
      <c r="G2788" s="34"/>
      <c r="H2788" s="33"/>
      <c r="I2788" s="33"/>
      <c r="J2788" s="33"/>
      <c r="K2788" s="33"/>
      <c r="L2788" s="35"/>
      <c r="M2788" s="35"/>
      <c r="N2788" s="36"/>
      <c r="O2788" s="37"/>
      <c r="P2788" s="43"/>
      <c r="Q2788" s="38"/>
      <c r="R2788" s="38"/>
      <c r="S2788" s="39"/>
      <c r="T2788" s="40"/>
      <c r="U2788" s="40"/>
      <c r="V2788" s="38"/>
      <c r="W2788" s="38"/>
      <c r="X2788" s="38"/>
      <c r="Y2788" s="43"/>
    </row>
    <row r="2789" spans="1:25">
      <c r="A2789" s="34"/>
      <c r="B2789" s="34"/>
      <c r="C2789" s="34"/>
      <c r="D2789" s="34"/>
      <c r="E2789" s="34"/>
      <c r="F2789" s="34"/>
      <c r="G2789" s="34"/>
      <c r="H2789" s="33"/>
      <c r="I2789" s="33"/>
      <c r="J2789" s="33"/>
      <c r="K2789" s="33"/>
      <c r="L2789" s="35"/>
      <c r="M2789" s="35"/>
      <c r="N2789" s="36"/>
      <c r="O2789" s="37"/>
      <c r="P2789" s="43"/>
      <c r="Q2789" s="38"/>
      <c r="R2789" s="38"/>
      <c r="S2789" s="39"/>
      <c r="T2789" s="40"/>
      <c r="U2789" s="40"/>
      <c r="V2789" s="38"/>
      <c r="W2789" s="38"/>
      <c r="X2789" s="38"/>
      <c r="Y2789" s="43"/>
    </row>
    <row r="2790" spans="1:25">
      <c r="A2790" s="34"/>
      <c r="B2790" s="34"/>
      <c r="C2790" s="34"/>
      <c r="D2790" s="34"/>
      <c r="E2790" s="34"/>
      <c r="F2790" s="34"/>
      <c r="G2790" s="34"/>
      <c r="H2790" s="33"/>
      <c r="I2790" s="33"/>
      <c r="J2790" s="33"/>
      <c r="K2790" s="33"/>
      <c r="L2790" s="35"/>
      <c r="M2790" s="35"/>
      <c r="N2790" s="36"/>
      <c r="O2790" s="37"/>
      <c r="P2790" s="43"/>
      <c r="Q2790" s="38"/>
      <c r="R2790" s="38"/>
      <c r="S2790" s="39"/>
      <c r="T2790" s="40"/>
      <c r="U2790" s="40"/>
      <c r="V2790" s="38"/>
      <c r="W2790" s="38"/>
      <c r="X2790" s="38"/>
      <c r="Y2790" s="43"/>
    </row>
    <row r="2791" spans="1:25">
      <c r="A2791" s="34"/>
      <c r="B2791" s="34"/>
      <c r="C2791" s="34"/>
      <c r="D2791" s="34"/>
      <c r="E2791" s="34"/>
      <c r="F2791" s="34"/>
      <c r="G2791" s="34"/>
      <c r="H2791" s="33"/>
      <c r="I2791" s="33"/>
      <c r="J2791" s="33"/>
      <c r="K2791" s="33"/>
      <c r="L2791" s="35"/>
      <c r="M2791" s="35"/>
      <c r="N2791" s="36"/>
      <c r="O2791" s="37"/>
      <c r="P2791" s="43"/>
      <c r="Q2791" s="38"/>
      <c r="R2791" s="38"/>
      <c r="S2791" s="39"/>
      <c r="T2791" s="40"/>
      <c r="U2791" s="40"/>
      <c r="V2791" s="38"/>
      <c r="W2791" s="38"/>
      <c r="X2791" s="38"/>
      <c r="Y2791" s="43"/>
    </row>
    <row r="2792" spans="1:25">
      <c r="A2792" s="34"/>
      <c r="B2792" s="34"/>
      <c r="C2792" s="34"/>
      <c r="D2792" s="34"/>
      <c r="E2792" s="34"/>
      <c r="F2792" s="34"/>
      <c r="G2792" s="34"/>
      <c r="H2792" s="33"/>
      <c r="I2792" s="33"/>
      <c r="J2792" s="33"/>
      <c r="K2792" s="33"/>
      <c r="L2792" s="35"/>
      <c r="M2792" s="35"/>
      <c r="N2792" s="36"/>
      <c r="O2792" s="37"/>
      <c r="P2792" s="43"/>
      <c r="Q2792" s="38"/>
      <c r="R2792" s="38"/>
      <c r="S2792" s="39"/>
      <c r="T2792" s="40"/>
      <c r="U2792" s="40"/>
      <c r="V2792" s="38"/>
      <c r="W2792" s="38"/>
      <c r="X2792" s="38"/>
      <c r="Y2792" s="43"/>
    </row>
    <row r="2793" spans="1:25">
      <c r="A2793" s="34"/>
      <c r="B2793" s="34"/>
      <c r="C2793" s="34"/>
      <c r="D2793" s="34"/>
      <c r="E2793" s="34"/>
      <c r="F2793" s="34"/>
      <c r="G2793" s="34"/>
      <c r="H2793" s="33"/>
      <c r="I2793" s="33"/>
      <c r="J2793" s="33"/>
      <c r="K2793" s="33"/>
      <c r="L2793" s="35"/>
      <c r="M2793" s="35"/>
      <c r="N2793" s="36"/>
      <c r="O2793" s="37"/>
      <c r="P2793" s="43"/>
      <c r="Q2793" s="38"/>
      <c r="R2793" s="38"/>
      <c r="S2793" s="39"/>
      <c r="T2793" s="40"/>
      <c r="U2793" s="40"/>
      <c r="V2793" s="38"/>
      <c r="W2793" s="38"/>
      <c r="X2793" s="38"/>
      <c r="Y2793" s="43"/>
    </row>
    <row r="2794" spans="1:25">
      <c r="A2794" s="34"/>
      <c r="B2794" s="34"/>
      <c r="C2794" s="34"/>
      <c r="D2794" s="34"/>
      <c r="E2794" s="34"/>
      <c r="F2794" s="34"/>
      <c r="G2794" s="34"/>
      <c r="H2794" s="33"/>
      <c r="I2794" s="33"/>
      <c r="J2794" s="33"/>
      <c r="K2794" s="33"/>
      <c r="L2794" s="35"/>
      <c r="M2794" s="35"/>
      <c r="N2794" s="36"/>
      <c r="O2794" s="37"/>
      <c r="P2794" s="43"/>
      <c r="Q2794" s="38"/>
      <c r="R2794" s="38"/>
      <c r="S2794" s="39"/>
      <c r="T2794" s="40"/>
      <c r="U2794" s="40"/>
      <c r="V2794" s="38"/>
      <c r="W2794" s="38"/>
      <c r="X2794" s="38"/>
      <c r="Y2794" s="43"/>
    </row>
    <row r="2795" spans="1:25">
      <c r="A2795" s="34"/>
      <c r="B2795" s="34"/>
      <c r="C2795" s="34"/>
      <c r="D2795" s="34"/>
      <c r="E2795" s="34"/>
      <c r="F2795" s="34"/>
      <c r="G2795" s="34"/>
      <c r="H2795" s="33"/>
      <c r="I2795" s="33"/>
      <c r="J2795" s="33"/>
      <c r="K2795" s="33"/>
      <c r="L2795" s="35"/>
      <c r="M2795" s="35"/>
      <c r="N2795" s="36"/>
      <c r="O2795" s="37"/>
      <c r="P2795" s="43"/>
      <c r="Q2795" s="38"/>
      <c r="R2795" s="38"/>
      <c r="S2795" s="39"/>
      <c r="T2795" s="40"/>
      <c r="U2795" s="40"/>
      <c r="V2795" s="38"/>
      <c r="W2795" s="38"/>
      <c r="X2795" s="38"/>
      <c r="Y2795" s="43"/>
    </row>
    <row r="2796" spans="1:25">
      <c r="A2796" s="34"/>
      <c r="B2796" s="34"/>
      <c r="C2796" s="34"/>
      <c r="D2796" s="34"/>
      <c r="E2796" s="34"/>
      <c r="F2796" s="34"/>
      <c r="G2796" s="34"/>
      <c r="H2796" s="33"/>
      <c r="I2796" s="33"/>
      <c r="J2796" s="33"/>
      <c r="K2796" s="33"/>
      <c r="L2796" s="35"/>
      <c r="M2796" s="35"/>
      <c r="N2796" s="36"/>
      <c r="O2796" s="37"/>
      <c r="P2796" s="43"/>
      <c r="Q2796" s="38"/>
      <c r="R2796" s="38"/>
      <c r="S2796" s="39"/>
      <c r="T2796" s="40"/>
      <c r="U2796" s="40"/>
      <c r="V2796" s="38"/>
      <c r="W2796" s="38"/>
      <c r="X2796" s="38"/>
      <c r="Y2796" s="43"/>
    </row>
    <row r="2797" spans="1:25">
      <c r="A2797" s="34"/>
      <c r="B2797" s="34"/>
      <c r="C2797" s="34"/>
      <c r="D2797" s="34"/>
      <c r="E2797" s="34"/>
      <c r="F2797" s="34"/>
      <c r="G2797" s="34"/>
      <c r="H2797" s="33"/>
      <c r="I2797" s="33"/>
      <c r="J2797" s="33"/>
      <c r="K2797" s="33"/>
      <c r="L2797" s="35"/>
      <c r="M2797" s="35"/>
      <c r="N2797" s="36"/>
      <c r="O2797" s="37"/>
      <c r="P2797" s="43"/>
      <c r="Q2797" s="38"/>
      <c r="R2797" s="38"/>
      <c r="S2797" s="39"/>
      <c r="T2797" s="40"/>
      <c r="U2797" s="40"/>
      <c r="V2797" s="38"/>
      <c r="W2797" s="38"/>
      <c r="X2797" s="38"/>
      <c r="Y2797" s="43"/>
    </row>
    <row r="2798" spans="1:25">
      <c r="A2798" s="34"/>
      <c r="B2798" s="34"/>
      <c r="C2798" s="34"/>
      <c r="D2798" s="34"/>
      <c r="E2798" s="34"/>
      <c r="F2798" s="34"/>
      <c r="G2798" s="34"/>
      <c r="H2798" s="33"/>
      <c r="I2798" s="33"/>
      <c r="J2798" s="33"/>
      <c r="K2798" s="33"/>
      <c r="L2798" s="35"/>
      <c r="M2798" s="35"/>
      <c r="N2798" s="36"/>
      <c r="O2798" s="37"/>
      <c r="P2798" s="43"/>
      <c r="Q2798" s="38"/>
      <c r="R2798" s="38"/>
      <c r="S2798" s="39"/>
      <c r="T2798" s="40"/>
      <c r="U2798" s="40"/>
      <c r="V2798" s="38"/>
      <c r="W2798" s="38"/>
      <c r="X2798" s="38"/>
      <c r="Y2798" s="43"/>
    </row>
    <row r="2799" spans="1:25">
      <c r="A2799" s="34"/>
      <c r="B2799" s="34"/>
      <c r="C2799" s="34"/>
      <c r="D2799" s="34"/>
      <c r="E2799" s="34"/>
      <c r="F2799" s="34"/>
      <c r="G2799" s="34"/>
      <c r="H2799" s="33"/>
      <c r="I2799" s="33"/>
      <c r="J2799" s="33"/>
      <c r="K2799" s="33"/>
      <c r="L2799" s="35"/>
      <c r="M2799" s="35"/>
      <c r="N2799" s="36"/>
      <c r="O2799" s="37"/>
      <c r="P2799" s="43"/>
      <c r="Q2799" s="38"/>
      <c r="R2799" s="38"/>
      <c r="S2799" s="39"/>
      <c r="T2799" s="40"/>
      <c r="U2799" s="40"/>
      <c r="V2799" s="38"/>
      <c r="W2799" s="38"/>
      <c r="X2799" s="38"/>
      <c r="Y2799" s="43"/>
    </row>
    <row r="2800" spans="1:25">
      <c r="A2800" s="34"/>
      <c r="B2800" s="34"/>
      <c r="C2800" s="34"/>
      <c r="D2800" s="34"/>
      <c r="E2800" s="34"/>
      <c r="F2800" s="34"/>
      <c r="G2800" s="34"/>
      <c r="H2800" s="33"/>
      <c r="I2800" s="33"/>
      <c r="J2800" s="33"/>
      <c r="K2800" s="33"/>
      <c r="L2800" s="35"/>
      <c r="M2800" s="35"/>
      <c r="N2800" s="36"/>
      <c r="O2800" s="37"/>
      <c r="P2800" s="43"/>
      <c r="Q2800" s="38"/>
      <c r="R2800" s="38"/>
      <c r="S2800" s="39"/>
      <c r="T2800" s="40"/>
      <c r="U2800" s="40"/>
      <c r="V2800" s="38"/>
      <c r="W2800" s="38"/>
      <c r="X2800" s="38"/>
      <c r="Y2800" s="43"/>
    </row>
    <row r="2801" spans="1:25">
      <c r="A2801" s="34"/>
      <c r="B2801" s="34"/>
      <c r="C2801" s="34"/>
      <c r="D2801" s="34"/>
      <c r="E2801" s="34"/>
      <c r="F2801" s="34"/>
      <c r="G2801" s="34"/>
      <c r="H2801" s="33"/>
      <c r="I2801" s="33"/>
      <c r="J2801" s="33"/>
      <c r="K2801" s="33"/>
      <c r="L2801" s="35"/>
      <c r="M2801" s="35"/>
      <c r="N2801" s="36"/>
      <c r="O2801" s="37"/>
      <c r="P2801" s="43"/>
      <c r="Q2801" s="38"/>
      <c r="R2801" s="38"/>
      <c r="S2801" s="39"/>
      <c r="T2801" s="40"/>
      <c r="U2801" s="40"/>
      <c r="V2801" s="38"/>
      <c r="W2801" s="38"/>
      <c r="X2801" s="38"/>
      <c r="Y2801" s="43"/>
    </row>
    <row r="2802" spans="1:25">
      <c r="A2802" s="34"/>
      <c r="B2802" s="34"/>
      <c r="C2802" s="34"/>
      <c r="D2802" s="34"/>
      <c r="E2802" s="34"/>
      <c r="F2802" s="34"/>
      <c r="G2802" s="34"/>
      <c r="H2802" s="33"/>
      <c r="I2802" s="33"/>
      <c r="J2802" s="33"/>
      <c r="K2802" s="33"/>
      <c r="L2802" s="35"/>
      <c r="M2802" s="35"/>
      <c r="N2802" s="36"/>
      <c r="O2802" s="37"/>
      <c r="P2802" s="43"/>
      <c r="Q2802" s="38"/>
      <c r="R2802" s="38"/>
      <c r="S2802" s="39"/>
      <c r="T2802" s="40"/>
      <c r="U2802" s="40"/>
      <c r="V2802" s="38"/>
      <c r="W2802" s="38"/>
      <c r="X2802" s="38"/>
      <c r="Y2802" s="43"/>
    </row>
    <row r="2803" spans="1:25">
      <c r="A2803" s="34"/>
      <c r="B2803" s="34"/>
      <c r="C2803" s="34"/>
      <c r="D2803" s="34"/>
      <c r="E2803" s="34"/>
      <c r="F2803" s="34"/>
      <c r="G2803" s="34"/>
      <c r="H2803" s="33"/>
      <c r="I2803" s="33"/>
      <c r="J2803" s="33"/>
      <c r="K2803" s="33"/>
      <c r="L2803" s="35"/>
      <c r="M2803" s="35"/>
      <c r="N2803" s="36"/>
      <c r="O2803" s="37"/>
      <c r="P2803" s="43"/>
      <c r="Q2803" s="38"/>
      <c r="R2803" s="38"/>
      <c r="S2803" s="39"/>
      <c r="T2803" s="40"/>
      <c r="U2803" s="40"/>
      <c r="V2803" s="38"/>
      <c r="W2803" s="38"/>
      <c r="X2803" s="38"/>
      <c r="Y2803" s="43"/>
    </row>
    <row r="2804" spans="1:25">
      <c r="A2804" s="34"/>
      <c r="B2804" s="34"/>
      <c r="C2804" s="34"/>
      <c r="D2804" s="34"/>
      <c r="E2804" s="34"/>
      <c r="F2804" s="34"/>
      <c r="G2804" s="34"/>
      <c r="H2804" s="33"/>
      <c r="I2804" s="33"/>
      <c r="J2804" s="33"/>
      <c r="K2804" s="33"/>
      <c r="L2804" s="35"/>
      <c r="M2804" s="35"/>
      <c r="N2804" s="36"/>
      <c r="O2804" s="37"/>
      <c r="P2804" s="43"/>
      <c r="Q2804" s="38"/>
      <c r="R2804" s="38"/>
      <c r="S2804" s="39"/>
      <c r="T2804" s="40"/>
      <c r="U2804" s="40"/>
      <c r="V2804" s="38"/>
      <c r="W2804" s="38"/>
      <c r="X2804" s="38"/>
      <c r="Y2804" s="43"/>
    </row>
    <row r="2805" spans="1:25">
      <c r="A2805" s="34"/>
      <c r="B2805" s="34"/>
      <c r="C2805" s="34"/>
      <c r="D2805" s="34"/>
      <c r="E2805" s="34"/>
      <c r="F2805" s="34"/>
      <c r="G2805" s="34"/>
      <c r="H2805" s="33"/>
      <c r="I2805" s="33"/>
      <c r="J2805" s="33"/>
      <c r="K2805" s="33"/>
      <c r="L2805" s="35"/>
      <c r="M2805" s="35"/>
      <c r="N2805" s="36"/>
      <c r="O2805" s="37"/>
      <c r="P2805" s="43"/>
      <c r="Q2805" s="38"/>
      <c r="R2805" s="38"/>
      <c r="S2805" s="39"/>
      <c r="T2805" s="40"/>
      <c r="U2805" s="40"/>
      <c r="V2805" s="38"/>
      <c r="W2805" s="38"/>
      <c r="X2805" s="38"/>
      <c r="Y2805" s="43"/>
    </row>
    <row r="2806" spans="1:25">
      <c r="A2806" s="34"/>
      <c r="B2806" s="34"/>
      <c r="C2806" s="34"/>
      <c r="D2806" s="34"/>
      <c r="E2806" s="34"/>
      <c r="F2806" s="34"/>
      <c r="G2806" s="34"/>
      <c r="H2806" s="33"/>
      <c r="I2806" s="33"/>
      <c r="J2806" s="33"/>
      <c r="K2806" s="33"/>
      <c r="L2806" s="35"/>
      <c r="M2806" s="35"/>
      <c r="N2806" s="36"/>
      <c r="O2806" s="37"/>
      <c r="P2806" s="43"/>
      <c r="Q2806" s="38"/>
      <c r="R2806" s="38"/>
      <c r="S2806" s="39"/>
      <c r="T2806" s="40"/>
      <c r="U2806" s="40"/>
      <c r="V2806" s="38"/>
      <c r="W2806" s="38"/>
      <c r="X2806" s="38"/>
      <c r="Y2806" s="43"/>
    </row>
    <row r="2807" spans="1:25">
      <c r="A2807" s="34"/>
      <c r="B2807" s="34"/>
      <c r="C2807" s="34"/>
      <c r="D2807" s="34"/>
      <c r="E2807" s="34"/>
      <c r="F2807" s="34"/>
      <c r="G2807" s="34"/>
      <c r="H2807" s="33"/>
      <c r="I2807" s="33"/>
      <c r="J2807" s="33"/>
      <c r="K2807" s="33"/>
      <c r="L2807" s="35"/>
      <c r="M2807" s="35"/>
      <c r="N2807" s="36"/>
      <c r="O2807" s="37"/>
      <c r="P2807" s="43"/>
      <c r="Q2807" s="38"/>
      <c r="R2807" s="38"/>
      <c r="S2807" s="39"/>
      <c r="T2807" s="40"/>
      <c r="U2807" s="40"/>
      <c r="V2807" s="38"/>
      <c r="W2807" s="38"/>
      <c r="X2807" s="38"/>
      <c r="Y2807" s="43"/>
    </row>
    <row r="2808" spans="1:25">
      <c r="A2808" s="34"/>
      <c r="B2808" s="34"/>
      <c r="C2808" s="34"/>
      <c r="D2808" s="34"/>
      <c r="E2808" s="34"/>
      <c r="F2808" s="34"/>
      <c r="G2808" s="34"/>
      <c r="H2808" s="33"/>
      <c r="I2808" s="33"/>
      <c r="J2808" s="33"/>
      <c r="K2808" s="33"/>
      <c r="L2808" s="35"/>
      <c r="M2808" s="35"/>
      <c r="N2808" s="36"/>
      <c r="O2808" s="37"/>
      <c r="P2808" s="43"/>
      <c r="Q2808" s="38"/>
      <c r="R2808" s="38"/>
      <c r="S2808" s="39"/>
      <c r="T2808" s="40"/>
      <c r="U2808" s="40"/>
      <c r="V2808" s="38"/>
      <c r="W2808" s="38"/>
      <c r="X2808" s="38"/>
      <c r="Y2808" s="43"/>
    </row>
    <row r="2809" spans="1:25">
      <c r="A2809" s="34"/>
      <c r="B2809" s="34"/>
      <c r="C2809" s="34"/>
      <c r="D2809" s="34"/>
      <c r="E2809" s="34"/>
      <c r="F2809" s="34"/>
      <c r="G2809" s="34"/>
      <c r="H2809" s="33"/>
      <c r="I2809" s="33"/>
      <c r="J2809" s="33"/>
      <c r="K2809" s="33"/>
      <c r="L2809" s="35"/>
      <c r="M2809" s="35"/>
      <c r="N2809" s="36"/>
      <c r="O2809" s="37"/>
      <c r="P2809" s="43"/>
      <c r="Q2809" s="38"/>
      <c r="R2809" s="38"/>
      <c r="S2809" s="39"/>
      <c r="T2809" s="40"/>
      <c r="U2809" s="40"/>
      <c r="V2809" s="38"/>
      <c r="W2809" s="38"/>
      <c r="X2809" s="38"/>
      <c r="Y2809" s="43"/>
    </row>
    <row r="2810" spans="1:25">
      <c r="A2810" s="34"/>
      <c r="B2810" s="34"/>
      <c r="C2810" s="34"/>
      <c r="D2810" s="34"/>
      <c r="E2810" s="34"/>
      <c r="F2810" s="34"/>
      <c r="G2810" s="34"/>
      <c r="H2810" s="33"/>
      <c r="I2810" s="33"/>
      <c r="J2810" s="33"/>
      <c r="K2810" s="33"/>
      <c r="L2810" s="35"/>
      <c r="M2810" s="35"/>
      <c r="N2810" s="36"/>
      <c r="O2810" s="37"/>
      <c r="P2810" s="43"/>
      <c r="Q2810" s="38"/>
      <c r="R2810" s="38"/>
      <c r="S2810" s="39"/>
      <c r="T2810" s="40"/>
      <c r="U2810" s="40"/>
      <c r="V2810" s="38"/>
      <c r="W2810" s="38"/>
      <c r="X2810" s="38"/>
      <c r="Y2810" s="43"/>
    </row>
    <row r="2811" spans="1:25">
      <c r="A2811" s="34"/>
      <c r="B2811" s="34"/>
      <c r="C2811" s="34"/>
      <c r="D2811" s="34"/>
      <c r="E2811" s="34"/>
      <c r="F2811" s="34"/>
      <c r="G2811" s="34"/>
      <c r="H2811" s="33"/>
      <c r="I2811" s="33"/>
      <c r="J2811" s="33"/>
      <c r="K2811" s="33"/>
      <c r="L2811" s="35"/>
      <c r="M2811" s="35"/>
      <c r="N2811" s="36"/>
      <c r="O2811" s="37"/>
      <c r="P2811" s="43"/>
      <c r="Q2811" s="38"/>
      <c r="R2811" s="38"/>
      <c r="S2811" s="39"/>
      <c r="T2811" s="40"/>
      <c r="U2811" s="40"/>
      <c r="V2811" s="38"/>
      <c r="W2811" s="38"/>
      <c r="X2811" s="38"/>
      <c r="Y2811" s="43"/>
    </row>
    <row r="2812" spans="1:25">
      <c r="A2812" s="34"/>
      <c r="B2812" s="34"/>
      <c r="C2812" s="34"/>
      <c r="D2812" s="34"/>
      <c r="E2812" s="34"/>
      <c r="F2812" s="34"/>
      <c r="G2812" s="34"/>
      <c r="H2812" s="33"/>
      <c r="I2812" s="33"/>
      <c r="J2812" s="33"/>
      <c r="K2812" s="33"/>
      <c r="L2812" s="35"/>
      <c r="M2812" s="35"/>
      <c r="N2812" s="36"/>
      <c r="O2812" s="37"/>
      <c r="P2812" s="43"/>
      <c r="Q2812" s="38"/>
      <c r="R2812" s="38"/>
      <c r="S2812" s="39"/>
      <c r="T2812" s="40"/>
      <c r="U2812" s="40"/>
      <c r="V2812" s="38"/>
      <c r="W2812" s="38"/>
      <c r="X2812" s="38"/>
      <c r="Y2812" s="43"/>
    </row>
    <row r="2813" spans="1:25">
      <c r="A2813" s="34"/>
      <c r="B2813" s="34"/>
      <c r="C2813" s="34"/>
      <c r="D2813" s="34"/>
      <c r="E2813" s="34"/>
      <c r="F2813" s="34"/>
      <c r="G2813" s="34"/>
      <c r="H2813" s="33"/>
      <c r="I2813" s="33"/>
      <c r="J2813" s="33"/>
      <c r="K2813" s="33"/>
      <c r="L2813" s="35"/>
      <c r="M2813" s="35"/>
      <c r="N2813" s="36"/>
      <c r="O2813" s="37"/>
      <c r="P2813" s="43"/>
      <c r="Q2813" s="38"/>
      <c r="R2813" s="38"/>
      <c r="S2813" s="39"/>
      <c r="T2813" s="40"/>
      <c r="U2813" s="40"/>
      <c r="V2813" s="38"/>
      <c r="W2813" s="38"/>
      <c r="X2813" s="38"/>
      <c r="Y2813" s="43"/>
    </row>
    <row r="2814" spans="1:25">
      <c r="A2814" s="34"/>
      <c r="B2814" s="34"/>
      <c r="C2814" s="34"/>
      <c r="D2814" s="34"/>
      <c r="E2814" s="34"/>
      <c r="F2814" s="34"/>
      <c r="G2814" s="34"/>
      <c r="H2814" s="33"/>
      <c r="I2814" s="33"/>
      <c r="J2814" s="33"/>
      <c r="K2814" s="33"/>
      <c r="L2814" s="35"/>
      <c r="M2814" s="35"/>
      <c r="N2814" s="36"/>
      <c r="O2814" s="37"/>
      <c r="P2814" s="43"/>
      <c r="Q2814" s="38"/>
      <c r="R2814" s="38"/>
      <c r="S2814" s="39"/>
      <c r="T2814" s="40"/>
      <c r="U2814" s="40"/>
      <c r="V2814" s="38"/>
      <c r="W2814" s="38"/>
      <c r="X2814" s="38"/>
      <c r="Y2814" s="43"/>
    </row>
    <row r="2815" spans="1:25">
      <c r="A2815" s="34"/>
      <c r="B2815" s="34"/>
      <c r="C2815" s="34"/>
      <c r="D2815" s="34"/>
      <c r="E2815" s="34"/>
      <c r="F2815" s="34"/>
      <c r="G2815" s="34"/>
      <c r="H2815" s="33"/>
      <c r="I2815" s="33"/>
      <c r="J2815" s="33"/>
      <c r="K2815" s="33"/>
      <c r="L2815" s="35"/>
      <c r="M2815" s="35"/>
      <c r="N2815" s="36"/>
      <c r="O2815" s="37"/>
      <c r="P2815" s="43"/>
      <c r="Q2815" s="38"/>
      <c r="R2815" s="38"/>
      <c r="S2815" s="39"/>
      <c r="T2815" s="40"/>
      <c r="U2815" s="40"/>
      <c r="V2815" s="38"/>
      <c r="W2815" s="38"/>
      <c r="X2815" s="38"/>
      <c r="Y2815" s="43"/>
    </row>
    <row r="2816" spans="1:25">
      <c r="A2816" s="34"/>
      <c r="B2816" s="34"/>
      <c r="C2816" s="34"/>
      <c r="D2816" s="34"/>
      <c r="E2816" s="34"/>
      <c r="F2816" s="34"/>
      <c r="G2816" s="34"/>
      <c r="H2816" s="33"/>
      <c r="I2816" s="33"/>
      <c r="J2816" s="33"/>
      <c r="K2816" s="33"/>
      <c r="L2816" s="35"/>
      <c r="M2816" s="35"/>
      <c r="N2816" s="36"/>
      <c r="O2816" s="37"/>
      <c r="P2816" s="43"/>
      <c r="Q2816" s="38"/>
      <c r="R2816" s="38"/>
      <c r="S2816" s="39"/>
      <c r="T2816" s="40"/>
      <c r="U2816" s="40"/>
      <c r="V2816" s="38"/>
      <c r="W2816" s="38"/>
      <c r="X2816" s="38"/>
      <c r="Y2816" s="43"/>
    </row>
    <row r="2817" spans="1:25">
      <c r="A2817" s="34"/>
      <c r="B2817" s="34"/>
      <c r="C2817" s="34"/>
      <c r="D2817" s="34"/>
      <c r="E2817" s="34"/>
      <c r="F2817" s="34"/>
      <c r="G2817" s="34"/>
      <c r="H2817" s="33"/>
      <c r="I2817" s="33"/>
      <c r="J2817" s="33"/>
      <c r="K2817" s="33"/>
      <c r="L2817" s="35"/>
      <c r="M2817" s="35"/>
      <c r="N2817" s="36"/>
      <c r="O2817" s="37"/>
      <c r="P2817" s="43"/>
      <c r="Q2817" s="38"/>
      <c r="R2817" s="38"/>
      <c r="S2817" s="39"/>
      <c r="T2817" s="40"/>
      <c r="U2817" s="40"/>
      <c r="V2817" s="38"/>
      <c r="W2817" s="38"/>
      <c r="X2817" s="38"/>
      <c r="Y2817" s="43"/>
    </row>
    <row r="2818" spans="1:25">
      <c r="A2818" s="34"/>
      <c r="B2818" s="34"/>
      <c r="C2818" s="34"/>
      <c r="D2818" s="34"/>
      <c r="E2818" s="34"/>
      <c r="F2818" s="34"/>
      <c r="G2818" s="34"/>
      <c r="H2818" s="33"/>
      <c r="I2818" s="33"/>
      <c r="J2818" s="33"/>
      <c r="K2818" s="33"/>
      <c r="L2818" s="35"/>
      <c r="M2818" s="35"/>
      <c r="N2818" s="36"/>
      <c r="O2818" s="37"/>
      <c r="P2818" s="43"/>
      <c r="Q2818" s="38"/>
      <c r="R2818" s="38"/>
      <c r="S2818" s="39"/>
      <c r="T2818" s="40"/>
      <c r="U2818" s="40"/>
      <c r="V2818" s="38"/>
      <c r="W2818" s="38"/>
      <c r="X2818" s="38"/>
      <c r="Y2818" s="43"/>
    </row>
    <row r="2819" spans="1:25">
      <c r="A2819" s="34"/>
      <c r="B2819" s="34"/>
      <c r="C2819" s="34"/>
      <c r="D2819" s="34"/>
      <c r="E2819" s="34"/>
      <c r="F2819" s="34"/>
      <c r="G2819" s="34"/>
      <c r="H2819" s="33"/>
      <c r="I2819" s="33"/>
      <c r="J2819" s="33"/>
      <c r="K2819" s="33"/>
      <c r="L2819" s="35"/>
      <c r="M2819" s="35"/>
      <c r="N2819" s="36"/>
      <c r="O2819" s="37"/>
      <c r="P2819" s="43"/>
      <c r="Q2819" s="38"/>
      <c r="R2819" s="38"/>
      <c r="S2819" s="39"/>
      <c r="T2819" s="40"/>
      <c r="U2819" s="40"/>
      <c r="V2819" s="38"/>
      <c r="W2819" s="38"/>
      <c r="X2819" s="38"/>
      <c r="Y2819" s="43"/>
    </row>
    <row r="2820" spans="1:25">
      <c r="A2820" s="34"/>
      <c r="B2820" s="34"/>
      <c r="C2820" s="34"/>
      <c r="D2820" s="34"/>
      <c r="E2820" s="34"/>
      <c r="F2820" s="34"/>
      <c r="G2820" s="34"/>
      <c r="H2820" s="33"/>
      <c r="I2820" s="33"/>
      <c r="J2820" s="33"/>
      <c r="K2820" s="33"/>
      <c r="L2820" s="35"/>
      <c r="M2820" s="35"/>
      <c r="N2820" s="36"/>
      <c r="O2820" s="37"/>
      <c r="P2820" s="43"/>
      <c r="Q2820" s="38"/>
      <c r="R2820" s="38"/>
      <c r="S2820" s="39"/>
      <c r="T2820" s="40"/>
      <c r="U2820" s="40"/>
      <c r="V2820" s="38"/>
      <c r="W2820" s="38"/>
      <c r="X2820" s="38"/>
      <c r="Y2820" s="43"/>
    </row>
    <row r="2821" spans="1:25">
      <c r="A2821" s="34"/>
      <c r="B2821" s="34"/>
      <c r="C2821" s="34"/>
      <c r="D2821" s="34"/>
      <c r="E2821" s="34"/>
      <c r="F2821" s="34"/>
      <c r="G2821" s="34"/>
      <c r="H2821" s="33"/>
      <c r="I2821" s="33"/>
      <c r="J2821" s="33"/>
      <c r="K2821" s="33"/>
      <c r="L2821" s="35"/>
      <c r="M2821" s="35"/>
      <c r="N2821" s="36"/>
      <c r="O2821" s="37"/>
      <c r="P2821" s="43"/>
      <c r="Q2821" s="38"/>
      <c r="R2821" s="38"/>
      <c r="S2821" s="39"/>
      <c r="T2821" s="40"/>
      <c r="U2821" s="40"/>
      <c r="V2821" s="38"/>
      <c r="W2821" s="38"/>
      <c r="X2821" s="38"/>
      <c r="Y2821" s="43"/>
    </row>
    <row r="2822" spans="1:25">
      <c r="A2822" s="34"/>
      <c r="B2822" s="34"/>
      <c r="C2822" s="34"/>
      <c r="D2822" s="34"/>
      <c r="E2822" s="34"/>
      <c r="F2822" s="34"/>
      <c r="G2822" s="34"/>
      <c r="H2822" s="33"/>
      <c r="I2822" s="33"/>
      <c r="J2822" s="33"/>
      <c r="K2822" s="33"/>
      <c r="L2822" s="35"/>
      <c r="M2822" s="35"/>
      <c r="N2822" s="36"/>
      <c r="O2822" s="37"/>
      <c r="P2822" s="43"/>
      <c r="Q2822" s="38"/>
      <c r="R2822" s="38"/>
      <c r="S2822" s="39"/>
      <c r="T2822" s="40"/>
      <c r="U2822" s="40"/>
      <c r="V2822" s="38"/>
      <c r="W2822" s="38"/>
      <c r="X2822" s="38"/>
      <c r="Y2822" s="43"/>
    </row>
    <row r="2823" spans="1:25">
      <c r="A2823" s="34"/>
      <c r="B2823" s="34"/>
      <c r="C2823" s="34"/>
      <c r="D2823" s="34"/>
      <c r="E2823" s="34"/>
      <c r="F2823" s="34"/>
      <c r="G2823" s="34"/>
      <c r="H2823" s="33"/>
      <c r="I2823" s="33"/>
      <c r="J2823" s="33"/>
      <c r="K2823" s="33"/>
      <c r="L2823" s="35"/>
      <c r="M2823" s="35"/>
      <c r="N2823" s="36"/>
      <c r="O2823" s="37"/>
      <c r="P2823" s="43"/>
      <c r="Q2823" s="38"/>
      <c r="R2823" s="38"/>
      <c r="S2823" s="39"/>
      <c r="T2823" s="40"/>
      <c r="U2823" s="40"/>
      <c r="V2823" s="38"/>
      <c r="W2823" s="38"/>
      <c r="X2823" s="38"/>
      <c r="Y2823" s="43"/>
    </row>
    <row r="2824" spans="1:25">
      <c r="A2824" s="34"/>
      <c r="B2824" s="34"/>
      <c r="C2824" s="34"/>
      <c r="D2824" s="34"/>
      <c r="E2824" s="34"/>
      <c r="F2824" s="34"/>
      <c r="G2824" s="34"/>
      <c r="H2824" s="33"/>
      <c r="I2824" s="33"/>
      <c r="J2824" s="33"/>
      <c r="K2824" s="33"/>
      <c r="L2824" s="35"/>
      <c r="M2824" s="35"/>
      <c r="N2824" s="36"/>
      <c r="O2824" s="37"/>
      <c r="P2824" s="43"/>
      <c r="Q2824" s="38"/>
      <c r="R2824" s="38"/>
      <c r="S2824" s="39"/>
      <c r="T2824" s="40"/>
      <c r="U2824" s="40"/>
      <c r="V2824" s="38"/>
      <c r="W2824" s="38"/>
      <c r="X2824" s="38"/>
      <c r="Y2824" s="43"/>
    </row>
    <row r="2825" spans="1:25">
      <c r="A2825" s="34"/>
      <c r="B2825" s="34"/>
      <c r="C2825" s="34"/>
      <c r="D2825" s="34"/>
      <c r="E2825" s="34"/>
      <c r="F2825" s="34"/>
      <c r="G2825" s="34"/>
      <c r="H2825" s="33"/>
      <c r="I2825" s="33"/>
      <c r="J2825" s="33"/>
      <c r="K2825" s="33"/>
      <c r="L2825" s="35"/>
      <c r="M2825" s="35"/>
      <c r="N2825" s="36"/>
      <c r="O2825" s="37"/>
      <c r="P2825" s="43"/>
      <c r="Q2825" s="38"/>
      <c r="R2825" s="38"/>
      <c r="S2825" s="39"/>
      <c r="T2825" s="40"/>
      <c r="U2825" s="40"/>
      <c r="V2825" s="38"/>
      <c r="W2825" s="38"/>
      <c r="X2825" s="38"/>
      <c r="Y2825" s="43"/>
    </row>
    <row r="2826" spans="1:25">
      <c r="A2826" s="34"/>
      <c r="B2826" s="34"/>
      <c r="C2826" s="34"/>
      <c r="D2826" s="34"/>
      <c r="E2826" s="34"/>
      <c r="F2826" s="34"/>
      <c r="G2826" s="34"/>
      <c r="H2826" s="33"/>
      <c r="I2826" s="33"/>
      <c r="J2826" s="33"/>
      <c r="K2826" s="33"/>
      <c r="L2826" s="35"/>
      <c r="M2826" s="35"/>
      <c r="N2826" s="36"/>
      <c r="O2826" s="37"/>
      <c r="P2826" s="43"/>
      <c r="Q2826" s="38"/>
      <c r="R2826" s="38"/>
      <c r="S2826" s="39"/>
      <c r="T2826" s="40"/>
      <c r="U2826" s="40"/>
      <c r="V2826" s="38"/>
      <c r="W2826" s="38"/>
      <c r="X2826" s="38"/>
      <c r="Y2826" s="43"/>
    </row>
    <row r="2827" spans="1:25">
      <c r="A2827" s="34"/>
      <c r="B2827" s="34"/>
      <c r="C2827" s="34"/>
      <c r="D2827" s="34"/>
      <c r="E2827" s="34"/>
      <c r="F2827" s="34"/>
      <c r="G2827" s="34"/>
      <c r="H2827" s="33"/>
      <c r="I2827" s="33"/>
      <c r="J2827" s="33"/>
      <c r="K2827" s="33"/>
      <c r="L2827" s="35"/>
      <c r="M2827" s="35"/>
      <c r="N2827" s="36"/>
      <c r="O2827" s="37"/>
      <c r="P2827" s="43"/>
      <c r="Q2827" s="38"/>
      <c r="R2827" s="38"/>
      <c r="S2827" s="39"/>
      <c r="T2827" s="40"/>
      <c r="U2827" s="40"/>
      <c r="V2827" s="38"/>
      <c r="W2827" s="38"/>
      <c r="X2827" s="38"/>
      <c r="Y2827" s="43"/>
    </row>
    <row r="2828" spans="1:25">
      <c r="A2828" s="34"/>
      <c r="B2828" s="34"/>
      <c r="C2828" s="34"/>
      <c r="D2828" s="34"/>
      <c r="E2828" s="34"/>
      <c r="F2828" s="34"/>
      <c r="G2828" s="34"/>
      <c r="H2828" s="33"/>
      <c r="I2828" s="33"/>
      <c r="J2828" s="33"/>
      <c r="K2828" s="33"/>
      <c r="L2828" s="35"/>
      <c r="M2828" s="35"/>
      <c r="N2828" s="36"/>
      <c r="O2828" s="37"/>
      <c r="P2828" s="43"/>
      <c r="Q2828" s="38"/>
      <c r="R2828" s="38"/>
      <c r="S2828" s="39"/>
      <c r="T2828" s="40"/>
      <c r="U2828" s="40"/>
      <c r="V2828" s="38"/>
      <c r="W2828" s="38"/>
      <c r="X2828" s="38"/>
      <c r="Y2828" s="43"/>
    </row>
    <row r="2829" spans="1:25">
      <c r="A2829" s="34"/>
      <c r="B2829" s="34"/>
      <c r="C2829" s="34"/>
      <c r="D2829" s="34"/>
      <c r="E2829" s="34"/>
      <c r="F2829" s="34"/>
      <c r="G2829" s="34"/>
      <c r="H2829" s="33"/>
      <c r="I2829" s="33"/>
      <c r="J2829" s="33"/>
      <c r="K2829" s="33"/>
      <c r="L2829" s="35"/>
      <c r="M2829" s="35"/>
      <c r="N2829" s="36"/>
      <c r="O2829" s="37"/>
      <c r="P2829" s="43"/>
      <c r="Q2829" s="38"/>
      <c r="R2829" s="38"/>
      <c r="S2829" s="39"/>
      <c r="T2829" s="40"/>
      <c r="U2829" s="40"/>
      <c r="V2829" s="38"/>
      <c r="W2829" s="38"/>
      <c r="X2829" s="38"/>
      <c r="Y2829" s="43"/>
    </row>
    <row r="2830" spans="1:25">
      <c r="A2830" s="34"/>
      <c r="B2830" s="34"/>
      <c r="C2830" s="34"/>
      <c r="D2830" s="34"/>
      <c r="E2830" s="34"/>
      <c r="F2830" s="34"/>
      <c r="G2830" s="34"/>
      <c r="H2830" s="33"/>
      <c r="I2830" s="33"/>
      <c r="J2830" s="33"/>
      <c r="K2830" s="33"/>
      <c r="L2830" s="35"/>
      <c r="M2830" s="35"/>
      <c r="N2830" s="36"/>
      <c r="O2830" s="37"/>
      <c r="P2830" s="43"/>
      <c r="Q2830" s="38"/>
      <c r="R2830" s="38"/>
      <c r="S2830" s="39"/>
      <c r="T2830" s="40"/>
      <c r="U2830" s="40"/>
      <c r="V2830" s="38"/>
      <c r="W2830" s="38"/>
      <c r="X2830" s="38"/>
      <c r="Y2830" s="43"/>
    </row>
    <row r="2831" spans="1:25">
      <c r="A2831" s="34"/>
      <c r="B2831" s="34"/>
      <c r="C2831" s="34"/>
      <c r="D2831" s="34"/>
      <c r="E2831" s="34"/>
      <c r="F2831" s="34"/>
      <c r="G2831" s="34"/>
      <c r="H2831" s="33"/>
      <c r="I2831" s="33"/>
      <c r="J2831" s="33"/>
      <c r="K2831" s="33"/>
      <c r="L2831" s="35"/>
      <c r="M2831" s="35"/>
      <c r="N2831" s="36"/>
      <c r="O2831" s="37"/>
      <c r="P2831" s="43"/>
      <c r="Q2831" s="38"/>
      <c r="R2831" s="38"/>
      <c r="S2831" s="39"/>
      <c r="T2831" s="40"/>
      <c r="U2831" s="40"/>
      <c r="V2831" s="38"/>
      <c r="W2831" s="38"/>
      <c r="X2831" s="38"/>
      <c r="Y2831" s="43"/>
    </row>
    <row r="2832" spans="1:25">
      <c r="A2832" s="34"/>
      <c r="B2832" s="34"/>
      <c r="C2832" s="34"/>
      <c r="D2832" s="34"/>
      <c r="E2832" s="34"/>
      <c r="F2832" s="34"/>
      <c r="G2832" s="34"/>
      <c r="H2832" s="33"/>
      <c r="I2832" s="33"/>
      <c r="J2832" s="33"/>
      <c r="K2832" s="33"/>
      <c r="L2832" s="35"/>
      <c r="M2832" s="35"/>
      <c r="N2832" s="36"/>
      <c r="O2832" s="37"/>
      <c r="P2832" s="43"/>
      <c r="Q2832" s="38"/>
      <c r="R2832" s="38"/>
      <c r="S2832" s="39"/>
      <c r="T2832" s="40"/>
      <c r="U2832" s="40"/>
      <c r="V2832" s="38"/>
      <c r="W2832" s="38"/>
      <c r="X2832" s="38"/>
      <c r="Y2832" s="43"/>
    </row>
    <row r="2833" spans="1:25">
      <c r="A2833" s="34"/>
      <c r="B2833" s="34"/>
      <c r="C2833" s="34"/>
      <c r="D2833" s="34"/>
      <c r="E2833" s="34"/>
      <c r="F2833" s="34"/>
      <c r="G2833" s="34"/>
      <c r="H2833" s="33"/>
      <c r="I2833" s="33"/>
      <c r="J2833" s="33"/>
      <c r="K2833" s="33"/>
      <c r="L2833" s="35"/>
      <c r="M2833" s="35"/>
      <c r="N2833" s="36"/>
      <c r="O2833" s="37"/>
      <c r="P2833" s="43"/>
      <c r="Q2833" s="38"/>
      <c r="R2833" s="38"/>
      <c r="S2833" s="39"/>
      <c r="T2833" s="40"/>
      <c r="U2833" s="40"/>
      <c r="V2833" s="38"/>
      <c r="W2833" s="38"/>
      <c r="X2833" s="38"/>
      <c r="Y2833" s="43"/>
    </row>
    <row r="2834" spans="1:25">
      <c r="A2834" s="34"/>
      <c r="B2834" s="34"/>
      <c r="C2834" s="34"/>
      <c r="D2834" s="34"/>
      <c r="E2834" s="34"/>
      <c r="F2834" s="34"/>
      <c r="G2834" s="34"/>
      <c r="H2834" s="33"/>
      <c r="I2834" s="33"/>
      <c r="J2834" s="33"/>
      <c r="K2834" s="33"/>
      <c r="L2834" s="35"/>
      <c r="M2834" s="35"/>
      <c r="N2834" s="36"/>
      <c r="O2834" s="37"/>
      <c r="P2834" s="43"/>
      <c r="Q2834" s="38"/>
      <c r="R2834" s="38"/>
      <c r="S2834" s="39"/>
      <c r="T2834" s="40"/>
      <c r="U2834" s="40"/>
      <c r="V2834" s="38"/>
      <c r="W2834" s="38"/>
      <c r="X2834" s="38"/>
      <c r="Y2834" s="43"/>
    </row>
    <row r="2835" spans="1:25">
      <c r="A2835" s="34"/>
      <c r="B2835" s="34"/>
      <c r="C2835" s="34"/>
      <c r="D2835" s="34"/>
      <c r="E2835" s="34"/>
      <c r="F2835" s="34"/>
      <c r="G2835" s="34"/>
      <c r="H2835" s="33"/>
      <c r="I2835" s="33"/>
      <c r="J2835" s="33"/>
      <c r="K2835" s="33"/>
      <c r="L2835" s="35"/>
      <c r="M2835" s="35"/>
      <c r="N2835" s="36"/>
      <c r="O2835" s="37"/>
      <c r="P2835" s="43"/>
      <c r="Q2835" s="38"/>
      <c r="R2835" s="38"/>
      <c r="S2835" s="39"/>
      <c r="T2835" s="40"/>
      <c r="U2835" s="40"/>
      <c r="V2835" s="38"/>
      <c r="W2835" s="38"/>
      <c r="X2835" s="38"/>
      <c r="Y2835" s="43"/>
    </row>
    <row r="2836" spans="1:25">
      <c r="A2836" s="34"/>
      <c r="B2836" s="34"/>
      <c r="C2836" s="34"/>
      <c r="D2836" s="34"/>
      <c r="E2836" s="34"/>
      <c r="F2836" s="34"/>
      <c r="G2836" s="34"/>
      <c r="H2836" s="33"/>
      <c r="I2836" s="33"/>
      <c r="J2836" s="33"/>
      <c r="K2836" s="33"/>
      <c r="L2836" s="35"/>
      <c r="M2836" s="35"/>
      <c r="N2836" s="36"/>
      <c r="O2836" s="37"/>
      <c r="P2836" s="43"/>
      <c r="Q2836" s="38"/>
      <c r="R2836" s="38"/>
      <c r="S2836" s="39"/>
      <c r="T2836" s="40"/>
      <c r="U2836" s="40"/>
      <c r="V2836" s="38"/>
      <c r="W2836" s="38"/>
      <c r="X2836" s="38"/>
      <c r="Y2836" s="43"/>
    </row>
    <row r="2837" spans="1:25">
      <c r="A2837" s="34"/>
      <c r="B2837" s="34"/>
      <c r="C2837" s="34"/>
      <c r="D2837" s="34"/>
      <c r="E2837" s="34"/>
      <c r="F2837" s="34"/>
      <c r="G2837" s="34"/>
      <c r="H2837" s="33"/>
      <c r="I2837" s="33"/>
      <c r="J2837" s="33"/>
      <c r="K2837" s="33"/>
      <c r="L2837" s="35"/>
      <c r="M2837" s="35"/>
      <c r="N2837" s="36"/>
      <c r="O2837" s="37"/>
      <c r="P2837" s="43"/>
      <c r="Q2837" s="38"/>
      <c r="R2837" s="38"/>
      <c r="S2837" s="39"/>
      <c r="T2837" s="40"/>
      <c r="U2837" s="40"/>
      <c r="V2837" s="38"/>
      <c r="W2837" s="38"/>
      <c r="X2837" s="38"/>
      <c r="Y2837" s="43"/>
    </row>
    <row r="2838" spans="1:25">
      <c r="A2838" s="34"/>
      <c r="B2838" s="34"/>
      <c r="C2838" s="34"/>
      <c r="D2838" s="34"/>
      <c r="E2838" s="34"/>
      <c r="F2838" s="34"/>
      <c r="G2838" s="34"/>
      <c r="H2838" s="33"/>
      <c r="I2838" s="33"/>
      <c r="J2838" s="33"/>
      <c r="K2838" s="33"/>
      <c r="L2838" s="35"/>
      <c r="M2838" s="35"/>
      <c r="N2838" s="36"/>
      <c r="O2838" s="37"/>
      <c r="P2838" s="43"/>
      <c r="Q2838" s="38"/>
      <c r="R2838" s="38"/>
      <c r="S2838" s="39"/>
      <c r="T2838" s="40"/>
      <c r="U2838" s="40"/>
      <c r="V2838" s="38"/>
      <c r="W2838" s="38"/>
      <c r="X2838" s="38"/>
      <c r="Y2838" s="43"/>
    </row>
    <row r="2839" spans="1:25">
      <c r="A2839" s="34"/>
      <c r="B2839" s="34"/>
      <c r="C2839" s="34"/>
      <c r="D2839" s="34"/>
      <c r="E2839" s="34"/>
      <c r="F2839" s="34"/>
      <c r="G2839" s="34"/>
      <c r="H2839" s="33"/>
      <c r="I2839" s="33"/>
      <c r="J2839" s="33"/>
      <c r="K2839" s="33"/>
      <c r="L2839" s="35"/>
      <c r="M2839" s="35"/>
      <c r="N2839" s="36"/>
      <c r="O2839" s="37"/>
      <c r="P2839" s="43"/>
      <c r="Q2839" s="38"/>
      <c r="R2839" s="38"/>
      <c r="S2839" s="39"/>
      <c r="T2839" s="40"/>
      <c r="U2839" s="40"/>
      <c r="V2839" s="38"/>
      <c r="W2839" s="38"/>
      <c r="X2839" s="38"/>
      <c r="Y2839" s="43"/>
    </row>
    <row r="2840" spans="1:25">
      <c r="A2840" s="34"/>
      <c r="B2840" s="34"/>
      <c r="C2840" s="34"/>
      <c r="D2840" s="34"/>
      <c r="E2840" s="34"/>
      <c r="F2840" s="34"/>
      <c r="G2840" s="34"/>
      <c r="H2840" s="33"/>
      <c r="I2840" s="33"/>
      <c r="J2840" s="33"/>
      <c r="K2840" s="33"/>
      <c r="L2840" s="35"/>
      <c r="M2840" s="35"/>
      <c r="N2840" s="36"/>
      <c r="O2840" s="37"/>
      <c r="P2840" s="43"/>
      <c r="Q2840" s="38"/>
      <c r="R2840" s="38"/>
      <c r="S2840" s="39"/>
      <c r="T2840" s="40"/>
      <c r="U2840" s="40"/>
      <c r="V2840" s="38"/>
      <c r="W2840" s="38"/>
      <c r="X2840" s="38"/>
      <c r="Y2840" s="43"/>
    </row>
    <row r="2841" spans="1:25">
      <c r="A2841" s="34"/>
      <c r="B2841" s="34"/>
      <c r="C2841" s="34"/>
      <c r="D2841" s="34"/>
      <c r="E2841" s="34"/>
      <c r="F2841" s="34"/>
      <c r="G2841" s="34"/>
      <c r="H2841" s="33"/>
      <c r="I2841" s="33"/>
      <c r="J2841" s="33"/>
      <c r="K2841" s="33"/>
      <c r="L2841" s="35"/>
      <c r="M2841" s="35"/>
      <c r="N2841" s="36"/>
      <c r="O2841" s="37"/>
      <c r="P2841" s="43"/>
      <c r="Q2841" s="38"/>
      <c r="R2841" s="38"/>
      <c r="S2841" s="39"/>
      <c r="T2841" s="40"/>
      <c r="U2841" s="40"/>
      <c r="V2841" s="38"/>
      <c r="W2841" s="38"/>
      <c r="X2841" s="38"/>
      <c r="Y2841" s="43"/>
    </row>
    <row r="2842" spans="1:25">
      <c r="A2842" s="34"/>
      <c r="B2842" s="34"/>
      <c r="C2842" s="34"/>
      <c r="D2842" s="34"/>
      <c r="E2842" s="34"/>
      <c r="F2842" s="34"/>
      <c r="G2842" s="34"/>
      <c r="H2842" s="33"/>
      <c r="I2842" s="33"/>
      <c r="J2842" s="33"/>
      <c r="K2842" s="33"/>
      <c r="L2842" s="35"/>
      <c r="M2842" s="35"/>
      <c r="N2842" s="36"/>
      <c r="O2842" s="37"/>
      <c r="P2842" s="43"/>
      <c r="Q2842" s="38"/>
      <c r="R2842" s="38"/>
      <c r="S2842" s="39"/>
      <c r="T2842" s="40"/>
      <c r="U2842" s="40"/>
      <c r="V2842" s="38"/>
      <c r="W2842" s="38"/>
      <c r="X2842" s="38"/>
      <c r="Y2842" s="43"/>
    </row>
    <row r="2843" spans="1:25">
      <c r="A2843" s="34"/>
      <c r="B2843" s="34"/>
      <c r="C2843" s="34"/>
      <c r="D2843" s="34"/>
      <c r="E2843" s="34"/>
      <c r="F2843" s="34"/>
      <c r="G2843" s="34"/>
      <c r="H2843" s="33"/>
      <c r="I2843" s="33"/>
      <c r="J2843" s="33"/>
      <c r="K2843" s="33"/>
      <c r="L2843" s="35"/>
      <c r="M2843" s="35"/>
      <c r="N2843" s="36"/>
      <c r="O2843" s="37"/>
      <c r="P2843" s="43"/>
      <c r="Q2843" s="38"/>
      <c r="R2843" s="38"/>
      <c r="S2843" s="39"/>
      <c r="T2843" s="40"/>
      <c r="U2843" s="40"/>
      <c r="V2843" s="38"/>
      <c r="W2843" s="38"/>
      <c r="X2843" s="38"/>
      <c r="Y2843" s="43"/>
    </row>
    <row r="2844" spans="1:25">
      <c r="A2844" s="34"/>
      <c r="B2844" s="34"/>
      <c r="C2844" s="34"/>
      <c r="D2844" s="34"/>
      <c r="E2844" s="34"/>
      <c r="F2844" s="34"/>
      <c r="G2844" s="34"/>
      <c r="H2844" s="33"/>
      <c r="I2844" s="33"/>
      <c r="J2844" s="33"/>
      <c r="K2844" s="33"/>
      <c r="L2844" s="35"/>
      <c r="M2844" s="35"/>
      <c r="N2844" s="36"/>
      <c r="O2844" s="37"/>
      <c r="P2844" s="43"/>
      <c r="Q2844" s="38"/>
      <c r="R2844" s="38"/>
      <c r="S2844" s="39"/>
      <c r="T2844" s="40"/>
      <c r="U2844" s="40"/>
      <c r="V2844" s="38"/>
      <c r="W2844" s="38"/>
      <c r="X2844" s="38"/>
      <c r="Y2844" s="43"/>
    </row>
    <row r="2845" spans="1:25">
      <c r="A2845" s="34"/>
      <c r="B2845" s="34"/>
      <c r="C2845" s="34"/>
      <c r="D2845" s="34"/>
      <c r="E2845" s="34"/>
      <c r="F2845" s="34"/>
      <c r="G2845" s="34"/>
      <c r="H2845" s="33"/>
      <c r="I2845" s="33"/>
      <c r="J2845" s="33"/>
      <c r="K2845" s="33"/>
      <c r="L2845" s="35"/>
      <c r="M2845" s="35"/>
      <c r="N2845" s="36"/>
      <c r="O2845" s="37"/>
      <c r="P2845" s="43"/>
      <c r="Q2845" s="38"/>
      <c r="R2845" s="38"/>
      <c r="S2845" s="39"/>
      <c r="T2845" s="40"/>
      <c r="U2845" s="40"/>
      <c r="V2845" s="38"/>
      <c r="W2845" s="38"/>
      <c r="X2845" s="38"/>
      <c r="Y2845" s="43"/>
    </row>
    <row r="2846" spans="1:25">
      <c r="A2846" s="34"/>
      <c r="B2846" s="34"/>
      <c r="C2846" s="34"/>
      <c r="D2846" s="34"/>
      <c r="E2846" s="34"/>
      <c r="F2846" s="34"/>
      <c r="G2846" s="34"/>
      <c r="H2846" s="33"/>
      <c r="I2846" s="33"/>
      <c r="J2846" s="33"/>
      <c r="K2846" s="33"/>
      <c r="L2846" s="35"/>
      <c r="M2846" s="35"/>
      <c r="N2846" s="36"/>
      <c r="O2846" s="37"/>
      <c r="P2846" s="43"/>
      <c r="Q2846" s="38"/>
      <c r="R2846" s="38"/>
      <c r="S2846" s="39"/>
      <c r="T2846" s="40"/>
      <c r="U2846" s="40"/>
      <c r="V2846" s="38"/>
      <c r="W2846" s="38"/>
      <c r="X2846" s="38"/>
      <c r="Y2846" s="43"/>
    </row>
    <row r="2847" spans="1:25">
      <c r="A2847" s="34"/>
      <c r="B2847" s="34"/>
      <c r="C2847" s="34"/>
      <c r="D2847" s="34"/>
      <c r="E2847" s="34"/>
      <c r="F2847" s="34"/>
      <c r="G2847" s="34"/>
      <c r="H2847" s="33"/>
      <c r="I2847" s="33"/>
      <c r="J2847" s="33"/>
      <c r="K2847" s="33"/>
      <c r="L2847" s="35"/>
      <c r="M2847" s="35"/>
      <c r="N2847" s="36"/>
      <c r="O2847" s="37"/>
      <c r="P2847" s="43"/>
      <c r="Q2847" s="38"/>
      <c r="R2847" s="38"/>
      <c r="S2847" s="39"/>
      <c r="T2847" s="40"/>
      <c r="U2847" s="40"/>
      <c r="V2847" s="38"/>
      <c r="W2847" s="38"/>
      <c r="X2847" s="38"/>
      <c r="Y2847" s="43"/>
    </row>
    <row r="2848" spans="1:25">
      <c r="A2848" s="34"/>
      <c r="B2848" s="34"/>
      <c r="C2848" s="34"/>
      <c r="D2848" s="34"/>
      <c r="E2848" s="34"/>
      <c r="F2848" s="34"/>
      <c r="G2848" s="34"/>
      <c r="H2848" s="33"/>
      <c r="I2848" s="33"/>
      <c r="J2848" s="33"/>
      <c r="K2848" s="33"/>
      <c r="L2848" s="35"/>
      <c r="M2848" s="35"/>
      <c r="N2848" s="36"/>
      <c r="O2848" s="37"/>
      <c r="P2848" s="43"/>
      <c r="Q2848" s="38"/>
      <c r="R2848" s="38"/>
      <c r="S2848" s="39"/>
      <c r="T2848" s="40"/>
      <c r="U2848" s="40"/>
      <c r="V2848" s="38"/>
      <c r="W2848" s="38"/>
      <c r="X2848" s="38"/>
      <c r="Y2848" s="43"/>
    </row>
    <row r="2849" spans="1:25">
      <c r="A2849" s="34"/>
      <c r="B2849" s="34"/>
      <c r="C2849" s="34"/>
      <c r="D2849" s="34"/>
      <c r="E2849" s="34"/>
      <c r="F2849" s="34"/>
      <c r="G2849" s="34"/>
      <c r="H2849" s="33"/>
      <c r="I2849" s="33"/>
      <c r="J2849" s="33"/>
      <c r="K2849" s="33"/>
      <c r="L2849" s="35"/>
      <c r="M2849" s="35"/>
      <c r="N2849" s="36"/>
      <c r="O2849" s="37"/>
      <c r="P2849" s="43"/>
      <c r="Q2849" s="38"/>
      <c r="R2849" s="38"/>
      <c r="S2849" s="39"/>
      <c r="T2849" s="40"/>
      <c r="U2849" s="40"/>
      <c r="V2849" s="38"/>
      <c r="W2849" s="38"/>
      <c r="X2849" s="38"/>
      <c r="Y2849" s="43"/>
    </row>
    <row r="2850" spans="1:25">
      <c r="A2850" s="34"/>
      <c r="B2850" s="34"/>
      <c r="C2850" s="34"/>
      <c r="D2850" s="34"/>
      <c r="E2850" s="34"/>
      <c r="F2850" s="34"/>
      <c r="G2850" s="34"/>
      <c r="H2850" s="33"/>
      <c r="I2850" s="33"/>
      <c r="J2850" s="33"/>
      <c r="K2850" s="33"/>
      <c r="L2850" s="35"/>
      <c r="M2850" s="35"/>
      <c r="N2850" s="36"/>
      <c r="O2850" s="37"/>
      <c r="P2850" s="43"/>
      <c r="Q2850" s="38"/>
      <c r="R2850" s="38"/>
      <c r="S2850" s="39"/>
      <c r="T2850" s="40"/>
      <c r="U2850" s="40"/>
      <c r="V2850" s="38"/>
      <c r="W2850" s="38"/>
      <c r="X2850" s="38"/>
      <c r="Y2850" s="43"/>
    </row>
    <row r="2851" spans="1:25">
      <c r="A2851" s="34"/>
      <c r="B2851" s="34"/>
      <c r="C2851" s="34"/>
      <c r="D2851" s="34"/>
      <c r="E2851" s="34"/>
      <c r="F2851" s="34"/>
      <c r="G2851" s="34"/>
      <c r="H2851" s="33"/>
      <c r="I2851" s="33"/>
      <c r="J2851" s="33"/>
      <c r="K2851" s="33"/>
      <c r="L2851" s="35"/>
      <c r="M2851" s="35"/>
      <c r="N2851" s="36"/>
      <c r="O2851" s="37"/>
      <c r="P2851" s="43"/>
      <c r="Q2851" s="38"/>
      <c r="R2851" s="38"/>
      <c r="S2851" s="39"/>
      <c r="T2851" s="40"/>
      <c r="U2851" s="40"/>
      <c r="V2851" s="38"/>
      <c r="W2851" s="38"/>
      <c r="X2851" s="38"/>
      <c r="Y2851" s="43"/>
    </row>
    <row r="2852" spans="1:25">
      <c r="A2852" s="34"/>
      <c r="B2852" s="34"/>
      <c r="C2852" s="34"/>
      <c r="D2852" s="34"/>
      <c r="E2852" s="34"/>
      <c r="F2852" s="34"/>
      <c r="G2852" s="34"/>
      <c r="H2852" s="33"/>
      <c r="I2852" s="33"/>
      <c r="J2852" s="33"/>
      <c r="K2852" s="33"/>
      <c r="L2852" s="35"/>
      <c r="M2852" s="35"/>
      <c r="N2852" s="36"/>
      <c r="O2852" s="37"/>
      <c r="P2852" s="43"/>
      <c r="Q2852" s="38"/>
      <c r="R2852" s="38"/>
      <c r="S2852" s="39"/>
      <c r="T2852" s="40"/>
      <c r="U2852" s="40"/>
      <c r="V2852" s="38"/>
      <c r="W2852" s="38"/>
      <c r="X2852" s="38"/>
      <c r="Y2852" s="43"/>
    </row>
    <row r="2853" spans="1:25">
      <c r="A2853" s="34"/>
      <c r="B2853" s="34"/>
      <c r="C2853" s="34"/>
      <c r="D2853" s="34"/>
      <c r="E2853" s="34"/>
      <c r="F2853" s="34"/>
      <c r="G2853" s="34"/>
      <c r="H2853" s="33"/>
      <c r="I2853" s="33"/>
      <c r="J2853" s="33"/>
      <c r="K2853" s="33"/>
      <c r="L2853" s="35"/>
      <c r="M2853" s="35"/>
      <c r="N2853" s="36"/>
      <c r="O2853" s="37"/>
      <c r="P2853" s="43"/>
      <c r="Q2853" s="38"/>
      <c r="R2853" s="38"/>
      <c r="S2853" s="39"/>
      <c r="T2853" s="40"/>
      <c r="U2853" s="40"/>
      <c r="V2853" s="38"/>
      <c r="W2853" s="38"/>
      <c r="X2853" s="38"/>
      <c r="Y2853" s="43"/>
    </row>
    <row r="2854" spans="1:25">
      <c r="A2854" s="34"/>
      <c r="B2854" s="34"/>
      <c r="C2854" s="34"/>
      <c r="D2854" s="34"/>
      <c r="E2854" s="34"/>
      <c r="F2854" s="34"/>
      <c r="G2854" s="34"/>
      <c r="H2854" s="33"/>
      <c r="I2854" s="33"/>
      <c r="J2854" s="33"/>
      <c r="K2854" s="33"/>
      <c r="L2854" s="35"/>
      <c r="M2854" s="35"/>
      <c r="N2854" s="36"/>
      <c r="O2854" s="37"/>
      <c r="P2854" s="43"/>
      <c r="Q2854" s="38"/>
      <c r="R2854" s="38"/>
      <c r="S2854" s="39"/>
      <c r="T2854" s="40"/>
      <c r="U2854" s="40"/>
      <c r="V2854" s="38"/>
      <c r="W2854" s="38"/>
      <c r="X2854" s="38"/>
      <c r="Y2854" s="43"/>
    </row>
    <row r="2855" spans="1:25">
      <c r="A2855" s="34"/>
      <c r="B2855" s="34"/>
      <c r="C2855" s="34"/>
      <c r="D2855" s="34"/>
      <c r="E2855" s="34"/>
      <c r="F2855" s="34"/>
      <c r="G2855" s="34"/>
      <c r="H2855" s="33"/>
      <c r="I2855" s="33"/>
      <c r="J2855" s="33"/>
      <c r="K2855" s="33"/>
      <c r="L2855" s="35"/>
      <c r="M2855" s="35"/>
      <c r="N2855" s="36"/>
      <c r="O2855" s="37"/>
      <c r="P2855" s="43"/>
      <c r="Q2855" s="38"/>
      <c r="R2855" s="38"/>
      <c r="S2855" s="39"/>
      <c r="T2855" s="40"/>
      <c r="U2855" s="40"/>
      <c r="V2855" s="38"/>
      <c r="W2855" s="38"/>
      <c r="X2855" s="38"/>
      <c r="Y2855" s="43"/>
    </row>
    <row r="2856" spans="1:25">
      <c r="A2856" s="34"/>
      <c r="B2856" s="34"/>
      <c r="C2856" s="34"/>
      <c r="D2856" s="34"/>
      <c r="E2856" s="34"/>
      <c r="F2856" s="34"/>
      <c r="G2856" s="34"/>
      <c r="H2856" s="33"/>
      <c r="I2856" s="33"/>
      <c r="J2856" s="33"/>
      <c r="K2856" s="33"/>
      <c r="L2856" s="35"/>
      <c r="M2856" s="35"/>
      <c r="N2856" s="36"/>
      <c r="O2856" s="37"/>
      <c r="P2856" s="43"/>
      <c r="Q2856" s="38"/>
      <c r="R2856" s="38"/>
      <c r="S2856" s="39"/>
      <c r="T2856" s="40"/>
      <c r="U2856" s="40"/>
      <c r="V2856" s="38"/>
      <c r="W2856" s="38"/>
      <c r="X2856" s="38"/>
      <c r="Y2856" s="43"/>
    </row>
    <row r="2857" spans="1:25">
      <c r="A2857" s="34"/>
      <c r="B2857" s="34"/>
      <c r="C2857" s="34"/>
      <c r="D2857" s="34"/>
      <c r="E2857" s="34"/>
      <c r="F2857" s="34"/>
      <c r="G2857" s="34"/>
      <c r="H2857" s="33"/>
      <c r="I2857" s="33"/>
      <c r="J2857" s="33"/>
      <c r="K2857" s="33"/>
      <c r="L2857" s="35"/>
      <c r="M2857" s="35"/>
      <c r="N2857" s="36"/>
      <c r="O2857" s="37"/>
      <c r="P2857" s="43"/>
      <c r="Q2857" s="38"/>
      <c r="R2857" s="38"/>
      <c r="S2857" s="39"/>
      <c r="T2857" s="40"/>
      <c r="U2857" s="40"/>
      <c r="V2857" s="38"/>
      <c r="W2857" s="38"/>
      <c r="X2857" s="38"/>
      <c r="Y2857" s="43"/>
    </row>
    <row r="2858" spans="1:25">
      <c r="A2858" s="34"/>
      <c r="B2858" s="34"/>
      <c r="C2858" s="34"/>
      <c r="D2858" s="34"/>
      <c r="E2858" s="34"/>
      <c r="F2858" s="34"/>
      <c r="G2858" s="34"/>
      <c r="H2858" s="33"/>
      <c r="I2858" s="33"/>
      <c r="J2858" s="33"/>
      <c r="K2858" s="33"/>
      <c r="L2858" s="35"/>
      <c r="M2858" s="35"/>
      <c r="N2858" s="36"/>
      <c r="O2858" s="37"/>
      <c r="P2858" s="43"/>
      <c r="Q2858" s="38"/>
      <c r="R2858" s="38"/>
      <c r="S2858" s="39"/>
      <c r="T2858" s="40"/>
      <c r="U2858" s="40"/>
      <c r="V2858" s="38"/>
      <c r="W2858" s="38"/>
      <c r="X2858" s="38"/>
      <c r="Y2858" s="43"/>
    </row>
    <row r="2859" spans="1:25">
      <c r="A2859" s="34"/>
      <c r="B2859" s="34"/>
      <c r="C2859" s="34"/>
      <c r="D2859" s="34"/>
      <c r="E2859" s="34"/>
      <c r="F2859" s="34"/>
      <c r="G2859" s="34"/>
      <c r="H2859" s="33"/>
      <c r="I2859" s="33"/>
      <c r="J2859" s="33"/>
      <c r="K2859" s="33"/>
      <c r="L2859" s="35"/>
      <c r="M2859" s="35"/>
      <c r="N2859" s="36"/>
      <c r="O2859" s="37"/>
      <c r="P2859" s="43"/>
      <c r="Q2859" s="38"/>
      <c r="R2859" s="38"/>
      <c r="S2859" s="39"/>
      <c r="T2859" s="40"/>
      <c r="U2859" s="40"/>
      <c r="V2859" s="38"/>
      <c r="W2859" s="38"/>
      <c r="X2859" s="38"/>
      <c r="Y2859" s="43"/>
    </row>
    <row r="2860" spans="1:25">
      <c r="A2860" s="34"/>
      <c r="B2860" s="34"/>
      <c r="C2860" s="34"/>
      <c r="D2860" s="34"/>
      <c r="E2860" s="34"/>
      <c r="F2860" s="34"/>
      <c r="G2860" s="34"/>
      <c r="H2860" s="33"/>
      <c r="I2860" s="33"/>
      <c r="J2860" s="33"/>
      <c r="K2860" s="33"/>
      <c r="L2860" s="35"/>
      <c r="M2860" s="35"/>
      <c r="N2860" s="36"/>
      <c r="O2860" s="37"/>
      <c r="P2860" s="43"/>
      <c r="Q2860" s="38"/>
      <c r="R2860" s="38"/>
      <c r="S2860" s="39"/>
      <c r="T2860" s="40"/>
      <c r="U2860" s="40"/>
      <c r="V2860" s="38"/>
      <c r="W2860" s="38"/>
      <c r="X2860" s="38"/>
      <c r="Y2860" s="43"/>
    </row>
    <row r="2861" spans="1:25">
      <c r="A2861" s="34"/>
      <c r="B2861" s="34"/>
      <c r="C2861" s="34"/>
      <c r="D2861" s="34"/>
      <c r="E2861" s="34"/>
      <c r="F2861" s="34"/>
      <c r="G2861" s="34"/>
      <c r="H2861" s="33"/>
      <c r="I2861" s="33"/>
      <c r="J2861" s="33"/>
      <c r="K2861" s="33"/>
      <c r="L2861" s="35"/>
      <c r="M2861" s="35"/>
      <c r="N2861" s="36"/>
      <c r="O2861" s="37"/>
      <c r="P2861" s="43"/>
      <c r="Q2861" s="38"/>
      <c r="R2861" s="38"/>
      <c r="S2861" s="39"/>
      <c r="T2861" s="40"/>
      <c r="U2861" s="40"/>
      <c r="V2861" s="38"/>
      <c r="W2861" s="38"/>
      <c r="X2861" s="38"/>
      <c r="Y2861" s="43"/>
    </row>
    <row r="2862" spans="1:25">
      <c r="A2862" s="34"/>
      <c r="B2862" s="34"/>
      <c r="C2862" s="34"/>
      <c r="D2862" s="34"/>
      <c r="E2862" s="34"/>
      <c r="F2862" s="34"/>
      <c r="G2862" s="34"/>
      <c r="H2862" s="33"/>
      <c r="I2862" s="33"/>
      <c r="J2862" s="33"/>
      <c r="K2862" s="33"/>
      <c r="L2862" s="35"/>
      <c r="M2862" s="35"/>
      <c r="N2862" s="36"/>
      <c r="O2862" s="37"/>
      <c r="P2862" s="43"/>
      <c r="Q2862" s="38"/>
      <c r="R2862" s="38"/>
      <c r="S2862" s="39"/>
      <c r="T2862" s="40"/>
      <c r="U2862" s="40"/>
      <c r="V2862" s="38"/>
      <c r="W2862" s="38"/>
      <c r="X2862" s="38"/>
      <c r="Y2862" s="43"/>
    </row>
    <row r="2863" spans="1:25">
      <c r="A2863" s="34"/>
      <c r="B2863" s="34"/>
      <c r="C2863" s="34"/>
      <c r="D2863" s="34"/>
      <c r="E2863" s="34"/>
      <c r="F2863" s="34"/>
      <c r="G2863" s="34"/>
      <c r="H2863" s="33"/>
      <c r="I2863" s="33"/>
      <c r="J2863" s="33"/>
      <c r="K2863" s="33"/>
      <c r="L2863" s="35"/>
      <c r="M2863" s="35"/>
      <c r="N2863" s="36"/>
      <c r="O2863" s="37"/>
      <c r="P2863" s="43"/>
      <c r="Q2863" s="38"/>
      <c r="R2863" s="38"/>
      <c r="S2863" s="39"/>
      <c r="T2863" s="40"/>
      <c r="U2863" s="40"/>
      <c r="V2863" s="38"/>
      <c r="W2863" s="38"/>
      <c r="X2863" s="38"/>
      <c r="Y2863" s="43"/>
    </row>
    <row r="2864" spans="1:25">
      <c r="A2864" s="34"/>
      <c r="B2864" s="34"/>
      <c r="C2864" s="34"/>
      <c r="D2864" s="34"/>
      <c r="E2864" s="34"/>
      <c r="F2864" s="34"/>
      <c r="G2864" s="34"/>
      <c r="H2864" s="33"/>
      <c r="I2864" s="33"/>
      <c r="J2864" s="33"/>
      <c r="K2864" s="33"/>
      <c r="L2864" s="35"/>
      <c r="M2864" s="35"/>
      <c r="N2864" s="36"/>
      <c r="O2864" s="37"/>
      <c r="P2864" s="43"/>
      <c r="Q2864" s="38"/>
      <c r="R2864" s="38"/>
      <c r="S2864" s="39"/>
      <c r="T2864" s="40"/>
      <c r="U2864" s="40"/>
      <c r="V2864" s="38"/>
      <c r="W2864" s="38"/>
      <c r="X2864" s="38"/>
      <c r="Y2864" s="43"/>
    </row>
    <row r="2865" spans="1:25">
      <c r="A2865" s="34"/>
      <c r="B2865" s="34"/>
      <c r="C2865" s="34"/>
      <c r="D2865" s="34"/>
      <c r="E2865" s="34"/>
      <c r="F2865" s="34"/>
      <c r="G2865" s="34"/>
      <c r="H2865" s="33"/>
      <c r="I2865" s="33"/>
      <c r="J2865" s="33"/>
      <c r="K2865" s="33"/>
      <c r="L2865" s="35"/>
      <c r="M2865" s="35"/>
      <c r="N2865" s="36"/>
      <c r="O2865" s="37"/>
      <c r="P2865" s="43"/>
      <c r="Q2865" s="38"/>
      <c r="R2865" s="38"/>
      <c r="S2865" s="39"/>
      <c r="T2865" s="40"/>
      <c r="U2865" s="40"/>
      <c r="V2865" s="38"/>
      <c r="W2865" s="38"/>
      <c r="X2865" s="38"/>
      <c r="Y2865" s="43"/>
    </row>
    <row r="2866" spans="1:25">
      <c r="A2866" s="34"/>
      <c r="B2866" s="34"/>
      <c r="C2866" s="34"/>
      <c r="D2866" s="34"/>
      <c r="E2866" s="34"/>
      <c r="F2866" s="34"/>
      <c r="G2866" s="34"/>
      <c r="H2866" s="33"/>
      <c r="I2866" s="33"/>
      <c r="J2866" s="33"/>
      <c r="K2866" s="33"/>
      <c r="L2866" s="35"/>
      <c r="M2866" s="35"/>
      <c r="N2866" s="36"/>
      <c r="O2866" s="37"/>
      <c r="P2866" s="43"/>
      <c r="Q2866" s="38"/>
      <c r="R2866" s="38"/>
      <c r="S2866" s="39"/>
      <c r="T2866" s="40"/>
      <c r="U2866" s="40"/>
      <c r="V2866" s="38"/>
      <c r="W2866" s="38"/>
      <c r="X2866" s="38"/>
      <c r="Y2866" s="43"/>
    </row>
    <row r="2867" spans="1:25">
      <c r="A2867" s="34"/>
      <c r="B2867" s="34"/>
      <c r="C2867" s="34"/>
      <c r="D2867" s="34"/>
      <c r="E2867" s="34"/>
      <c r="F2867" s="34"/>
      <c r="G2867" s="34"/>
      <c r="H2867" s="33"/>
      <c r="I2867" s="33"/>
      <c r="J2867" s="33"/>
      <c r="K2867" s="33"/>
      <c r="L2867" s="35"/>
      <c r="M2867" s="35"/>
      <c r="N2867" s="36"/>
      <c r="O2867" s="37"/>
      <c r="P2867" s="43"/>
      <c r="Q2867" s="38"/>
      <c r="R2867" s="38"/>
      <c r="S2867" s="39"/>
      <c r="T2867" s="40"/>
      <c r="U2867" s="40"/>
      <c r="V2867" s="38"/>
      <c r="W2867" s="38"/>
      <c r="X2867" s="38"/>
      <c r="Y2867" s="43"/>
    </row>
    <row r="2868" spans="1:25">
      <c r="A2868" s="34"/>
      <c r="B2868" s="34"/>
      <c r="C2868" s="34"/>
      <c r="D2868" s="34"/>
      <c r="E2868" s="34"/>
      <c r="F2868" s="34"/>
      <c r="G2868" s="34"/>
      <c r="H2868" s="33"/>
      <c r="I2868" s="33"/>
      <c r="J2868" s="33"/>
      <c r="K2868" s="33"/>
      <c r="L2868" s="35"/>
      <c r="M2868" s="35"/>
      <c r="N2868" s="36"/>
      <c r="O2868" s="37"/>
      <c r="P2868" s="43"/>
      <c r="Q2868" s="38"/>
      <c r="R2868" s="38"/>
      <c r="S2868" s="39"/>
      <c r="T2868" s="40"/>
      <c r="U2868" s="40"/>
      <c r="V2868" s="38"/>
      <c r="W2868" s="38"/>
      <c r="X2868" s="38"/>
      <c r="Y2868" s="43"/>
    </row>
    <row r="2869" spans="1:25">
      <c r="A2869" s="34"/>
      <c r="B2869" s="34"/>
      <c r="C2869" s="34"/>
      <c r="D2869" s="34"/>
      <c r="E2869" s="34"/>
      <c r="F2869" s="34"/>
      <c r="G2869" s="34"/>
      <c r="H2869" s="33"/>
      <c r="I2869" s="33"/>
      <c r="J2869" s="33"/>
      <c r="K2869" s="33"/>
      <c r="L2869" s="35"/>
      <c r="M2869" s="35"/>
      <c r="N2869" s="36"/>
      <c r="O2869" s="37"/>
      <c r="P2869" s="43"/>
      <c r="Q2869" s="38"/>
      <c r="R2869" s="38"/>
      <c r="S2869" s="39"/>
      <c r="T2869" s="40"/>
      <c r="U2869" s="40"/>
      <c r="V2869" s="38"/>
      <c r="W2869" s="38"/>
      <c r="X2869" s="38"/>
      <c r="Y2869" s="43"/>
    </row>
    <row r="2870" spans="1:25">
      <c r="A2870" s="34"/>
      <c r="B2870" s="34"/>
      <c r="C2870" s="34"/>
      <c r="D2870" s="34"/>
      <c r="E2870" s="34"/>
      <c r="F2870" s="34"/>
      <c r="G2870" s="34"/>
      <c r="H2870" s="33"/>
      <c r="I2870" s="33"/>
      <c r="J2870" s="33"/>
      <c r="K2870" s="33"/>
      <c r="L2870" s="35"/>
      <c r="M2870" s="35"/>
      <c r="N2870" s="36"/>
      <c r="O2870" s="37"/>
      <c r="P2870" s="43"/>
      <c r="Q2870" s="38"/>
      <c r="R2870" s="38"/>
      <c r="S2870" s="39"/>
      <c r="T2870" s="40"/>
      <c r="U2870" s="40"/>
      <c r="V2870" s="38"/>
      <c r="W2870" s="38"/>
      <c r="X2870" s="38"/>
      <c r="Y2870" s="43"/>
    </row>
    <row r="2871" spans="1:25">
      <c r="A2871" s="34"/>
      <c r="B2871" s="34"/>
      <c r="C2871" s="34"/>
      <c r="D2871" s="34"/>
      <c r="E2871" s="34"/>
      <c r="F2871" s="34"/>
      <c r="G2871" s="34"/>
      <c r="H2871" s="33"/>
      <c r="I2871" s="33"/>
      <c r="J2871" s="33"/>
      <c r="K2871" s="33"/>
      <c r="L2871" s="35"/>
      <c r="M2871" s="35"/>
      <c r="N2871" s="36"/>
      <c r="O2871" s="37"/>
      <c r="P2871" s="43"/>
      <c r="Q2871" s="38"/>
      <c r="R2871" s="38"/>
      <c r="S2871" s="39"/>
      <c r="T2871" s="40"/>
      <c r="U2871" s="40"/>
      <c r="V2871" s="38"/>
      <c r="W2871" s="38"/>
      <c r="X2871" s="38"/>
      <c r="Y2871" s="43"/>
    </row>
    <row r="2872" spans="1:25">
      <c r="A2872" s="34"/>
      <c r="B2872" s="34"/>
      <c r="C2872" s="34"/>
      <c r="D2872" s="34"/>
      <c r="E2872" s="34"/>
      <c r="F2872" s="34"/>
      <c r="G2872" s="34"/>
      <c r="H2872" s="33"/>
      <c r="I2872" s="33"/>
      <c r="J2872" s="33"/>
      <c r="K2872" s="33"/>
      <c r="L2872" s="35"/>
      <c r="M2872" s="35"/>
      <c r="N2872" s="36"/>
      <c r="O2872" s="37"/>
      <c r="P2872" s="43"/>
      <c r="Q2872" s="38"/>
      <c r="R2872" s="38"/>
      <c r="S2872" s="39"/>
      <c r="T2872" s="40"/>
      <c r="U2872" s="40"/>
      <c r="V2872" s="38"/>
      <c r="W2872" s="38"/>
      <c r="X2872" s="38"/>
      <c r="Y2872" s="43"/>
    </row>
    <row r="2873" spans="1:25">
      <c r="A2873" s="34"/>
      <c r="B2873" s="34"/>
      <c r="C2873" s="34"/>
      <c r="D2873" s="34"/>
      <c r="E2873" s="34"/>
      <c r="F2873" s="34"/>
      <c r="G2873" s="34"/>
      <c r="H2873" s="33"/>
      <c r="I2873" s="33"/>
      <c r="J2873" s="33"/>
      <c r="K2873" s="33"/>
      <c r="L2873" s="35"/>
      <c r="M2873" s="35"/>
      <c r="N2873" s="36"/>
      <c r="O2873" s="37"/>
      <c r="P2873" s="43"/>
      <c r="Q2873" s="38"/>
      <c r="R2873" s="38"/>
      <c r="S2873" s="39"/>
      <c r="T2873" s="40"/>
      <c r="U2873" s="40"/>
      <c r="V2873" s="38"/>
      <c r="W2873" s="38"/>
      <c r="X2873" s="38"/>
      <c r="Y2873" s="43"/>
    </row>
    <row r="2874" spans="1:25">
      <c r="A2874" s="34"/>
      <c r="B2874" s="34"/>
      <c r="C2874" s="34"/>
      <c r="D2874" s="34"/>
      <c r="E2874" s="34"/>
      <c r="F2874" s="34"/>
      <c r="G2874" s="34"/>
      <c r="H2874" s="33"/>
      <c r="I2874" s="33"/>
      <c r="J2874" s="33"/>
      <c r="K2874" s="33"/>
      <c r="L2874" s="35"/>
      <c r="M2874" s="35"/>
      <c r="N2874" s="36"/>
      <c r="O2874" s="37"/>
      <c r="P2874" s="43"/>
      <c r="Q2874" s="38"/>
      <c r="R2874" s="38"/>
      <c r="S2874" s="39"/>
      <c r="T2874" s="40"/>
      <c r="U2874" s="40"/>
      <c r="V2874" s="38"/>
      <c r="W2874" s="38"/>
      <c r="X2874" s="38"/>
      <c r="Y2874" s="43"/>
    </row>
    <row r="2875" spans="1:25">
      <c r="A2875" s="34"/>
      <c r="B2875" s="34"/>
      <c r="C2875" s="34"/>
      <c r="D2875" s="34"/>
      <c r="E2875" s="34"/>
      <c r="F2875" s="34"/>
      <c r="G2875" s="34"/>
      <c r="H2875" s="33"/>
      <c r="I2875" s="33"/>
      <c r="J2875" s="33"/>
      <c r="K2875" s="33"/>
      <c r="L2875" s="35"/>
      <c r="M2875" s="35"/>
      <c r="N2875" s="36"/>
      <c r="O2875" s="37"/>
      <c r="P2875" s="43"/>
      <c r="Q2875" s="38"/>
      <c r="R2875" s="38"/>
      <c r="S2875" s="39"/>
      <c r="T2875" s="40"/>
      <c r="U2875" s="40"/>
      <c r="V2875" s="38"/>
      <c r="W2875" s="38"/>
      <c r="X2875" s="38"/>
      <c r="Y2875" s="43"/>
    </row>
    <row r="2876" spans="1:25">
      <c r="A2876" s="34"/>
      <c r="B2876" s="34"/>
      <c r="C2876" s="34"/>
      <c r="D2876" s="34"/>
      <c r="E2876" s="34"/>
      <c r="F2876" s="34"/>
      <c r="G2876" s="34"/>
      <c r="H2876" s="33"/>
      <c r="I2876" s="33"/>
      <c r="J2876" s="33"/>
      <c r="K2876" s="33"/>
      <c r="L2876" s="35"/>
      <c r="M2876" s="35"/>
      <c r="N2876" s="36"/>
      <c r="O2876" s="37"/>
      <c r="P2876" s="43"/>
      <c r="Q2876" s="38"/>
      <c r="R2876" s="38"/>
      <c r="S2876" s="39"/>
      <c r="T2876" s="40"/>
      <c r="U2876" s="40"/>
      <c r="V2876" s="38"/>
      <c r="W2876" s="38"/>
      <c r="X2876" s="38"/>
      <c r="Y2876" s="43"/>
    </row>
    <row r="2877" spans="1:25">
      <c r="A2877" s="34"/>
      <c r="B2877" s="34"/>
      <c r="C2877" s="34"/>
      <c r="D2877" s="34"/>
      <c r="E2877" s="34"/>
      <c r="F2877" s="34"/>
      <c r="G2877" s="34"/>
      <c r="H2877" s="33"/>
      <c r="I2877" s="33"/>
      <c r="J2877" s="33"/>
      <c r="K2877" s="33"/>
      <c r="L2877" s="35"/>
      <c r="M2877" s="35"/>
      <c r="N2877" s="36"/>
      <c r="O2877" s="37"/>
      <c r="P2877" s="43"/>
      <c r="Q2877" s="38"/>
      <c r="R2877" s="38"/>
      <c r="S2877" s="39"/>
      <c r="T2877" s="40"/>
      <c r="U2877" s="40"/>
      <c r="V2877" s="38"/>
      <c r="W2877" s="38"/>
      <c r="X2877" s="38"/>
      <c r="Y2877" s="43"/>
    </row>
    <row r="2878" spans="1:25">
      <c r="A2878" s="34"/>
      <c r="B2878" s="34"/>
      <c r="C2878" s="34"/>
      <c r="D2878" s="34"/>
      <c r="E2878" s="34"/>
      <c r="F2878" s="34"/>
      <c r="G2878" s="34"/>
      <c r="H2878" s="33"/>
      <c r="I2878" s="33"/>
      <c r="J2878" s="33"/>
      <c r="K2878" s="33"/>
      <c r="L2878" s="35"/>
      <c r="M2878" s="35"/>
      <c r="N2878" s="36"/>
      <c r="O2878" s="37"/>
      <c r="P2878" s="43"/>
      <c r="Q2878" s="38"/>
      <c r="R2878" s="38"/>
      <c r="S2878" s="39"/>
      <c r="T2878" s="40"/>
      <c r="U2878" s="40"/>
      <c r="V2878" s="38"/>
      <c r="W2878" s="38"/>
      <c r="X2878" s="38"/>
      <c r="Y2878" s="43"/>
    </row>
    <row r="2879" spans="1:25">
      <c r="A2879" s="34"/>
      <c r="B2879" s="34"/>
      <c r="C2879" s="34"/>
      <c r="D2879" s="34"/>
      <c r="E2879" s="34"/>
      <c r="F2879" s="34"/>
      <c r="G2879" s="34"/>
      <c r="H2879" s="33"/>
      <c r="I2879" s="33"/>
      <c r="J2879" s="33"/>
      <c r="K2879" s="33"/>
      <c r="L2879" s="35"/>
      <c r="M2879" s="35"/>
      <c r="N2879" s="36"/>
      <c r="O2879" s="37"/>
      <c r="P2879" s="43"/>
      <c r="Q2879" s="38"/>
      <c r="R2879" s="38"/>
      <c r="S2879" s="39"/>
      <c r="T2879" s="40"/>
      <c r="U2879" s="40"/>
      <c r="V2879" s="38"/>
      <c r="W2879" s="38"/>
      <c r="X2879" s="38"/>
      <c r="Y2879" s="43"/>
    </row>
    <row r="2880" spans="1:25">
      <c r="A2880" s="34"/>
      <c r="B2880" s="34"/>
      <c r="C2880" s="34"/>
      <c r="D2880" s="34"/>
      <c r="E2880" s="34"/>
      <c r="F2880" s="34"/>
      <c r="G2880" s="34"/>
      <c r="H2880" s="33"/>
      <c r="I2880" s="33"/>
      <c r="J2880" s="33"/>
      <c r="K2880" s="33"/>
      <c r="L2880" s="35"/>
      <c r="M2880" s="35"/>
      <c r="N2880" s="36"/>
      <c r="O2880" s="37"/>
      <c r="P2880" s="43"/>
      <c r="Q2880" s="38"/>
      <c r="R2880" s="38"/>
      <c r="S2880" s="39"/>
      <c r="T2880" s="40"/>
      <c r="U2880" s="40"/>
      <c r="V2880" s="38"/>
      <c r="W2880" s="38"/>
      <c r="X2880" s="38"/>
      <c r="Y2880" s="43"/>
    </row>
    <row r="2881" spans="1:25">
      <c r="A2881" s="34"/>
      <c r="B2881" s="34"/>
      <c r="C2881" s="34"/>
      <c r="D2881" s="34"/>
      <c r="E2881" s="34"/>
      <c r="F2881" s="34"/>
      <c r="G2881" s="34"/>
      <c r="H2881" s="33"/>
      <c r="I2881" s="33"/>
      <c r="J2881" s="33"/>
      <c r="K2881" s="33"/>
      <c r="L2881" s="35"/>
      <c r="M2881" s="35"/>
      <c r="N2881" s="36"/>
      <c r="O2881" s="37"/>
      <c r="P2881" s="43"/>
      <c r="Q2881" s="38"/>
      <c r="R2881" s="38"/>
      <c r="S2881" s="39"/>
      <c r="T2881" s="40"/>
      <c r="U2881" s="40"/>
      <c r="V2881" s="38"/>
      <c r="W2881" s="38"/>
      <c r="X2881" s="38"/>
      <c r="Y2881" s="43"/>
    </row>
    <row r="2882" spans="1:25">
      <c r="A2882" s="34"/>
      <c r="B2882" s="34"/>
      <c r="C2882" s="34"/>
      <c r="D2882" s="34"/>
      <c r="E2882" s="34"/>
      <c r="F2882" s="34"/>
      <c r="G2882" s="34"/>
      <c r="H2882" s="33"/>
      <c r="I2882" s="33"/>
      <c r="J2882" s="33"/>
      <c r="K2882" s="33"/>
      <c r="L2882" s="35"/>
      <c r="M2882" s="35"/>
      <c r="N2882" s="36"/>
      <c r="O2882" s="37"/>
      <c r="P2882" s="43"/>
      <c r="Q2882" s="38"/>
      <c r="R2882" s="38"/>
      <c r="S2882" s="39"/>
      <c r="T2882" s="40"/>
      <c r="U2882" s="40"/>
      <c r="V2882" s="38"/>
      <c r="W2882" s="38"/>
      <c r="X2882" s="38"/>
      <c r="Y2882" s="43"/>
    </row>
    <row r="2883" spans="1:25">
      <c r="A2883" s="34"/>
      <c r="B2883" s="34"/>
      <c r="C2883" s="34"/>
      <c r="D2883" s="34"/>
      <c r="E2883" s="34"/>
      <c r="F2883" s="34"/>
      <c r="G2883" s="34"/>
      <c r="H2883" s="33"/>
      <c r="I2883" s="33"/>
      <c r="J2883" s="33"/>
      <c r="K2883" s="33"/>
      <c r="L2883" s="35"/>
      <c r="M2883" s="35"/>
      <c r="N2883" s="36"/>
      <c r="O2883" s="37"/>
      <c r="P2883" s="43"/>
      <c r="Q2883" s="38"/>
      <c r="R2883" s="38"/>
      <c r="S2883" s="39"/>
      <c r="T2883" s="40"/>
      <c r="U2883" s="40"/>
      <c r="V2883" s="38"/>
      <c r="W2883" s="38"/>
      <c r="X2883" s="38"/>
      <c r="Y2883" s="43"/>
    </row>
    <row r="2884" spans="1:25">
      <c r="A2884" s="34"/>
      <c r="B2884" s="34"/>
      <c r="C2884" s="34"/>
      <c r="D2884" s="34"/>
      <c r="E2884" s="34"/>
      <c r="F2884" s="34"/>
      <c r="G2884" s="34"/>
      <c r="H2884" s="33"/>
      <c r="I2884" s="33"/>
      <c r="J2884" s="33"/>
      <c r="K2884" s="33"/>
      <c r="L2884" s="35"/>
      <c r="M2884" s="35"/>
      <c r="N2884" s="36"/>
      <c r="O2884" s="37"/>
      <c r="P2884" s="43"/>
      <c r="Q2884" s="38"/>
      <c r="R2884" s="38"/>
      <c r="S2884" s="39"/>
      <c r="T2884" s="40"/>
      <c r="U2884" s="40"/>
      <c r="V2884" s="38"/>
      <c r="W2884" s="38"/>
      <c r="X2884" s="38"/>
      <c r="Y2884" s="43"/>
    </row>
    <row r="2885" spans="1:25">
      <c r="A2885" s="34"/>
      <c r="B2885" s="34"/>
      <c r="C2885" s="34"/>
      <c r="D2885" s="34"/>
      <c r="E2885" s="34"/>
      <c r="F2885" s="34"/>
      <c r="G2885" s="34"/>
      <c r="H2885" s="33"/>
      <c r="I2885" s="33"/>
      <c r="J2885" s="33"/>
      <c r="K2885" s="33"/>
      <c r="L2885" s="35"/>
      <c r="M2885" s="35"/>
      <c r="N2885" s="36"/>
      <c r="O2885" s="37"/>
      <c r="P2885" s="43"/>
      <c r="Q2885" s="38"/>
      <c r="R2885" s="38"/>
      <c r="S2885" s="39"/>
      <c r="T2885" s="40"/>
      <c r="U2885" s="40"/>
      <c r="V2885" s="38"/>
      <c r="W2885" s="38"/>
      <c r="X2885" s="38"/>
      <c r="Y2885" s="43"/>
    </row>
    <row r="2886" spans="1:25">
      <c r="A2886" s="34"/>
      <c r="B2886" s="34"/>
      <c r="C2886" s="34"/>
      <c r="D2886" s="34"/>
      <c r="E2886" s="34"/>
      <c r="F2886" s="34"/>
      <c r="G2886" s="34"/>
      <c r="H2886" s="33"/>
      <c r="I2886" s="33"/>
      <c r="J2886" s="33"/>
      <c r="K2886" s="33"/>
      <c r="L2886" s="35"/>
      <c r="M2886" s="35"/>
      <c r="N2886" s="36"/>
      <c r="O2886" s="37"/>
      <c r="P2886" s="43"/>
      <c r="Q2886" s="38"/>
      <c r="R2886" s="38"/>
      <c r="S2886" s="39"/>
      <c r="T2886" s="40"/>
      <c r="U2886" s="40"/>
      <c r="V2886" s="38"/>
      <c r="W2886" s="38"/>
      <c r="X2886" s="38"/>
      <c r="Y2886" s="43"/>
    </row>
    <row r="2887" spans="1:25">
      <c r="A2887" s="34"/>
      <c r="B2887" s="34"/>
      <c r="C2887" s="34"/>
      <c r="D2887" s="34"/>
      <c r="E2887" s="34"/>
      <c r="F2887" s="34"/>
      <c r="G2887" s="34"/>
      <c r="H2887" s="33"/>
      <c r="I2887" s="33"/>
      <c r="J2887" s="33"/>
      <c r="K2887" s="33"/>
      <c r="L2887" s="35"/>
      <c r="M2887" s="35"/>
      <c r="N2887" s="36"/>
      <c r="O2887" s="37"/>
      <c r="P2887" s="43"/>
      <c r="Q2887" s="38"/>
      <c r="R2887" s="38"/>
      <c r="S2887" s="39"/>
      <c r="T2887" s="40"/>
      <c r="U2887" s="40"/>
      <c r="V2887" s="38"/>
      <c r="W2887" s="38"/>
      <c r="X2887" s="38"/>
      <c r="Y2887" s="43"/>
    </row>
    <row r="2888" spans="1:25">
      <c r="A2888" s="34"/>
      <c r="B2888" s="34"/>
      <c r="C2888" s="34"/>
      <c r="D2888" s="34"/>
      <c r="E2888" s="34"/>
      <c r="F2888" s="34"/>
      <c r="G2888" s="34"/>
      <c r="H2888" s="33"/>
      <c r="I2888" s="33"/>
      <c r="J2888" s="33"/>
      <c r="K2888" s="33"/>
      <c r="L2888" s="35"/>
      <c r="M2888" s="35"/>
      <c r="N2888" s="36"/>
      <c r="O2888" s="37"/>
      <c r="P2888" s="43"/>
      <c r="Q2888" s="38"/>
      <c r="R2888" s="38"/>
      <c r="S2888" s="39"/>
      <c r="T2888" s="40"/>
      <c r="U2888" s="40"/>
      <c r="V2888" s="38"/>
      <c r="W2888" s="38"/>
      <c r="X2888" s="38"/>
      <c r="Y2888" s="43"/>
    </row>
    <row r="2889" spans="1:25">
      <c r="A2889" s="34"/>
      <c r="B2889" s="34"/>
      <c r="C2889" s="34"/>
      <c r="D2889" s="34"/>
      <c r="E2889" s="34"/>
      <c r="F2889" s="34"/>
      <c r="G2889" s="34"/>
      <c r="H2889" s="33"/>
      <c r="I2889" s="33"/>
      <c r="J2889" s="33"/>
      <c r="K2889" s="33"/>
      <c r="L2889" s="35"/>
      <c r="M2889" s="35"/>
      <c r="N2889" s="36"/>
      <c r="O2889" s="37"/>
      <c r="P2889" s="43"/>
      <c r="Q2889" s="38"/>
      <c r="R2889" s="38"/>
      <c r="S2889" s="39"/>
      <c r="T2889" s="40"/>
      <c r="U2889" s="40"/>
      <c r="V2889" s="38"/>
      <c r="W2889" s="38"/>
      <c r="X2889" s="38"/>
      <c r="Y2889" s="43"/>
    </row>
    <row r="2890" spans="1:25">
      <c r="A2890" s="34"/>
      <c r="B2890" s="34"/>
      <c r="C2890" s="34"/>
      <c r="D2890" s="34"/>
      <c r="E2890" s="34"/>
      <c r="F2890" s="34"/>
      <c r="G2890" s="34"/>
      <c r="H2890" s="33"/>
      <c r="I2890" s="33"/>
      <c r="J2890" s="33"/>
      <c r="K2890" s="33"/>
      <c r="L2890" s="35"/>
      <c r="M2890" s="35"/>
      <c r="N2890" s="36"/>
      <c r="O2890" s="37"/>
      <c r="P2890" s="43"/>
      <c r="Q2890" s="38"/>
      <c r="R2890" s="38"/>
      <c r="S2890" s="39"/>
      <c r="T2890" s="40"/>
      <c r="U2890" s="40"/>
      <c r="V2890" s="38"/>
      <c r="W2890" s="38"/>
      <c r="X2890" s="38"/>
      <c r="Y2890" s="43"/>
    </row>
    <row r="2891" spans="1:25">
      <c r="A2891" s="34"/>
      <c r="B2891" s="34"/>
      <c r="C2891" s="34"/>
      <c r="D2891" s="34"/>
      <c r="E2891" s="34"/>
      <c r="F2891" s="34"/>
      <c r="G2891" s="34"/>
      <c r="H2891" s="33"/>
      <c r="I2891" s="33"/>
      <c r="J2891" s="33"/>
      <c r="K2891" s="33"/>
      <c r="L2891" s="35"/>
      <c r="M2891" s="35"/>
      <c r="N2891" s="36"/>
      <c r="O2891" s="37"/>
      <c r="P2891" s="43"/>
      <c r="Q2891" s="38"/>
      <c r="R2891" s="38"/>
      <c r="S2891" s="39"/>
      <c r="T2891" s="40"/>
      <c r="U2891" s="40"/>
      <c r="V2891" s="38"/>
      <c r="W2891" s="38"/>
      <c r="X2891" s="38"/>
      <c r="Y2891" s="43"/>
    </row>
    <row r="2892" spans="1:25">
      <c r="A2892" s="34"/>
      <c r="B2892" s="34"/>
      <c r="C2892" s="34"/>
      <c r="D2892" s="34"/>
      <c r="E2892" s="34"/>
      <c r="F2892" s="34"/>
      <c r="G2892" s="34"/>
      <c r="H2892" s="33"/>
      <c r="I2892" s="33"/>
      <c r="J2892" s="33"/>
      <c r="K2892" s="33"/>
      <c r="L2892" s="35"/>
      <c r="M2892" s="35"/>
      <c r="N2892" s="36"/>
      <c r="O2892" s="37"/>
      <c r="P2892" s="43"/>
      <c r="Q2892" s="38"/>
      <c r="R2892" s="38"/>
      <c r="S2892" s="39"/>
      <c r="T2892" s="40"/>
      <c r="U2892" s="40"/>
      <c r="V2892" s="38"/>
      <c r="W2892" s="38"/>
      <c r="X2892" s="38"/>
      <c r="Y2892" s="43"/>
    </row>
    <row r="2893" spans="1:25">
      <c r="A2893" s="34"/>
      <c r="B2893" s="34"/>
      <c r="C2893" s="34"/>
      <c r="D2893" s="34"/>
      <c r="E2893" s="34"/>
      <c r="F2893" s="34"/>
      <c r="G2893" s="34"/>
      <c r="H2893" s="33"/>
      <c r="I2893" s="33"/>
      <c r="J2893" s="33"/>
      <c r="K2893" s="33"/>
      <c r="L2893" s="35"/>
      <c r="M2893" s="35"/>
      <c r="N2893" s="36"/>
      <c r="O2893" s="37"/>
      <c r="P2893" s="43"/>
      <c r="Q2893" s="38"/>
      <c r="R2893" s="38"/>
      <c r="S2893" s="39"/>
      <c r="T2893" s="40"/>
      <c r="U2893" s="40"/>
      <c r="V2893" s="38"/>
      <c r="W2893" s="38"/>
      <c r="X2893" s="38"/>
      <c r="Y2893" s="43"/>
    </row>
    <row r="2894" spans="1:25">
      <c r="A2894" s="34"/>
      <c r="B2894" s="34"/>
      <c r="C2894" s="34"/>
      <c r="D2894" s="34"/>
      <c r="E2894" s="34"/>
      <c r="F2894" s="34"/>
      <c r="G2894" s="34"/>
      <c r="H2894" s="33"/>
      <c r="I2894" s="33"/>
      <c r="J2894" s="33"/>
      <c r="K2894" s="33"/>
      <c r="L2894" s="35"/>
      <c r="M2894" s="35"/>
      <c r="N2894" s="36"/>
      <c r="O2894" s="37"/>
      <c r="P2894" s="43"/>
      <c r="Q2894" s="38"/>
      <c r="R2894" s="38"/>
      <c r="S2894" s="39"/>
      <c r="T2894" s="40"/>
      <c r="U2894" s="40"/>
      <c r="V2894" s="38"/>
      <c r="W2894" s="38"/>
      <c r="X2894" s="38"/>
      <c r="Y2894" s="43"/>
    </row>
    <row r="2895" spans="1:25">
      <c r="A2895" s="34"/>
      <c r="B2895" s="34"/>
      <c r="C2895" s="34"/>
      <c r="D2895" s="34"/>
      <c r="E2895" s="34"/>
      <c r="F2895" s="34"/>
      <c r="G2895" s="34"/>
      <c r="H2895" s="33"/>
      <c r="I2895" s="33"/>
      <c r="J2895" s="33"/>
      <c r="K2895" s="33"/>
      <c r="L2895" s="35"/>
      <c r="M2895" s="35"/>
      <c r="N2895" s="36"/>
      <c r="O2895" s="37"/>
      <c r="P2895" s="43"/>
      <c r="Q2895" s="38"/>
      <c r="R2895" s="38"/>
      <c r="S2895" s="39"/>
      <c r="T2895" s="40"/>
      <c r="U2895" s="40"/>
      <c r="V2895" s="38"/>
      <c r="W2895" s="38"/>
      <c r="X2895" s="38"/>
      <c r="Y2895" s="43"/>
    </row>
    <row r="2896" spans="1:25">
      <c r="A2896" s="34"/>
      <c r="B2896" s="34"/>
      <c r="C2896" s="34"/>
      <c r="D2896" s="34"/>
      <c r="E2896" s="34"/>
      <c r="F2896" s="34"/>
      <c r="G2896" s="34"/>
      <c r="H2896" s="33"/>
      <c r="I2896" s="33"/>
      <c r="J2896" s="33"/>
      <c r="K2896" s="33"/>
      <c r="L2896" s="35"/>
      <c r="M2896" s="35"/>
      <c r="N2896" s="36"/>
      <c r="O2896" s="37"/>
      <c r="P2896" s="43"/>
      <c r="Q2896" s="38"/>
      <c r="R2896" s="38"/>
      <c r="S2896" s="39"/>
      <c r="T2896" s="40"/>
      <c r="U2896" s="40"/>
      <c r="V2896" s="38"/>
      <c r="W2896" s="38"/>
      <c r="X2896" s="38"/>
      <c r="Y2896" s="43"/>
    </row>
    <row r="2897" spans="1:25">
      <c r="A2897" s="34"/>
      <c r="B2897" s="34"/>
      <c r="C2897" s="34"/>
      <c r="D2897" s="34"/>
      <c r="E2897" s="34"/>
      <c r="F2897" s="34"/>
      <c r="G2897" s="34"/>
      <c r="H2897" s="33"/>
      <c r="I2897" s="33"/>
      <c r="J2897" s="33"/>
      <c r="K2897" s="33"/>
      <c r="L2897" s="35"/>
      <c r="M2897" s="35"/>
      <c r="N2897" s="36"/>
      <c r="O2897" s="37"/>
      <c r="P2897" s="43"/>
      <c r="Q2897" s="38"/>
      <c r="R2897" s="38"/>
      <c r="S2897" s="39"/>
      <c r="T2897" s="40"/>
      <c r="U2897" s="40"/>
      <c r="V2897" s="38"/>
      <c r="W2897" s="38"/>
      <c r="X2897" s="38"/>
      <c r="Y2897" s="43"/>
    </row>
    <row r="2898" spans="1:25">
      <c r="A2898" s="34"/>
      <c r="B2898" s="34"/>
      <c r="C2898" s="34"/>
      <c r="D2898" s="34"/>
      <c r="E2898" s="34"/>
      <c r="F2898" s="34"/>
      <c r="G2898" s="34"/>
      <c r="H2898" s="33"/>
      <c r="I2898" s="33"/>
      <c r="J2898" s="33"/>
      <c r="K2898" s="33"/>
      <c r="L2898" s="35"/>
      <c r="M2898" s="35"/>
      <c r="N2898" s="36"/>
      <c r="O2898" s="37"/>
      <c r="P2898" s="43"/>
      <c r="Q2898" s="38"/>
      <c r="R2898" s="38"/>
      <c r="S2898" s="39"/>
      <c r="T2898" s="40"/>
      <c r="U2898" s="40"/>
      <c r="V2898" s="38"/>
      <c r="W2898" s="38"/>
      <c r="X2898" s="38"/>
      <c r="Y2898" s="43"/>
    </row>
    <row r="2899" spans="1:25">
      <c r="A2899" s="34"/>
      <c r="B2899" s="34"/>
      <c r="C2899" s="34"/>
      <c r="D2899" s="34"/>
      <c r="E2899" s="34"/>
      <c r="F2899" s="34"/>
      <c r="G2899" s="34"/>
      <c r="H2899" s="33"/>
      <c r="I2899" s="33"/>
      <c r="J2899" s="33"/>
      <c r="K2899" s="33"/>
      <c r="L2899" s="35"/>
      <c r="M2899" s="35"/>
      <c r="N2899" s="36"/>
      <c r="O2899" s="37"/>
      <c r="P2899" s="43"/>
      <c r="Q2899" s="38"/>
      <c r="R2899" s="38"/>
      <c r="S2899" s="39"/>
      <c r="T2899" s="40"/>
      <c r="U2899" s="40"/>
      <c r="V2899" s="38"/>
      <c r="W2899" s="38"/>
      <c r="X2899" s="38"/>
      <c r="Y2899" s="43"/>
    </row>
    <row r="2900" spans="1:25">
      <c r="A2900" s="34"/>
      <c r="B2900" s="34"/>
      <c r="C2900" s="34"/>
      <c r="D2900" s="34"/>
      <c r="E2900" s="34"/>
      <c r="F2900" s="34"/>
      <c r="G2900" s="34"/>
      <c r="H2900" s="33"/>
      <c r="I2900" s="33"/>
      <c r="J2900" s="33"/>
      <c r="K2900" s="33"/>
      <c r="L2900" s="35"/>
      <c r="M2900" s="35"/>
      <c r="N2900" s="36"/>
      <c r="O2900" s="37"/>
      <c r="P2900" s="43"/>
      <c r="Q2900" s="38"/>
      <c r="R2900" s="38"/>
      <c r="S2900" s="39"/>
      <c r="T2900" s="40"/>
      <c r="U2900" s="40"/>
      <c r="V2900" s="38"/>
      <c r="W2900" s="38"/>
      <c r="X2900" s="38"/>
      <c r="Y2900" s="43"/>
    </row>
    <row r="2901" spans="1:25">
      <c r="A2901" s="34"/>
      <c r="B2901" s="34"/>
      <c r="C2901" s="34"/>
      <c r="D2901" s="34"/>
      <c r="E2901" s="34"/>
      <c r="F2901" s="34"/>
      <c r="G2901" s="34"/>
      <c r="H2901" s="33"/>
      <c r="I2901" s="33"/>
      <c r="J2901" s="33"/>
      <c r="K2901" s="33"/>
      <c r="L2901" s="35"/>
      <c r="M2901" s="35"/>
      <c r="N2901" s="36"/>
      <c r="O2901" s="37"/>
      <c r="P2901" s="43"/>
      <c r="Q2901" s="38"/>
      <c r="R2901" s="38"/>
      <c r="S2901" s="39"/>
      <c r="T2901" s="40"/>
      <c r="U2901" s="40"/>
      <c r="V2901" s="38"/>
      <c r="W2901" s="38"/>
      <c r="X2901" s="38"/>
      <c r="Y2901" s="43"/>
    </row>
    <row r="2902" spans="1:25">
      <c r="A2902" s="34"/>
      <c r="B2902" s="34"/>
      <c r="C2902" s="34"/>
      <c r="D2902" s="34"/>
      <c r="E2902" s="34"/>
      <c r="F2902" s="34"/>
      <c r="G2902" s="34"/>
      <c r="H2902" s="33"/>
      <c r="I2902" s="33"/>
      <c r="J2902" s="33"/>
      <c r="K2902" s="33"/>
      <c r="L2902" s="35"/>
      <c r="M2902" s="35"/>
      <c r="N2902" s="36"/>
      <c r="O2902" s="37"/>
      <c r="P2902" s="43"/>
      <c r="Q2902" s="38"/>
      <c r="R2902" s="38"/>
      <c r="S2902" s="39"/>
      <c r="T2902" s="40"/>
      <c r="U2902" s="40"/>
      <c r="V2902" s="38"/>
      <c r="W2902" s="38"/>
      <c r="X2902" s="38"/>
      <c r="Y2902" s="43"/>
    </row>
    <row r="2903" spans="1:25">
      <c r="A2903" s="34"/>
      <c r="B2903" s="34"/>
      <c r="C2903" s="34"/>
      <c r="D2903" s="34"/>
      <c r="E2903" s="34"/>
      <c r="F2903" s="34"/>
      <c r="G2903" s="34"/>
      <c r="H2903" s="33"/>
      <c r="I2903" s="33"/>
      <c r="J2903" s="33"/>
      <c r="K2903" s="33"/>
      <c r="L2903" s="35"/>
      <c r="M2903" s="35"/>
      <c r="N2903" s="36"/>
      <c r="O2903" s="37"/>
      <c r="P2903" s="43"/>
      <c r="Q2903" s="38"/>
      <c r="R2903" s="38"/>
      <c r="S2903" s="39"/>
      <c r="T2903" s="40"/>
      <c r="U2903" s="40"/>
      <c r="V2903" s="38"/>
      <c r="W2903" s="38"/>
      <c r="X2903" s="38"/>
      <c r="Y2903" s="43"/>
    </row>
    <row r="2904" spans="1:25">
      <c r="A2904" s="34"/>
      <c r="B2904" s="34"/>
      <c r="C2904" s="34"/>
      <c r="D2904" s="34"/>
      <c r="E2904" s="34"/>
      <c r="F2904" s="34"/>
      <c r="G2904" s="34"/>
      <c r="H2904" s="33"/>
      <c r="I2904" s="33"/>
      <c r="J2904" s="33"/>
      <c r="K2904" s="33"/>
      <c r="L2904" s="35"/>
      <c r="M2904" s="35"/>
      <c r="N2904" s="36"/>
      <c r="O2904" s="37"/>
      <c r="P2904" s="43"/>
      <c r="Q2904" s="38"/>
      <c r="R2904" s="38"/>
      <c r="S2904" s="39"/>
      <c r="T2904" s="40"/>
      <c r="U2904" s="40"/>
      <c r="V2904" s="38"/>
      <c r="W2904" s="38"/>
      <c r="X2904" s="38"/>
      <c r="Y2904" s="43"/>
    </row>
    <row r="2905" spans="1:25">
      <c r="A2905" s="34"/>
      <c r="B2905" s="34"/>
      <c r="C2905" s="34"/>
      <c r="D2905" s="34"/>
      <c r="E2905" s="34"/>
      <c r="F2905" s="34"/>
      <c r="G2905" s="34"/>
      <c r="H2905" s="33"/>
      <c r="I2905" s="33"/>
      <c r="J2905" s="33"/>
      <c r="K2905" s="33"/>
      <c r="L2905" s="35"/>
      <c r="M2905" s="35"/>
      <c r="N2905" s="36"/>
      <c r="O2905" s="37"/>
      <c r="P2905" s="43"/>
      <c r="Q2905" s="38"/>
      <c r="R2905" s="38"/>
      <c r="S2905" s="39"/>
      <c r="T2905" s="40"/>
      <c r="U2905" s="40"/>
      <c r="V2905" s="38"/>
      <c r="W2905" s="38"/>
      <c r="X2905" s="38"/>
      <c r="Y2905" s="43"/>
    </row>
    <row r="2906" spans="1:25">
      <c r="A2906" s="34"/>
      <c r="B2906" s="34"/>
      <c r="C2906" s="34"/>
      <c r="D2906" s="34"/>
      <c r="E2906" s="34"/>
      <c r="F2906" s="34"/>
      <c r="G2906" s="34"/>
      <c r="H2906" s="33"/>
      <c r="I2906" s="33"/>
      <c r="J2906" s="33"/>
      <c r="K2906" s="33"/>
      <c r="L2906" s="35"/>
      <c r="M2906" s="35"/>
      <c r="N2906" s="36"/>
      <c r="O2906" s="37"/>
      <c r="P2906" s="43"/>
      <c r="Q2906" s="38"/>
      <c r="R2906" s="38"/>
      <c r="S2906" s="39"/>
      <c r="T2906" s="40"/>
      <c r="U2906" s="40"/>
      <c r="V2906" s="38"/>
      <c r="W2906" s="38"/>
      <c r="X2906" s="38"/>
      <c r="Y2906" s="43"/>
    </row>
    <row r="2907" spans="1:25">
      <c r="A2907" s="34"/>
      <c r="B2907" s="34"/>
      <c r="C2907" s="34"/>
      <c r="D2907" s="34"/>
      <c r="E2907" s="34"/>
      <c r="F2907" s="34"/>
      <c r="G2907" s="34"/>
      <c r="H2907" s="33"/>
      <c r="I2907" s="33"/>
      <c r="J2907" s="33"/>
      <c r="K2907" s="33"/>
      <c r="L2907" s="35"/>
      <c r="M2907" s="35"/>
      <c r="N2907" s="36"/>
      <c r="O2907" s="37"/>
      <c r="P2907" s="43"/>
      <c r="Q2907" s="38"/>
      <c r="R2907" s="38"/>
      <c r="S2907" s="39"/>
      <c r="T2907" s="40"/>
      <c r="U2907" s="40"/>
      <c r="V2907" s="38"/>
      <c r="W2907" s="38"/>
      <c r="X2907" s="38"/>
      <c r="Y2907" s="43"/>
    </row>
    <row r="2908" spans="1:25">
      <c r="A2908" s="34"/>
      <c r="B2908" s="34"/>
      <c r="C2908" s="34"/>
      <c r="D2908" s="34"/>
      <c r="E2908" s="34"/>
      <c r="F2908" s="34"/>
      <c r="G2908" s="34"/>
      <c r="H2908" s="33"/>
      <c r="I2908" s="33"/>
      <c r="J2908" s="33"/>
      <c r="K2908" s="33"/>
      <c r="L2908" s="35"/>
      <c r="M2908" s="35"/>
      <c r="N2908" s="36"/>
      <c r="O2908" s="37"/>
      <c r="P2908" s="43"/>
      <c r="Q2908" s="38"/>
      <c r="R2908" s="38"/>
      <c r="S2908" s="39"/>
      <c r="T2908" s="40"/>
      <c r="U2908" s="40"/>
      <c r="V2908" s="38"/>
      <c r="W2908" s="38"/>
      <c r="X2908" s="38"/>
      <c r="Y2908" s="43"/>
    </row>
    <row r="2909" spans="1:25">
      <c r="A2909" s="34"/>
      <c r="B2909" s="34"/>
      <c r="C2909" s="34"/>
      <c r="D2909" s="34"/>
      <c r="E2909" s="34"/>
      <c r="F2909" s="34"/>
      <c r="G2909" s="34"/>
      <c r="H2909" s="33"/>
      <c r="I2909" s="33"/>
      <c r="J2909" s="33"/>
      <c r="K2909" s="33"/>
      <c r="L2909" s="35"/>
      <c r="M2909" s="35"/>
      <c r="N2909" s="36"/>
      <c r="O2909" s="37"/>
      <c r="P2909" s="43"/>
      <c r="Q2909" s="38"/>
      <c r="R2909" s="38"/>
      <c r="S2909" s="39"/>
      <c r="T2909" s="40"/>
      <c r="U2909" s="40"/>
      <c r="V2909" s="38"/>
      <c r="W2909" s="38"/>
      <c r="X2909" s="38"/>
      <c r="Y2909" s="43"/>
    </row>
    <row r="2910" spans="1:25">
      <c r="A2910" s="34"/>
      <c r="B2910" s="34"/>
      <c r="C2910" s="34"/>
      <c r="D2910" s="34"/>
      <c r="E2910" s="34"/>
      <c r="F2910" s="34"/>
      <c r="G2910" s="34"/>
      <c r="H2910" s="33"/>
      <c r="I2910" s="33"/>
      <c r="J2910" s="33"/>
      <c r="K2910" s="33"/>
      <c r="L2910" s="35"/>
      <c r="M2910" s="35"/>
      <c r="N2910" s="36"/>
      <c r="O2910" s="37"/>
      <c r="P2910" s="43"/>
      <c r="Q2910" s="38"/>
      <c r="R2910" s="38"/>
      <c r="S2910" s="39"/>
      <c r="T2910" s="40"/>
      <c r="U2910" s="40"/>
      <c r="V2910" s="38"/>
      <c r="W2910" s="38"/>
      <c r="X2910" s="38"/>
      <c r="Y2910" s="43"/>
    </row>
    <row r="2911" spans="1:25">
      <c r="A2911" s="34"/>
      <c r="B2911" s="34"/>
      <c r="C2911" s="34"/>
      <c r="D2911" s="34"/>
      <c r="E2911" s="34"/>
      <c r="F2911" s="34"/>
      <c r="G2911" s="34"/>
      <c r="H2911" s="33"/>
      <c r="I2911" s="33"/>
      <c r="J2911" s="33"/>
      <c r="K2911" s="33"/>
      <c r="L2911" s="35"/>
      <c r="M2911" s="35"/>
      <c r="N2911" s="36"/>
      <c r="O2911" s="37"/>
      <c r="P2911" s="43"/>
      <c r="Q2911" s="38"/>
      <c r="R2911" s="38"/>
      <c r="S2911" s="39"/>
      <c r="T2911" s="40"/>
      <c r="U2911" s="40"/>
      <c r="V2911" s="38"/>
      <c r="W2911" s="38"/>
      <c r="X2911" s="38"/>
      <c r="Y2911" s="43"/>
    </row>
    <row r="2912" spans="1:25">
      <c r="A2912" s="34"/>
      <c r="B2912" s="34"/>
      <c r="C2912" s="34"/>
      <c r="D2912" s="34"/>
      <c r="E2912" s="34"/>
      <c r="F2912" s="34"/>
      <c r="G2912" s="34"/>
      <c r="H2912" s="33"/>
      <c r="I2912" s="33"/>
      <c r="J2912" s="33"/>
      <c r="K2912" s="33"/>
      <c r="L2912" s="35"/>
      <c r="M2912" s="35"/>
      <c r="N2912" s="36"/>
      <c r="O2912" s="37"/>
      <c r="P2912" s="43"/>
      <c r="Q2912" s="38"/>
      <c r="R2912" s="38"/>
      <c r="S2912" s="39"/>
      <c r="T2912" s="40"/>
      <c r="U2912" s="40"/>
      <c r="V2912" s="38"/>
      <c r="W2912" s="38"/>
      <c r="X2912" s="38"/>
      <c r="Y2912" s="43"/>
    </row>
    <row r="2913" spans="1:25">
      <c r="A2913" s="34"/>
      <c r="B2913" s="34"/>
      <c r="C2913" s="34"/>
      <c r="D2913" s="34"/>
      <c r="E2913" s="34"/>
      <c r="F2913" s="34"/>
      <c r="G2913" s="34"/>
      <c r="H2913" s="33"/>
      <c r="I2913" s="33"/>
      <c r="J2913" s="33"/>
      <c r="K2913" s="33"/>
      <c r="L2913" s="35"/>
      <c r="M2913" s="35"/>
      <c r="N2913" s="36"/>
      <c r="O2913" s="37"/>
      <c r="P2913" s="43"/>
      <c r="Q2913" s="38"/>
      <c r="R2913" s="38"/>
      <c r="S2913" s="39"/>
      <c r="T2913" s="40"/>
      <c r="U2913" s="40"/>
      <c r="V2913" s="38"/>
      <c r="W2913" s="38"/>
      <c r="X2913" s="38"/>
      <c r="Y2913" s="43"/>
    </row>
    <row r="2914" spans="1:25">
      <c r="A2914" s="34"/>
      <c r="B2914" s="34"/>
      <c r="C2914" s="34"/>
      <c r="D2914" s="34"/>
      <c r="E2914" s="34"/>
      <c r="F2914" s="34"/>
      <c r="G2914" s="34"/>
      <c r="H2914" s="33"/>
      <c r="I2914" s="33"/>
      <c r="J2914" s="33"/>
      <c r="K2914" s="33"/>
      <c r="L2914" s="35"/>
      <c r="M2914" s="35"/>
      <c r="N2914" s="36"/>
      <c r="O2914" s="37"/>
      <c r="P2914" s="43"/>
      <c r="Q2914" s="38"/>
      <c r="R2914" s="38"/>
      <c r="S2914" s="39"/>
      <c r="T2914" s="40"/>
      <c r="U2914" s="40"/>
      <c r="V2914" s="38"/>
      <c r="W2914" s="38"/>
      <c r="X2914" s="38"/>
      <c r="Y2914" s="43"/>
    </row>
    <row r="2915" spans="1:25">
      <c r="A2915" s="34"/>
      <c r="B2915" s="34"/>
      <c r="C2915" s="34"/>
      <c r="D2915" s="34"/>
      <c r="E2915" s="34"/>
      <c r="F2915" s="34"/>
      <c r="G2915" s="34"/>
      <c r="H2915" s="33"/>
      <c r="I2915" s="33"/>
      <c r="J2915" s="33"/>
      <c r="K2915" s="33"/>
      <c r="L2915" s="35"/>
      <c r="M2915" s="35"/>
      <c r="N2915" s="36"/>
      <c r="O2915" s="37"/>
      <c r="P2915" s="43"/>
      <c r="Q2915" s="38"/>
      <c r="R2915" s="38"/>
      <c r="S2915" s="39"/>
      <c r="T2915" s="40"/>
      <c r="U2915" s="40"/>
      <c r="V2915" s="38"/>
      <c r="W2915" s="38"/>
      <c r="X2915" s="38"/>
      <c r="Y2915" s="43"/>
    </row>
    <row r="2916" spans="1:25">
      <c r="A2916" s="34"/>
      <c r="B2916" s="34"/>
      <c r="C2916" s="34"/>
      <c r="D2916" s="34"/>
      <c r="E2916" s="34"/>
      <c r="F2916" s="34"/>
      <c r="G2916" s="34"/>
      <c r="H2916" s="33"/>
      <c r="I2916" s="33"/>
      <c r="J2916" s="33"/>
      <c r="K2916" s="33"/>
      <c r="L2916" s="35"/>
      <c r="M2916" s="35"/>
      <c r="N2916" s="36"/>
      <c r="O2916" s="37"/>
      <c r="P2916" s="43"/>
      <c r="Q2916" s="38"/>
      <c r="R2916" s="38"/>
      <c r="S2916" s="39"/>
      <c r="T2916" s="40"/>
      <c r="U2916" s="40"/>
      <c r="V2916" s="38"/>
      <c r="W2916" s="38"/>
      <c r="X2916" s="38"/>
      <c r="Y2916" s="43"/>
    </row>
    <row r="2917" spans="1:25">
      <c r="A2917" s="34"/>
      <c r="B2917" s="34"/>
      <c r="C2917" s="34"/>
      <c r="D2917" s="34"/>
      <c r="E2917" s="34"/>
      <c r="F2917" s="34"/>
      <c r="G2917" s="34"/>
      <c r="H2917" s="33"/>
      <c r="I2917" s="33"/>
      <c r="J2917" s="33"/>
      <c r="K2917" s="33"/>
      <c r="L2917" s="35"/>
      <c r="M2917" s="35"/>
      <c r="N2917" s="36"/>
      <c r="O2917" s="37"/>
      <c r="P2917" s="43"/>
      <c r="Q2917" s="38"/>
      <c r="R2917" s="38"/>
      <c r="S2917" s="39"/>
      <c r="T2917" s="40"/>
      <c r="U2917" s="40"/>
      <c r="V2917" s="38"/>
      <c r="W2917" s="38"/>
      <c r="X2917" s="38"/>
      <c r="Y2917" s="43"/>
    </row>
    <row r="2918" spans="1:25">
      <c r="A2918" s="34"/>
      <c r="B2918" s="34"/>
      <c r="C2918" s="34"/>
      <c r="D2918" s="34"/>
      <c r="E2918" s="34"/>
      <c r="F2918" s="34"/>
      <c r="G2918" s="34"/>
      <c r="H2918" s="33"/>
      <c r="I2918" s="33"/>
      <c r="J2918" s="33"/>
      <c r="K2918" s="33"/>
      <c r="L2918" s="35"/>
      <c r="M2918" s="35"/>
      <c r="N2918" s="36"/>
      <c r="O2918" s="37"/>
      <c r="P2918" s="43"/>
      <c r="Q2918" s="38"/>
      <c r="R2918" s="38"/>
      <c r="S2918" s="39"/>
      <c r="T2918" s="40"/>
      <c r="U2918" s="40"/>
      <c r="V2918" s="38"/>
      <c r="W2918" s="38"/>
      <c r="X2918" s="38"/>
      <c r="Y2918" s="43"/>
    </row>
    <row r="2919" spans="1:25">
      <c r="A2919" s="34"/>
      <c r="B2919" s="34"/>
      <c r="C2919" s="34"/>
      <c r="D2919" s="34"/>
      <c r="E2919" s="34"/>
      <c r="F2919" s="34"/>
      <c r="G2919" s="34"/>
      <c r="H2919" s="33"/>
      <c r="I2919" s="33"/>
      <c r="J2919" s="33"/>
      <c r="K2919" s="33"/>
      <c r="L2919" s="35"/>
      <c r="M2919" s="35"/>
      <c r="N2919" s="36"/>
      <c r="O2919" s="37"/>
      <c r="P2919" s="43"/>
      <c r="Q2919" s="38"/>
      <c r="R2919" s="38"/>
      <c r="S2919" s="39"/>
      <c r="T2919" s="40"/>
      <c r="U2919" s="40"/>
      <c r="V2919" s="38"/>
      <c r="W2919" s="38"/>
      <c r="X2919" s="38"/>
      <c r="Y2919" s="43"/>
    </row>
    <row r="2920" spans="1:25">
      <c r="A2920" s="34"/>
      <c r="B2920" s="34"/>
      <c r="C2920" s="34"/>
      <c r="D2920" s="34"/>
      <c r="E2920" s="34"/>
      <c r="F2920" s="34"/>
      <c r="G2920" s="34"/>
      <c r="H2920" s="33"/>
      <c r="I2920" s="33"/>
      <c r="J2920" s="33"/>
      <c r="K2920" s="33"/>
      <c r="L2920" s="35"/>
      <c r="M2920" s="35"/>
      <c r="N2920" s="36"/>
      <c r="O2920" s="37"/>
      <c r="P2920" s="43"/>
      <c r="Q2920" s="38"/>
      <c r="R2920" s="38"/>
      <c r="S2920" s="39"/>
      <c r="T2920" s="40"/>
      <c r="U2920" s="40"/>
      <c r="V2920" s="38"/>
      <c r="W2920" s="38"/>
      <c r="X2920" s="38"/>
      <c r="Y2920" s="43"/>
    </row>
    <row r="2921" spans="1:25">
      <c r="A2921" s="34"/>
      <c r="B2921" s="34"/>
      <c r="C2921" s="34"/>
      <c r="D2921" s="34"/>
      <c r="E2921" s="34"/>
      <c r="F2921" s="34"/>
      <c r="G2921" s="34"/>
      <c r="H2921" s="33"/>
      <c r="I2921" s="33"/>
      <c r="J2921" s="33"/>
      <c r="K2921" s="33"/>
      <c r="L2921" s="35"/>
      <c r="M2921" s="35"/>
      <c r="N2921" s="36"/>
      <c r="O2921" s="37"/>
      <c r="P2921" s="43"/>
      <c r="Q2921" s="38"/>
      <c r="R2921" s="38"/>
      <c r="S2921" s="39"/>
      <c r="T2921" s="40"/>
      <c r="U2921" s="40"/>
      <c r="V2921" s="38"/>
      <c r="W2921" s="38"/>
      <c r="X2921" s="38"/>
      <c r="Y2921" s="43"/>
    </row>
    <row r="2922" spans="1:25">
      <c r="A2922" s="34"/>
      <c r="B2922" s="34"/>
      <c r="C2922" s="34"/>
      <c r="D2922" s="34"/>
      <c r="E2922" s="34"/>
      <c r="F2922" s="34"/>
      <c r="G2922" s="34"/>
      <c r="H2922" s="33"/>
      <c r="I2922" s="33"/>
      <c r="J2922" s="33"/>
      <c r="K2922" s="33"/>
      <c r="L2922" s="35"/>
      <c r="M2922" s="35"/>
      <c r="N2922" s="36"/>
      <c r="O2922" s="37"/>
      <c r="P2922" s="43"/>
      <c r="Q2922" s="38"/>
      <c r="R2922" s="38"/>
      <c r="S2922" s="39"/>
      <c r="T2922" s="40"/>
      <c r="U2922" s="40"/>
      <c r="V2922" s="38"/>
      <c r="W2922" s="38"/>
      <c r="X2922" s="38"/>
      <c r="Y2922" s="43"/>
    </row>
    <row r="2923" spans="1:25">
      <c r="A2923" s="34"/>
      <c r="B2923" s="34"/>
      <c r="C2923" s="34"/>
      <c r="D2923" s="34"/>
      <c r="E2923" s="34"/>
      <c r="F2923" s="34"/>
      <c r="G2923" s="34"/>
      <c r="H2923" s="33"/>
      <c r="I2923" s="33"/>
      <c r="J2923" s="33"/>
      <c r="K2923" s="33"/>
      <c r="L2923" s="35"/>
      <c r="M2923" s="35"/>
      <c r="N2923" s="36"/>
      <c r="O2923" s="37"/>
      <c r="P2923" s="43"/>
      <c r="Q2923" s="38"/>
      <c r="R2923" s="38"/>
      <c r="S2923" s="39"/>
      <c r="T2923" s="40"/>
      <c r="U2923" s="40"/>
      <c r="V2923" s="38"/>
      <c r="W2923" s="38"/>
      <c r="X2923" s="38"/>
      <c r="Y2923" s="43"/>
    </row>
    <row r="2924" spans="1:25">
      <c r="A2924" s="34"/>
      <c r="B2924" s="34"/>
      <c r="C2924" s="34"/>
      <c r="D2924" s="34"/>
      <c r="E2924" s="34"/>
      <c r="F2924" s="34"/>
      <c r="G2924" s="34"/>
      <c r="H2924" s="33"/>
      <c r="I2924" s="33"/>
      <c r="J2924" s="33"/>
      <c r="K2924" s="33"/>
      <c r="L2924" s="35"/>
      <c r="M2924" s="35"/>
      <c r="N2924" s="36"/>
      <c r="O2924" s="37"/>
      <c r="P2924" s="43"/>
      <c r="Q2924" s="38"/>
      <c r="R2924" s="38"/>
      <c r="S2924" s="39"/>
      <c r="T2924" s="40"/>
      <c r="U2924" s="40"/>
      <c r="V2924" s="38"/>
      <c r="W2924" s="38"/>
      <c r="X2924" s="38"/>
      <c r="Y2924" s="43"/>
    </row>
    <row r="2925" spans="1:25">
      <c r="A2925" s="34"/>
      <c r="B2925" s="34"/>
      <c r="C2925" s="34"/>
      <c r="D2925" s="34"/>
      <c r="E2925" s="34"/>
      <c r="F2925" s="34"/>
      <c r="G2925" s="34"/>
      <c r="H2925" s="33"/>
      <c r="I2925" s="33"/>
      <c r="J2925" s="33"/>
      <c r="K2925" s="33"/>
      <c r="L2925" s="35"/>
      <c r="M2925" s="35"/>
      <c r="N2925" s="36"/>
      <c r="O2925" s="37"/>
      <c r="P2925" s="43"/>
      <c r="Q2925" s="38"/>
      <c r="R2925" s="38"/>
      <c r="S2925" s="39"/>
      <c r="T2925" s="40"/>
      <c r="U2925" s="40"/>
      <c r="V2925" s="38"/>
      <c r="W2925" s="38"/>
      <c r="X2925" s="38"/>
      <c r="Y2925" s="43"/>
    </row>
    <row r="2926" spans="1:25">
      <c r="A2926" s="34"/>
      <c r="B2926" s="34"/>
      <c r="C2926" s="34"/>
      <c r="D2926" s="34"/>
      <c r="E2926" s="34"/>
      <c r="F2926" s="34"/>
      <c r="G2926" s="34"/>
      <c r="H2926" s="33"/>
      <c r="I2926" s="33"/>
      <c r="J2926" s="33"/>
      <c r="K2926" s="33"/>
      <c r="L2926" s="35"/>
      <c r="M2926" s="35"/>
      <c r="N2926" s="36"/>
      <c r="O2926" s="37"/>
      <c r="P2926" s="43"/>
      <c r="Q2926" s="38"/>
      <c r="R2926" s="38"/>
      <c r="S2926" s="39"/>
      <c r="T2926" s="40"/>
      <c r="U2926" s="40"/>
      <c r="V2926" s="38"/>
      <c r="W2926" s="38"/>
      <c r="X2926" s="38"/>
      <c r="Y2926" s="43"/>
    </row>
    <row r="2927" spans="1:25">
      <c r="A2927" s="34"/>
      <c r="B2927" s="34"/>
      <c r="C2927" s="34"/>
      <c r="D2927" s="34"/>
      <c r="E2927" s="34"/>
      <c r="F2927" s="34"/>
      <c r="G2927" s="34"/>
      <c r="H2927" s="33"/>
      <c r="I2927" s="33"/>
      <c r="J2927" s="33"/>
      <c r="K2927" s="33"/>
      <c r="L2927" s="35"/>
      <c r="M2927" s="35"/>
      <c r="N2927" s="36"/>
      <c r="O2927" s="37"/>
      <c r="P2927" s="43"/>
      <c r="Q2927" s="38"/>
      <c r="R2927" s="38"/>
      <c r="S2927" s="39"/>
      <c r="T2927" s="40"/>
      <c r="U2927" s="40"/>
      <c r="V2927" s="38"/>
      <c r="W2927" s="38"/>
      <c r="X2927" s="38"/>
      <c r="Y2927" s="43"/>
    </row>
    <row r="2928" spans="1:25">
      <c r="A2928" s="34"/>
      <c r="B2928" s="34"/>
      <c r="C2928" s="34"/>
      <c r="D2928" s="34"/>
      <c r="E2928" s="34"/>
      <c r="F2928" s="34"/>
      <c r="G2928" s="34"/>
      <c r="H2928" s="33"/>
      <c r="I2928" s="33"/>
      <c r="J2928" s="33"/>
      <c r="K2928" s="33"/>
      <c r="L2928" s="35"/>
      <c r="M2928" s="35"/>
      <c r="N2928" s="36"/>
      <c r="O2928" s="37"/>
      <c r="P2928" s="43"/>
      <c r="Q2928" s="38"/>
      <c r="R2928" s="38"/>
      <c r="S2928" s="39"/>
      <c r="T2928" s="40"/>
      <c r="U2928" s="40"/>
      <c r="V2928" s="38"/>
      <c r="W2928" s="38"/>
      <c r="X2928" s="38"/>
      <c r="Y2928" s="43"/>
    </row>
    <row r="2929" spans="1:25">
      <c r="A2929" s="34"/>
      <c r="B2929" s="34"/>
      <c r="C2929" s="34"/>
      <c r="D2929" s="34"/>
      <c r="E2929" s="34"/>
      <c r="F2929" s="34"/>
      <c r="G2929" s="34"/>
      <c r="H2929" s="33"/>
      <c r="I2929" s="33"/>
      <c r="J2929" s="33"/>
      <c r="K2929" s="33"/>
      <c r="L2929" s="35"/>
      <c r="M2929" s="35"/>
      <c r="N2929" s="36"/>
      <c r="O2929" s="37"/>
      <c r="P2929" s="43"/>
      <c r="Q2929" s="38"/>
      <c r="R2929" s="38"/>
      <c r="S2929" s="39"/>
      <c r="T2929" s="40"/>
      <c r="U2929" s="40"/>
      <c r="V2929" s="38"/>
      <c r="W2929" s="38"/>
      <c r="X2929" s="38"/>
      <c r="Y2929" s="43"/>
    </row>
    <row r="2930" spans="1:25">
      <c r="A2930" s="34"/>
      <c r="B2930" s="34"/>
      <c r="C2930" s="34"/>
      <c r="D2930" s="34"/>
      <c r="E2930" s="34"/>
      <c r="F2930" s="34"/>
      <c r="G2930" s="34"/>
      <c r="H2930" s="33"/>
      <c r="I2930" s="33"/>
      <c r="J2930" s="33"/>
      <c r="K2930" s="33"/>
      <c r="L2930" s="35"/>
      <c r="M2930" s="35"/>
      <c r="N2930" s="36"/>
      <c r="O2930" s="37"/>
      <c r="P2930" s="43"/>
      <c r="Q2930" s="38"/>
      <c r="R2930" s="38"/>
      <c r="S2930" s="39"/>
      <c r="T2930" s="40"/>
      <c r="U2930" s="40"/>
      <c r="V2930" s="38"/>
      <c r="W2930" s="38"/>
      <c r="X2930" s="38"/>
      <c r="Y2930" s="43"/>
    </row>
    <row r="2931" spans="1:25">
      <c r="A2931" s="34"/>
      <c r="B2931" s="34"/>
      <c r="C2931" s="34"/>
      <c r="D2931" s="34"/>
      <c r="E2931" s="34"/>
      <c r="F2931" s="34"/>
      <c r="G2931" s="34"/>
      <c r="H2931" s="33"/>
      <c r="I2931" s="33"/>
      <c r="J2931" s="33"/>
      <c r="K2931" s="33"/>
      <c r="L2931" s="35"/>
      <c r="M2931" s="35"/>
      <c r="N2931" s="36"/>
      <c r="O2931" s="37"/>
      <c r="P2931" s="43"/>
      <c r="Q2931" s="38"/>
      <c r="R2931" s="38"/>
      <c r="S2931" s="39"/>
      <c r="T2931" s="40"/>
      <c r="U2931" s="40"/>
      <c r="V2931" s="38"/>
      <c r="W2931" s="38"/>
      <c r="X2931" s="38"/>
      <c r="Y2931" s="43"/>
    </row>
    <row r="2932" spans="1:25">
      <c r="A2932" s="34"/>
      <c r="B2932" s="34"/>
      <c r="C2932" s="34"/>
      <c r="D2932" s="34"/>
      <c r="E2932" s="34"/>
      <c r="F2932" s="34"/>
      <c r="G2932" s="34"/>
      <c r="H2932" s="33"/>
      <c r="I2932" s="33"/>
      <c r="J2932" s="33"/>
      <c r="K2932" s="33"/>
      <c r="L2932" s="35"/>
      <c r="M2932" s="35"/>
      <c r="N2932" s="36"/>
      <c r="O2932" s="37"/>
      <c r="P2932" s="43"/>
      <c r="Q2932" s="38"/>
      <c r="R2932" s="38"/>
      <c r="S2932" s="39"/>
      <c r="T2932" s="40"/>
      <c r="U2932" s="40"/>
      <c r="V2932" s="38"/>
      <c r="W2932" s="38"/>
      <c r="X2932" s="38"/>
      <c r="Y2932" s="43"/>
    </row>
    <row r="2933" spans="1:25">
      <c r="A2933" s="34"/>
      <c r="B2933" s="34"/>
      <c r="C2933" s="34"/>
      <c r="D2933" s="34"/>
      <c r="E2933" s="34"/>
      <c r="F2933" s="34"/>
      <c r="G2933" s="34"/>
      <c r="H2933" s="33"/>
      <c r="I2933" s="33"/>
      <c r="J2933" s="33"/>
      <c r="K2933" s="33"/>
      <c r="L2933" s="35"/>
      <c r="M2933" s="35"/>
      <c r="N2933" s="36"/>
      <c r="O2933" s="37"/>
      <c r="P2933" s="43"/>
      <c r="Q2933" s="38"/>
      <c r="R2933" s="38"/>
      <c r="S2933" s="39"/>
      <c r="T2933" s="40"/>
      <c r="U2933" s="40"/>
      <c r="V2933" s="38"/>
      <c r="W2933" s="38"/>
      <c r="X2933" s="38"/>
      <c r="Y2933" s="43"/>
    </row>
    <row r="2934" spans="1:25">
      <c r="A2934" s="34"/>
      <c r="B2934" s="34"/>
      <c r="C2934" s="34"/>
      <c r="D2934" s="34"/>
      <c r="E2934" s="34"/>
      <c r="F2934" s="34"/>
      <c r="G2934" s="34"/>
      <c r="H2934" s="33"/>
      <c r="I2934" s="33"/>
      <c r="J2934" s="33"/>
      <c r="K2934" s="33"/>
      <c r="L2934" s="35"/>
      <c r="M2934" s="35"/>
      <c r="N2934" s="36"/>
      <c r="O2934" s="37"/>
      <c r="P2934" s="43"/>
      <c r="Q2934" s="38"/>
      <c r="R2934" s="38"/>
      <c r="S2934" s="39"/>
      <c r="T2934" s="40"/>
      <c r="U2934" s="40"/>
      <c r="V2934" s="38"/>
      <c r="W2934" s="38"/>
      <c r="X2934" s="38"/>
      <c r="Y2934" s="43"/>
    </row>
    <row r="2935" spans="1:25">
      <c r="A2935" s="34"/>
      <c r="B2935" s="34"/>
      <c r="C2935" s="34"/>
      <c r="D2935" s="34"/>
      <c r="E2935" s="34"/>
      <c r="F2935" s="34"/>
      <c r="G2935" s="34"/>
      <c r="H2935" s="33"/>
      <c r="I2935" s="33"/>
      <c r="J2935" s="33"/>
      <c r="K2935" s="33"/>
      <c r="L2935" s="35"/>
      <c r="M2935" s="35"/>
      <c r="N2935" s="36"/>
      <c r="O2935" s="37"/>
      <c r="P2935" s="43"/>
      <c r="Q2935" s="38"/>
      <c r="R2935" s="38"/>
      <c r="S2935" s="39"/>
      <c r="T2935" s="40"/>
      <c r="U2935" s="40"/>
      <c r="V2935" s="38"/>
      <c r="W2935" s="38"/>
      <c r="X2935" s="38"/>
      <c r="Y2935" s="43"/>
    </row>
    <row r="2936" spans="1:25">
      <c r="A2936" s="34"/>
      <c r="B2936" s="34"/>
      <c r="C2936" s="34"/>
      <c r="D2936" s="34"/>
      <c r="E2936" s="34"/>
      <c r="F2936" s="34"/>
      <c r="G2936" s="34"/>
      <c r="H2936" s="33"/>
      <c r="I2936" s="33"/>
      <c r="J2936" s="33"/>
      <c r="K2936" s="33"/>
      <c r="L2936" s="35"/>
      <c r="M2936" s="35"/>
      <c r="N2936" s="36"/>
      <c r="O2936" s="37"/>
      <c r="P2936" s="43"/>
      <c r="Q2936" s="38"/>
      <c r="R2936" s="38"/>
      <c r="S2936" s="39"/>
      <c r="T2936" s="40"/>
      <c r="U2936" s="40"/>
      <c r="V2936" s="38"/>
      <c r="W2936" s="38"/>
      <c r="X2936" s="38"/>
      <c r="Y2936" s="43"/>
    </row>
    <row r="2937" spans="1:25">
      <c r="A2937" s="34"/>
      <c r="B2937" s="34"/>
      <c r="C2937" s="34"/>
      <c r="D2937" s="34"/>
      <c r="E2937" s="34"/>
      <c r="F2937" s="34"/>
      <c r="G2937" s="34"/>
      <c r="H2937" s="33"/>
      <c r="I2937" s="33"/>
      <c r="J2937" s="33"/>
      <c r="K2937" s="33"/>
      <c r="L2937" s="35"/>
      <c r="M2937" s="35"/>
      <c r="N2937" s="36"/>
      <c r="O2937" s="37"/>
      <c r="P2937" s="43"/>
      <c r="Q2937" s="38"/>
      <c r="R2937" s="38"/>
      <c r="S2937" s="39"/>
      <c r="T2937" s="40"/>
      <c r="U2937" s="40"/>
      <c r="V2937" s="38"/>
      <c r="W2937" s="38"/>
      <c r="X2937" s="38"/>
      <c r="Y2937" s="43"/>
    </row>
    <row r="2938" spans="1:25">
      <c r="A2938" s="34"/>
      <c r="B2938" s="34"/>
      <c r="C2938" s="34"/>
      <c r="D2938" s="34"/>
      <c r="E2938" s="34"/>
      <c r="F2938" s="34"/>
      <c r="G2938" s="34"/>
      <c r="H2938" s="33"/>
      <c r="I2938" s="33"/>
      <c r="J2938" s="33"/>
      <c r="K2938" s="33"/>
      <c r="L2938" s="35"/>
      <c r="M2938" s="35"/>
      <c r="N2938" s="36"/>
      <c r="O2938" s="37"/>
      <c r="P2938" s="43"/>
      <c r="Q2938" s="38"/>
      <c r="R2938" s="38"/>
      <c r="S2938" s="39"/>
      <c r="T2938" s="40"/>
      <c r="U2938" s="40"/>
      <c r="V2938" s="38"/>
      <c r="W2938" s="38"/>
      <c r="X2938" s="38"/>
      <c r="Y2938" s="43"/>
    </row>
    <row r="2939" spans="1:25">
      <c r="A2939" s="34"/>
      <c r="B2939" s="34"/>
      <c r="C2939" s="34"/>
      <c r="D2939" s="34"/>
      <c r="E2939" s="34"/>
      <c r="F2939" s="34"/>
      <c r="G2939" s="34"/>
      <c r="H2939" s="33"/>
      <c r="I2939" s="33"/>
      <c r="J2939" s="33"/>
      <c r="K2939" s="33"/>
      <c r="L2939" s="35"/>
      <c r="M2939" s="35"/>
      <c r="N2939" s="36"/>
      <c r="O2939" s="37"/>
      <c r="P2939" s="43"/>
      <c r="Q2939" s="38"/>
      <c r="R2939" s="38"/>
      <c r="S2939" s="39"/>
      <c r="T2939" s="40"/>
      <c r="U2939" s="40"/>
      <c r="V2939" s="38"/>
      <c r="W2939" s="38"/>
      <c r="X2939" s="38"/>
      <c r="Y2939" s="43"/>
    </row>
    <row r="2940" spans="1:25">
      <c r="A2940" s="34"/>
      <c r="B2940" s="34"/>
      <c r="C2940" s="34"/>
      <c r="D2940" s="34"/>
      <c r="E2940" s="34"/>
      <c r="F2940" s="34"/>
      <c r="G2940" s="34"/>
      <c r="H2940" s="33"/>
      <c r="I2940" s="33"/>
      <c r="J2940" s="33"/>
      <c r="K2940" s="33"/>
      <c r="L2940" s="35"/>
      <c r="M2940" s="35"/>
      <c r="N2940" s="36"/>
      <c r="O2940" s="37"/>
      <c r="P2940" s="43"/>
      <c r="Q2940" s="38"/>
      <c r="R2940" s="38"/>
      <c r="S2940" s="39"/>
      <c r="T2940" s="40"/>
      <c r="U2940" s="40"/>
      <c r="V2940" s="38"/>
      <c r="W2940" s="38"/>
      <c r="X2940" s="38"/>
      <c r="Y2940" s="43"/>
    </row>
    <row r="2941" spans="1:25">
      <c r="A2941" s="34"/>
      <c r="B2941" s="34"/>
      <c r="C2941" s="34"/>
      <c r="D2941" s="34"/>
      <c r="E2941" s="34"/>
      <c r="F2941" s="34"/>
      <c r="G2941" s="34"/>
      <c r="H2941" s="33"/>
      <c r="I2941" s="33"/>
      <c r="J2941" s="33"/>
      <c r="K2941" s="33"/>
      <c r="L2941" s="35"/>
      <c r="M2941" s="35"/>
      <c r="N2941" s="36"/>
      <c r="O2941" s="37"/>
      <c r="P2941" s="43"/>
      <c r="Q2941" s="38"/>
      <c r="R2941" s="38"/>
      <c r="S2941" s="39"/>
      <c r="T2941" s="40"/>
      <c r="U2941" s="40"/>
      <c r="V2941" s="38"/>
      <c r="W2941" s="38"/>
      <c r="X2941" s="38"/>
      <c r="Y2941" s="43"/>
    </row>
    <row r="2942" spans="1:25">
      <c r="A2942" s="34"/>
      <c r="B2942" s="34"/>
      <c r="C2942" s="34"/>
      <c r="D2942" s="34"/>
      <c r="E2942" s="34"/>
      <c r="F2942" s="34"/>
      <c r="G2942" s="34"/>
      <c r="H2942" s="33"/>
      <c r="I2942" s="33"/>
      <c r="J2942" s="33"/>
      <c r="K2942" s="33"/>
      <c r="L2942" s="35"/>
      <c r="M2942" s="35"/>
      <c r="N2942" s="36"/>
      <c r="O2942" s="37"/>
      <c r="P2942" s="43"/>
      <c r="Q2942" s="38"/>
      <c r="R2942" s="38"/>
      <c r="S2942" s="39"/>
      <c r="T2942" s="40"/>
      <c r="U2942" s="40"/>
      <c r="V2942" s="38"/>
      <c r="W2942" s="38"/>
      <c r="X2942" s="38"/>
      <c r="Y2942" s="43"/>
    </row>
    <row r="2943" spans="1:25">
      <c r="A2943" s="34"/>
      <c r="B2943" s="34"/>
      <c r="C2943" s="34"/>
      <c r="D2943" s="34"/>
      <c r="E2943" s="34"/>
      <c r="F2943" s="34"/>
      <c r="G2943" s="34"/>
      <c r="H2943" s="33"/>
      <c r="I2943" s="33"/>
      <c r="J2943" s="33"/>
      <c r="K2943" s="33"/>
      <c r="L2943" s="35"/>
      <c r="M2943" s="35"/>
      <c r="N2943" s="36"/>
      <c r="O2943" s="37"/>
      <c r="P2943" s="43"/>
      <c r="Q2943" s="38"/>
      <c r="R2943" s="38"/>
      <c r="S2943" s="39"/>
      <c r="T2943" s="40"/>
      <c r="U2943" s="40"/>
      <c r="V2943" s="38"/>
      <c r="W2943" s="38"/>
      <c r="X2943" s="38"/>
      <c r="Y2943" s="43"/>
    </row>
    <row r="2944" spans="1:25">
      <c r="A2944" s="34"/>
      <c r="B2944" s="34"/>
      <c r="C2944" s="34"/>
      <c r="D2944" s="34"/>
      <c r="E2944" s="34"/>
      <c r="F2944" s="34"/>
      <c r="G2944" s="34"/>
      <c r="H2944" s="33"/>
      <c r="I2944" s="33"/>
      <c r="J2944" s="33"/>
      <c r="K2944" s="33"/>
      <c r="L2944" s="35"/>
      <c r="M2944" s="35"/>
      <c r="N2944" s="36"/>
      <c r="O2944" s="37"/>
      <c r="P2944" s="43"/>
      <c r="Q2944" s="38"/>
      <c r="R2944" s="38"/>
      <c r="S2944" s="39"/>
      <c r="T2944" s="40"/>
      <c r="U2944" s="40"/>
      <c r="V2944" s="38"/>
      <c r="W2944" s="38"/>
      <c r="X2944" s="38"/>
      <c r="Y2944" s="43"/>
    </row>
    <row r="2945" spans="1:25">
      <c r="A2945" s="34"/>
      <c r="B2945" s="34"/>
      <c r="C2945" s="34"/>
      <c r="D2945" s="34"/>
      <c r="E2945" s="34"/>
      <c r="F2945" s="34"/>
      <c r="G2945" s="34"/>
      <c r="H2945" s="33"/>
      <c r="I2945" s="33"/>
      <c r="J2945" s="33"/>
      <c r="K2945" s="33"/>
      <c r="L2945" s="35"/>
      <c r="M2945" s="35"/>
      <c r="N2945" s="36"/>
      <c r="O2945" s="37"/>
      <c r="P2945" s="43"/>
      <c r="Q2945" s="38"/>
      <c r="R2945" s="38"/>
      <c r="S2945" s="39"/>
      <c r="T2945" s="40"/>
      <c r="U2945" s="40"/>
      <c r="V2945" s="38"/>
      <c r="W2945" s="38"/>
      <c r="X2945" s="38"/>
      <c r="Y2945" s="43"/>
    </row>
    <row r="2946" spans="1:25">
      <c r="A2946" s="34"/>
      <c r="B2946" s="34"/>
      <c r="C2946" s="34"/>
      <c r="D2946" s="34"/>
      <c r="E2946" s="34"/>
      <c r="F2946" s="34"/>
      <c r="G2946" s="34"/>
      <c r="H2946" s="33"/>
      <c r="I2946" s="33"/>
      <c r="J2946" s="33"/>
      <c r="K2946" s="33"/>
      <c r="L2946" s="35"/>
      <c r="M2946" s="35"/>
      <c r="N2946" s="36"/>
      <c r="O2946" s="37"/>
      <c r="P2946" s="43"/>
      <c r="Q2946" s="38"/>
      <c r="R2946" s="38"/>
      <c r="S2946" s="39"/>
      <c r="T2946" s="40"/>
      <c r="U2946" s="40"/>
      <c r="V2946" s="38"/>
      <c r="W2946" s="38"/>
      <c r="X2946" s="38"/>
      <c r="Y2946" s="43"/>
    </row>
    <row r="2947" spans="1:25">
      <c r="A2947" s="34"/>
      <c r="B2947" s="34"/>
      <c r="C2947" s="34"/>
      <c r="D2947" s="34"/>
      <c r="E2947" s="34"/>
      <c r="F2947" s="34"/>
      <c r="G2947" s="34"/>
      <c r="H2947" s="33"/>
      <c r="I2947" s="33"/>
      <c r="J2947" s="33"/>
      <c r="K2947" s="33"/>
      <c r="L2947" s="35"/>
      <c r="M2947" s="35"/>
      <c r="N2947" s="36"/>
      <c r="O2947" s="37"/>
      <c r="P2947" s="43"/>
      <c r="Q2947" s="38"/>
      <c r="R2947" s="38"/>
      <c r="S2947" s="39"/>
      <c r="T2947" s="40"/>
      <c r="U2947" s="40"/>
      <c r="V2947" s="38"/>
      <c r="W2947" s="38"/>
      <c r="X2947" s="38"/>
      <c r="Y2947" s="43"/>
    </row>
    <row r="2948" spans="1:25">
      <c r="A2948" s="34"/>
      <c r="B2948" s="34"/>
      <c r="C2948" s="34"/>
      <c r="D2948" s="34"/>
      <c r="E2948" s="34"/>
      <c r="F2948" s="34"/>
      <c r="G2948" s="34"/>
      <c r="H2948" s="33"/>
      <c r="I2948" s="33"/>
      <c r="J2948" s="33"/>
      <c r="K2948" s="33"/>
      <c r="L2948" s="35"/>
      <c r="M2948" s="35"/>
      <c r="N2948" s="36"/>
      <c r="O2948" s="37"/>
      <c r="P2948" s="43"/>
      <c r="Q2948" s="38"/>
      <c r="R2948" s="38"/>
      <c r="S2948" s="39"/>
      <c r="T2948" s="40"/>
      <c r="U2948" s="40"/>
      <c r="V2948" s="38"/>
      <c r="W2948" s="38"/>
      <c r="X2948" s="38"/>
      <c r="Y2948" s="43"/>
    </row>
    <row r="2949" spans="1:25">
      <c r="A2949" s="34"/>
      <c r="B2949" s="34"/>
      <c r="C2949" s="34"/>
      <c r="D2949" s="34"/>
      <c r="E2949" s="34"/>
      <c r="F2949" s="34"/>
      <c r="G2949" s="34"/>
      <c r="H2949" s="33"/>
      <c r="I2949" s="33"/>
      <c r="J2949" s="33"/>
      <c r="K2949" s="33"/>
      <c r="L2949" s="35"/>
      <c r="M2949" s="35"/>
      <c r="N2949" s="36"/>
      <c r="O2949" s="37"/>
      <c r="P2949" s="43"/>
      <c r="Q2949" s="38"/>
      <c r="R2949" s="38"/>
      <c r="S2949" s="39"/>
      <c r="T2949" s="40"/>
      <c r="U2949" s="40"/>
      <c r="V2949" s="38"/>
      <c r="W2949" s="38"/>
      <c r="X2949" s="38"/>
      <c r="Y2949" s="43"/>
    </row>
    <row r="2950" spans="1:25">
      <c r="A2950" s="34"/>
      <c r="B2950" s="34"/>
      <c r="C2950" s="34"/>
      <c r="D2950" s="34"/>
      <c r="E2950" s="34"/>
      <c r="F2950" s="34"/>
      <c r="G2950" s="34"/>
      <c r="H2950" s="33"/>
      <c r="I2950" s="33"/>
      <c r="J2950" s="33"/>
      <c r="K2950" s="33"/>
      <c r="L2950" s="35"/>
      <c r="M2950" s="35"/>
      <c r="N2950" s="36"/>
      <c r="O2950" s="37"/>
      <c r="P2950" s="43"/>
      <c r="Q2950" s="38"/>
      <c r="R2950" s="38"/>
      <c r="S2950" s="39"/>
      <c r="T2950" s="40"/>
      <c r="U2950" s="40"/>
      <c r="V2950" s="38"/>
      <c r="W2950" s="38"/>
      <c r="X2950" s="38"/>
      <c r="Y2950" s="43"/>
    </row>
    <row r="2951" spans="1:25">
      <c r="A2951" s="34"/>
      <c r="B2951" s="34"/>
      <c r="C2951" s="34"/>
      <c r="D2951" s="34"/>
      <c r="E2951" s="34"/>
      <c r="F2951" s="34"/>
      <c r="G2951" s="34"/>
      <c r="H2951" s="33"/>
      <c r="I2951" s="33"/>
      <c r="J2951" s="33"/>
      <c r="K2951" s="33"/>
      <c r="L2951" s="35"/>
      <c r="M2951" s="35"/>
      <c r="N2951" s="36"/>
      <c r="O2951" s="37"/>
      <c r="P2951" s="43"/>
      <c r="Q2951" s="38"/>
      <c r="R2951" s="38"/>
      <c r="S2951" s="39"/>
      <c r="T2951" s="40"/>
      <c r="U2951" s="40"/>
      <c r="V2951" s="38"/>
      <c r="W2951" s="38"/>
      <c r="X2951" s="38"/>
      <c r="Y2951" s="43"/>
    </row>
    <row r="2952" spans="1:25">
      <c r="A2952" s="34"/>
      <c r="B2952" s="34"/>
      <c r="C2952" s="34"/>
      <c r="D2952" s="34"/>
      <c r="E2952" s="34"/>
      <c r="F2952" s="34"/>
      <c r="G2952" s="34"/>
      <c r="H2952" s="33"/>
      <c r="I2952" s="33"/>
      <c r="J2952" s="33"/>
      <c r="K2952" s="33"/>
      <c r="L2952" s="35"/>
      <c r="M2952" s="35"/>
      <c r="N2952" s="36"/>
      <c r="O2952" s="37"/>
      <c r="P2952" s="43"/>
      <c r="Q2952" s="38"/>
      <c r="R2952" s="38"/>
      <c r="S2952" s="39"/>
      <c r="T2952" s="40"/>
      <c r="U2952" s="40"/>
      <c r="V2952" s="38"/>
      <c r="W2952" s="38"/>
      <c r="X2952" s="38"/>
      <c r="Y2952" s="43"/>
    </row>
    <row r="2953" spans="1:25">
      <c r="A2953" s="34"/>
      <c r="B2953" s="34"/>
      <c r="C2953" s="34"/>
      <c r="D2953" s="34"/>
      <c r="E2953" s="34"/>
      <c r="F2953" s="34"/>
      <c r="G2953" s="34"/>
      <c r="H2953" s="33"/>
      <c r="I2953" s="33"/>
      <c r="J2953" s="33"/>
      <c r="K2953" s="33"/>
      <c r="L2953" s="35"/>
      <c r="M2953" s="35"/>
      <c r="N2953" s="36"/>
      <c r="O2953" s="37"/>
      <c r="P2953" s="43"/>
      <c r="Q2953" s="38"/>
      <c r="R2953" s="38"/>
      <c r="S2953" s="39"/>
      <c r="T2953" s="40"/>
      <c r="U2953" s="40"/>
      <c r="V2953" s="38"/>
      <c r="W2953" s="38"/>
      <c r="X2953" s="38"/>
      <c r="Y2953" s="43"/>
    </row>
    <row r="2954" spans="1:25">
      <c r="A2954" s="34"/>
      <c r="B2954" s="34"/>
      <c r="C2954" s="34"/>
      <c r="D2954" s="34"/>
      <c r="E2954" s="34"/>
      <c r="F2954" s="34"/>
      <c r="G2954" s="34"/>
      <c r="H2954" s="33"/>
      <c r="I2954" s="33"/>
      <c r="J2954" s="33"/>
      <c r="K2954" s="33"/>
      <c r="L2954" s="35"/>
      <c r="M2954" s="35"/>
      <c r="N2954" s="36"/>
      <c r="O2954" s="37"/>
      <c r="P2954" s="43"/>
      <c r="Q2954" s="38"/>
      <c r="R2954" s="38"/>
      <c r="S2954" s="39"/>
      <c r="T2954" s="40"/>
      <c r="U2954" s="40"/>
      <c r="V2954" s="38"/>
      <c r="W2954" s="38"/>
      <c r="X2954" s="38"/>
      <c r="Y2954" s="43"/>
    </row>
    <row r="2955" spans="1:25">
      <c r="A2955" s="34"/>
      <c r="B2955" s="34"/>
      <c r="C2955" s="34"/>
      <c r="D2955" s="34"/>
      <c r="E2955" s="34"/>
      <c r="F2955" s="34"/>
      <c r="G2955" s="34"/>
      <c r="H2955" s="33"/>
      <c r="I2955" s="33"/>
      <c r="J2955" s="33"/>
      <c r="K2955" s="33"/>
      <c r="L2955" s="35"/>
      <c r="M2955" s="35"/>
      <c r="N2955" s="36"/>
      <c r="O2955" s="37"/>
      <c r="P2955" s="43"/>
      <c r="Q2955" s="38"/>
      <c r="R2955" s="38"/>
      <c r="S2955" s="39"/>
      <c r="T2955" s="40"/>
      <c r="U2955" s="40"/>
      <c r="V2955" s="38"/>
      <c r="W2955" s="38"/>
      <c r="X2955" s="38"/>
      <c r="Y2955" s="43"/>
    </row>
    <row r="2956" spans="1:25">
      <c r="A2956" s="34"/>
      <c r="B2956" s="34"/>
      <c r="C2956" s="34"/>
      <c r="D2956" s="34"/>
      <c r="E2956" s="34"/>
      <c r="F2956" s="34"/>
      <c r="G2956" s="34"/>
      <c r="H2956" s="33"/>
      <c r="I2956" s="33"/>
      <c r="J2956" s="33"/>
      <c r="K2956" s="33"/>
      <c r="L2956" s="35"/>
      <c r="M2956" s="35"/>
      <c r="N2956" s="36"/>
      <c r="O2956" s="37"/>
      <c r="P2956" s="43"/>
      <c r="Q2956" s="38"/>
      <c r="R2956" s="38"/>
      <c r="S2956" s="39"/>
      <c r="T2956" s="40"/>
      <c r="U2956" s="40"/>
      <c r="V2956" s="38"/>
      <c r="W2956" s="38"/>
      <c r="X2956" s="38"/>
      <c r="Y2956" s="43"/>
    </row>
    <row r="2957" spans="1:25">
      <c r="A2957" s="34"/>
      <c r="B2957" s="34"/>
      <c r="C2957" s="34"/>
      <c r="D2957" s="34"/>
      <c r="E2957" s="34"/>
      <c r="F2957" s="34"/>
      <c r="G2957" s="34"/>
      <c r="H2957" s="33"/>
      <c r="I2957" s="33"/>
      <c r="J2957" s="33"/>
      <c r="K2957" s="33"/>
      <c r="L2957" s="35"/>
      <c r="M2957" s="35"/>
      <c r="N2957" s="36"/>
      <c r="O2957" s="37"/>
      <c r="P2957" s="43"/>
      <c r="Q2957" s="38"/>
      <c r="R2957" s="38"/>
      <c r="S2957" s="39"/>
      <c r="T2957" s="40"/>
      <c r="U2957" s="40"/>
      <c r="V2957" s="38"/>
      <c r="W2957" s="38"/>
      <c r="X2957" s="38"/>
      <c r="Y2957" s="43"/>
    </row>
    <row r="2958" spans="1:25">
      <c r="A2958" s="34"/>
      <c r="B2958" s="34"/>
      <c r="C2958" s="34"/>
      <c r="D2958" s="34"/>
      <c r="E2958" s="34"/>
      <c r="F2958" s="34"/>
      <c r="G2958" s="34"/>
      <c r="H2958" s="33"/>
      <c r="I2958" s="33"/>
      <c r="J2958" s="33"/>
      <c r="K2958" s="33"/>
      <c r="L2958" s="35"/>
      <c r="M2958" s="35"/>
      <c r="N2958" s="36"/>
      <c r="O2958" s="37"/>
      <c r="P2958" s="43"/>
      <c r="Q2958" s="38"/>
      <c r="R2958" s="38"/>
      <c r="S2958" s="39"/>
      <c r="T2958" s="40"/>
      <c r="U2958" s="40"/>
      <c r="V2958" s="38"/>
      <c r="W2958" s="38"/>
      <c r="X2958" s="38"/>
      <c r="Y2958" s="43"/>
    </row>
    <row r="2959" spans="1:25">
      <c r="A2959" s="34"/>
      <c r="B2959" s="34"/>
      <c r="C2959" s="34"/>
      <c r="D2959" s="34"/>
      <c r="E2959" s="34"/>
      <c r="F2959" s="34"/>
      <c r="G2959" s="34"/>
      <c r="H2959" s="33"/>
      <c r="I2959" s="33"/>
      <c r="J2959" s="33"/>
      <c r="K2959" s="33"/>
      <c r="L2959" s="35"/>
      <c r="M2959" s="35"/>
      <c r="N2959" s="36"/>
      <c r="O2959" s="37"/>
      <c r="P2959" s="43"/>
      <c r="Q2959" s="38"/>
      <c r="R2959" s="38"/>
      <c r="S2959" s="39"/>
      <c r="T2959" s="40"/>
      <c r="U2959" s="40"/>
      <c r="V2959" s="38"/>
      <c r="W2959" s="38"/>
      <c r="X2959" s="38"/>
      <c r="Y2959" s="43"/>
    </row>
    <row r="2960" spans="1:25">
      <c r="A2960" s="34"/>
      <c r="B2960" s="34"/>
      <c r="C2960" s="34"/>
      <c r="D2960" s="34"/>
      <c r="E2960" s="34"/>
      <c r="F2960" s="34"/>
      <c r="G2960" s="34"/>
      <c r="H2960" s="33"/>
      <c r="I2960" s="33"/>
      <c r="J2960" s="33"/>
      <c r="K2960" s="33"/>
      <c r="L2960" s="35"/>
      <c r="M2960" s="35"/>
      <c r="N2960" s="36"/>
      <c r="O2960" s="37"/>
      <c r="P2960" s="43"/>
      <c r="Q2960" s="38"/>
      <c r="R2960" s="38"/>
      <c r="S2960" s="39"/>
      <c r="T2960" s="40"/>
      <c r="U2960" s="40"/>
      <c r="V2960" s="38"/>
      <c r="W2960" s="38"/>
      <c r="X2960" s="38"/>
      <c r="Y2960" s="43"/>
    </row>
    <row r="2961" spans="1:25">
      <c r="A2961" s="34"/>
      <c r="B2961" s="34"/>
      <c r="C2961" s="34"/>
      <c r="D2961" s="34"/>
      <c r="E2961" s="34"/>
      <c r="F2961" s="34"/>
      <c r="G2961" s="34"/>
      <c r="H2961" s="33"/>
      <c r="I2961" s="33"/>
      <c r="J2961" s="33"/>
      <c r="K2961" s="33"/>
      <c r="L2961" s="35"/>
      <c r="M2961" s="35"/>
      <c r="N2961" s="36"/>
      <c r="O2961" s="37"/>
      <c r="P2961" s="43"/>
      <c r="Q2961" s="38"/>
      <c r="R2961" s="38"/>
      <c r="S2961" s="39"/>
      <c r="T2961" s="40"/>
      <c r="U2961" s="40"/>
      <c r="V2961" s="38"/>
      <c r="W2961" s="38"/>
      <c r="X2961" s="38"/>
      <c r="Y2961" s="43"/>
    </row>
    <row r="2962" spans="1:25">
      <c r="A2962" s="34"/>
      <c r="B2962" s="34"/>
      <c r="C2962" s="34"/>
      <c r="D2962" s="34"/>
      <c r="E2962" s="34"/>
      <c r="F2962" s="34"/>
      <c r="G2962" s="34"/>
      <c r="H2962" s="33"/>
      <c r="I2962" s="33"/>
      <c r="J2962" s="33"/>
      <c r="K2962" s="33"/>
      <c r="L2962" s="35"/>
      <c r="M2962" s="35"/>
      <c r="N2962" s="36"/>
      <c r="O2962" s="37"/>
      <c r="P2962" s="43"/>
      <c r="Q2962" s="38"/>
      <c r="R2962" s="38"/>
      <c r="S2962" s="39"/>
      <c r="T2962" s="40"/>
      <c r="U2962" s="40"/>
      <c r="V2962" s="38"/>
      <c r="W2962" s="38"/>
      <c r="X2962" s="38"/>
      <c r="Y2962" s="43"/>
    </row>
    <row r="2963" spans="1:25">
      <c r="A2963" s="34"/>
      <c r="B2963" s="34"/>
      <c r="C2963" s="34"/>
      <c r="D2963" s="34"/>
      <c r="E2963" s="34"/>
      <c r="F2963" s="34"/>
      <c r="G2963" s="34"/>
      <c r="H2963" s="33"/>
      <c r="I2963" s="33"/>
      <c r="J2963" s="33"/>
      <c r="K2963" s="33"/>
      <c r="L2963" s="35"/>
      <c r="M2963" s="35"/>
      <c r="N2963" s="36"/>
      <c r="O2963" s="37"/>
      <c r="P2963" s="43"/>
      <c r="Q2963" s="38"/>
      <c r="R2963" s="38"/>
      <c r="S2963" s="39"/>
      <c r="T2963" s="40"/>
      <c r="U2963" s="40"/>
      <c r="V2963" s="38"/>
      <c r="W2963" s="38"/>
      <c r="X2963" s="38"/>
      <c r="Y2963" s="43"/>
    </row>
    <row r="2964" spans="1:25">
      <c r="A2964" s="34"/>
      <c r="B2964" s="34"/>
      <c r="C2964" s="34"/>
      <c r="D2964" s="34"/>
      <c r="E2964" s="34"/>
      <c r="F2964" s="34"/>
      <c r="G2964" s="34"/>
      <c r="H2964" s="33"/>
      <c r="I2964" s="33"/>
      <c r="J2964" s="33"/>
      <c r="K2964" s="33"/>
      <c r="L2964" s="35"/>
      <c r="M2964" s="35"/>
      <c r="N2964" s="36"/>
      <c r="O2964" s="37"/>
      <c r="P2964" s="43"/>
      <c r="Q2964" s="38"/>
      <c r="R2964" s="38"/>
      <c r="S2964" s="39"/>
      <c r="T2964" s="40"/>
      <c r="U2964" s="40"/>
      <c r="V2964" s="38"/>
      <c r="W2964" s="38"/>
      <c r="X2964" s="38"/>
      <c r="Y2964" s="43"/>
    </row>
    <row r="2965" spans="1:25">
      <c r="A2965" s="34"/>
      <c r="B2965" s="34"/>
      <c r="C2965" s="34"/>
      <c r="D2965" s="34"/>
      <c r="E2965" s="34"/>
      <c r="F2965" s="34"/>
      <c r="G2965" s="34"/>
      <c r="H2965" s="33"/>
      <c r="I2965" s="33"/>
      <c r="J2965" s="33"/>
      <c r="K2965" s="33"/>
      <c r="L2965" s="35"/>
      <c r="M2965" s="35"/>
      <c r="N2965" s="36"/>
      <c r="O2965" s="37"/>
      <c r="P2965" s="43"/>
      <c r="Q2965" s="38"/>
      <c r="R2965" s="38"/>
      <c r="S2965" s="39"/>
      <c r="T2965" s="40"/>
      <c r="U2965" s="40"/>
      <c r="V2965" s="38"/>
      <c r="W2965" s="38"/>
      <c r="X2965" s="38"/>
      <c r="Y2965" s="43"/>
    </row>
    <row r="2966" spans="1:25">
      <c r="A2966" s="34"/>
      <c r="B2966" s="34"/>
      <c r="C2966" s="34"/>
      <c r="D2966" s="34"/>
      <c r="E2966" s="34"/>
      <c r="F2966" s="34"/>
      <c r="G2966" s="34"/>
      <c r="H2966" s="33"/>
      <c r="I2966" s="33"/>
      <c r="J2966" s="33"/>
      <c r="K2966" s="33"/>
      <c r="L2966" s="35"/>
      <c r="M2966" s="35"/>
      <c r="N2966" s="36"/>
      <c r="O2966" s="37"/>
      <c r="P2966" s="43"/>
      <c r="Q2966" s="38"/>
      <c r="R2966" s="38"/>
      <c r="S2966" s="39"/>
      <c r="T2966" s="40"/>
      <c r="U2966" s="40"/>
      <c r="V2966" s="38"/>
      <c r="W2966" s="38"/>
      <c r="X2966" s="38"/>
      <c r="Y2966" s="43"/>
    </row>
    <row r="2967" spans="1:25">
      <c r="A2967" s="34"/>
      <c r="B2967" s="34"/>
      <c r="C2967" s="34"/>
      <c r="D2967" s="34"/>
      <c r="E2967" s="34"/>
      <c r="F2967" s="34"/>
      <c r="G2967" s="34"/>
      <c r="H2967" s="33"/>
      <c r="I2967" s="33"/>
      <c r="J2967" s="33"/>
      <c r="K2967" s="33"/>
      <c r="L2967" s="35"/>
      <c r="M2967" s="35"/>
      <c r="N2967" s="36"/>
      <c r="O2967" s="37"/>
      <c r="P2967" s="43"/>
      <c r="Q2967" s="38"/>
      <c r="R2967" s="38"/>
      <c r="S2967" s="39"/>
      <c r="T2967" s="40"/>
      <c r="U2967" s="40"/>
      <c r="V2967" s="38"/>
      <c r="W2967" s="38"/>
      <c r="X2967" s="38"/>
      <c r="Y2967" s="43"/>
    </row>
    <row r="2968" spans="1:25">
      <c r="A2968" s="34"/>
      <c r="B2968" s="34"/>
      <c r="C2968" s="34"/>
      <c r="D2968" s="34"/>
      <c r="E2968" s="34"/>
      <c r="F2968" s="34"/>
      <c r="G2968" s="34"/>
      <c r="H2968" s="33"/>
      <c r="I2968" s="33"/>
      <c r="J2968" s="33"/>
      <c r="K2968" s="33"/>
      <c r="L2968" s="35"/>
      <c r="M2968" s="35"/>
      <c r="N2968" s="36"/>
      <c r="O2968" s="37"/>
      <c r="P2968" s="43"/>
      <c r="Q2968" s="38"/>
      <c r="R2968" s="38"/>
      <c r="S2968" s="39"/>
      <c r="T2968" s="40"/>
      <c r="U2968" s="40"/>
      <c r="V2968" s="38"/>
      <c r="W2968" s="38"/>
      <c r="X2968" s="38"/>
      <c r="Y2968" s="43"/>
    </row>
    <row r="2969" spans="1:25">
      <c r="A2969" s="34"/>
      <c r="B2969" s="34"/>
      <c r="C2969" s="34"/>
      <c r="D2969" s="34"/>
      <c r="E2969" s="34"/>
      <c r="F2969" s="34"/>
      <c r="G2969" s="34"/>
      <c r="H2969" s="33"/>
      <c r="I2969" s="33"/>
      <c r="J2969" s="33"/>
      <c r="K2969" s="33"/>
      <c r="L2969" s="35"/>
      <c r="M2969" s="35"/>
      <c r="N2969" s="36"/>
      <c r="O2969" s="37"/>
      <c r="P2969" s="43"/>
      <c r="Q2969" s="38"/>
      <c r="R2969" s="38"/>
      <c r="S2969" s="39"/>
      <c r="T2969" s="40"/>
      <c r="U2969" s="40"/>
      <c r="V2969" s="38"/>
      <c r="W2969" s="38"/>
      <c r="X2969" s="38"/>
      <c r="Y2969" s="43"/>
    </row>
    <row r="2970" spans="1:25">
      <c r="A2970" s="34"/>
      <c r="B2970" s="34"/>
      <c r="C2970" s="34"/>
      <c r="D2970" s="34"/>
      <c r="E2970" s="34"/>
      <c r="F2970" s="34"/>
      <c r="G2970" s="34"/>
      <c r="H2970" s="33"/>
      <c r="I2970" s="33"/>
      <c r="J2970" s="33"/>
      <c r="K2970" s="33"/>
      <c r="L2970" s="35"/>
      <c r="M2970" s="35"/>
      <c r="N2970" s="36"/>
      <c r="O2970" s="37"/>
      <c r="P2970" s="43"/>
      <c r="Q2970" s="38"/>
      <c r="R2970" s="38"/>
      <c r="S2970" s="39"/>
      <c r="T2970" s="40"/>
      <c r="U2970" s="40"/>
      <c r="V2970" s="38"/>
      <c r="W2970" s="38"/>
      <c r="X2970" s="38"/>
      <c r="Y2970" s="43"/>
    </row>
    <row r="2971" spans="1:25">
      <c r="A2971" s="34"/>
      <c r="B2971" s="34"/>
      <c r="C2971" s="34"/>
      <c r="D2971" s="34"/>
      <c r="E2971" s="34"/>
      <c r="F2971" s="34"/>
      <c r="G2971" s="34"/>
      <c r="H2971" s="33"/>
      <c r="I2971" s="33"/>
      <c r="J2971" s="33"/>
      <c r="K2971" s="33"/>
      <c r="L2971" s="35"/>
      <c r="M2971" s="35"/>
      <c r="N2971" s="36"/>
      <c r="O2971" s="37"/>
      <c r="P2971" s="43"/>
      <c r="Q2971" s="38"/>
      <c r="R2971" s="38"/>
      <c r="S2971" s="39"/>
      <c r="T2971" s="40"/>
      <c r="U2971" s="40"/>
      <c r="V2971" s="38"/>
      <c r="W2971" s="38"/>
      <c r="X2971" s="38"/>
      <c r="Y2971" s="43"/>
    </row>
    <row r="2972" spans="1:25">
      <c r="A2972" s="34"/>
      <c r="B2972" s="34"/>
      <c r="C2972" s="34"/>
      <c r="D2972" s="34"/>
      <c r="E2972" s="34"/>
      <c r="F2972" s="34"/>
      <c r="G2972" s="34"/>
      <c r="H2972" s="33"/>
      <c r="I2972" s="33"/>
      <c r="J2972" s="33"/>
      <c r="K2972" s="33"/>
      <c r="L2972" s="35"/>
      <c r="M2972" s="35"/>
      <c r="N2972" s="36"/>
      <c r="O2972" s="37"/>
      <c r="P2972" s="43"/>
      <c r="Q2972" s="38"/>
      <c r="R2972" s="38"/>
      <c r="S2972" s="39"/>
      <c r="T2972" s="40"/>
      <c r="U2972" s="40"/>
      <c r="V2972" s="38"/>
      <c r="W2972" s="38"/>
      <c r="X2972" s="38"/>
      <c r="Y2972" s="43"/>
    </row>
    <row r="2973" spans="1:25">
      <c r="A2973" s="34"/>
      <c r="B2973" s="34"/>
      <c r="C2973" s="34"/>
      <c r="D2973" s="34"/>
      <c r="E2973" s="34"/>
      <c r="F2973" s="34"/>
      <c r="G2973" s="34"/>
      <c r="H2973" s="33"/>
      <c r="I2973" s="33"/>
      <c r="J2973" s="33"/>
      <c r="K2973" s="33"/>
      <c r="L2973" s="35"/>
      <c r="M2973" s="35"/>
      <c r="N2973" s="36"/>
      <c r="O2973" s="37"/>
      <c r="P2973" s="43"/>
      <c r="Q2973" s="38"/>
      <c r="R2973" s="38"/>
      <c r="S2973" s="39"/>
      <c r="T2973" s="40"/>
      <c r="U2973" s="40"/>
      <c r="V2973" s="38"/>
      <c r="W2973" s="38"/>
      <c r="X2973" s="38"/>
      <c r="Y2973" s="43"/>
    </row>
    <row r="2974" spans="1:25">
      <c r="A2974" s="34"/>
      <c r="B2974" s="34"/>
      <c r="C2974" s="34"/>
      <c r="D2974" s="34"/>
      <c r="E2974" s="34"/>
      <c r="F2974" s="34"/>
      <c r="G2974" s="34"/>
      <c r="H2974" s="33"/>
      <c r="I2974" s="33"/>
      <c r="J2974" s="33"/>
      <c r="K2974" s="33"/>
      <c r="L2974" s="35"/>
      <c r="M2974" s="35"/>
      <c r="N2974" s="36"/>
      <c r="O2974" s="37"/>
      <c r="P2974" s="43"/>
      <c r="Q2974" s="38"/>
      <c r="R2974" s="38"/>
      <c r="S2974" s="39"/>
      <c r="T2974" s="40"/>
      <c r="U2974" s="40"/>
      <c r="V2974" s="38"/>
      <c r="W2974" s="38"/>
      <c r="X2974" s="38"/>
      <c r="Y2974" s="43"/>
    </row>
    <row r="2975" spans="1:25">
      <c r="A2975" s="34"/>
      <c r="B2975" s="34"/>
      <c r="C2975" s="34"/>
      <c r="D2975" s="34"/>
      <c r="E2975" s="34"/>
      <c r="F2975" s="34"/>
      <c r="G2975" s="34"/>
      <c r="H2975" s="33"/>
      <c r="I2975" s="33"/>
      <c r="J2975" s="33"/>
      <c r="K2975" s="33"/>
      <c r="L2975" s="35"/>
      <c r="M2975" s="35"/>
      <c r="N2975" s="36"/>
      <c r="O2975" s="37"/>
      <c r="P2975" s="43"/>
      <c r="Q2975" s="38"/>
      <c r="R2975" s="38"/>
      <c r="S2975" s="39"/>
      <c r="T2975" s="40"/>
      <c r="U2975" s="40"/>
      <c r="V2975" s="38"/>
      <c r="W2975" s="38"/>
      <c r="X2975" s="38"/>
      <c r="Y2975" s="43"/>
    </row>
    <row r="2976" spans="1:25">
      <c r="A2976" s="34"/>
      <c r="B2976" s="34"/>
      <c r="C2976" s="34"/>
      <c r="D2976" s="34"/>
      <c r="E2976" s="34"/>
      <c r="F2976" s="34"/>
      <c r="G2976" s="34"/>
      <c r="H2976" s="33"/>
      <c r="I2976" s="33"/>
      <c r="J2976" s="33"/>
      <c r="K2976" s="33"/>
      <c r="L2976" s="35"/>
      <c r="M2976" s="35"/>
      <c r="N2976" s="36"/>
      <c r="O2976" s="37"/>
      <c r="P2976" s="43"/>
      <c r="Q2976" s="38"/>
      <c r="R2976" s="38"/>
      <c r="S2976" s="39"/>
      <c r="T2976" s="40"/>
      <c r="U2976" s="40"/>
      <c r="V2976" s="38"/>
      <c r="W2976" s="38"/>
      <c r="X2976" s="38"/>
      <c r="Y2976" s="43"/>
    </row>
    <row r="2977" spans="1:25">
      <c r="A2977" s="34"/>
      <c r="B2977" s="34"/>
      <c r="C2977" s="34"/>
      <c r="D2977" s="34"/>
      <c r="E2977" s="34"/>
      <c r="F2977" s="34"/>
      <c r="G2977" s="34"/>
      <c r="H2977" s="33"/>
      <c r="I2977" s="33"/>
      <c r="J2977" s="33"/>
      <c r="K2977" s="33"/>
      <c r="L2977" s="35"/>
      <c r="M2977" s="35"/>
      <c r="N2977" s="36"/>
      <c r="O2977" s="37"/>
      <c r="P2977" s="43"/>
      <c r="Q2977" s="38"/>
      <c r="R2977" s="38"/>
      <c r="S2977" s="39"/>
      <c r="T2977" s="40"/>
      <c r="U2977" s="40"/>
      <c r="V2977" s="38"/>
      <c r="W2977" s="38"/>
      <c r="X2977" s="38"/>
      <c r="Y2977" s="43"/>
    </row>
    <row r="2978" spans="1:25">
      <c r="A2978" s="34"/>
      <c r="B2978" s="34"/>
      <c r="C2978" s="34"/>
      <c r="D2978" s="34"/>
      <c r="E2978" s="34"/>
      <c r="F2978" s="34"/>
      <c r="G2978" s="34"/>
      <c r="H2978" s="33"/>
      <c r="I2978" s="33"/>
      <c r="J2978" s="33"/>
      <c r="K2978" s="33"/>
      <c r="L2978" s="35"/>
      <c r="M2978" s="35"/>
      <c r="N2978" s="36"/>
      <c r="O2978" s="37"/>
      <c r="P2978" s="43"/>
      <c r="Q2978" s="38"/>
      <c r="R2978" s="38"/>
      <c r="S2978" s="39"/>
      <c r="T2978" s="40"/>
      <c r="U2978" s="40"/>
      <c r="V2978" s="38"/>
      <c r="W2978" s="38"/>
      <c r="X2978" s="38"/>
      <c r="Y2978" s="43"/>
    </row>
    <row r="2979" spans="1:25">
      <c r="A2979" s="34"/>
      <c r="B2979" s="34"/>
      <c r="C2979" s="34"/>
      <c r="D2979" s="34"/>
      <c r="E2979" s="34"/>
      <c r="F2979" s="34"/>
      <c r="G2979" s="34"/>
      <c r="H2979" s="33"/>
      <c r="I2979" s="33"/>
      <c r="J2979" s="33"/>
      <c r="K2979" s="33"/>
      <c r="L2979" s="35"/>
      <c r="M2979" s="35"/>
      <c r="N2979" s="36"/>
      <c r="O2979" s="37"/>
      <c r="P2979" s="43"/>
      <c r="Q2979" s="38"/>
      <c r="R2979" s="38"/>
      <c r="S2979" s="39"/>
      <c r="T2979" s="40"/>
      <c r="U2979" s="40"/>
      <c r="V2979" s="38"/>
      <c r="W2979" s="38"/>
      <c r="X2979" s="38"/>
      <c r="Y2979" s="43"/>
    </row>
    <row r="2980" spans="1:25">
      <c r="A2980" s="34"/>
      <c r="B2980" s="34"/>
      <c r="C2980" s="34"/>
      <c r="D2980" s="34"/>
      <c r="E2980" s="34"/>
      <c r="F2980" s="34"/>
      <c r="G2980" s="34"/>
      <c r="H2980" s="33"/>
      <c r="I2980" s="33"/>
      <c r="J2980" s="33"/>
      <c r="K2980" s="33"/>
      <c r="L2980" s="35"/>
      <c r="M2980" s="35"/>
      <c r="N2980" s="36"/>
      <c r="O2980" s="37"/>
      <c r="P2980" s="43"/>
      <c r="Q2980" s="38"/>
      <c r="R2980" s="38"/>
      <c r="S2980" s="39"/>
      <c r="T2980" s="40"/>
      <c r="U2980" s="40"/>
      <c r="V2980" s="38"/>
      <c r="W2980" s="38"/>
      <c r="X2980" s="38"/>
      <c r="Y2980" s="43"/>
    </row>
    <row r="2981" spans="1:25">
      <c r="A2981" s="34"/>
      <c r="B2981" s="34"/>
      <c r="C2981" s="34"/>
      <c r="D2981" s="34"/>
      <c r="E2981" s="34"/>
      <c r="F2981" s="34"/>
      <c r="G2981" s="34"/>
      <c r="H2981" s="33"/>
      <c r="I2981" s="33"/>
      <c r="J2981" s="33"/>
      <c r="K2981" s="33"/>
      <c r="L2981" s="35"/>
      <c r="M2981" s="35"/>
      <c r="N2981" s="36"/>
      <c r="O2981" s="37"/>
      <c r="P2981" s="43"/>
      <c r="Q2981" s="38"/>
      <c r="R2981" s="38"/>
      <c r="S2981" s="39"/>
      <c r="T2981" s="40"/>
      <c r="U2981" s="40"/>
      <c r="V2981" s="38"/>
      <c r="W2981" s="38"/>
      <c r="X2981" s="38"/>
      <c r="Y2981" s="43"/>
    </row>
    <row r="2982" spans="1:25">
      <c r="A2982" s="34"/>
      <c r="B2982" s="34"/>
      <c r="C2982" s="34"/>
      <c r="D2982" s="34"/>
      <c r="E2982" s="34"/>
      <c r="F2982" s="34"/>
      <c r="G2982" s="34"/>
      <c r="H2982" s="33"/>
      <c r="I2982" s="33"/>
      <c r="J2982" s="33"/>
      <c r="K2982" s="33"/>
      <c r="L2982" s="35"/>
      <c r="M2982" s="35"/>
      <c r="N2982" s="36"/>
      <c r="O2982" s="37"/>
      <c r="P2982" s="43"/>
      <c r="Q2982" s="38"/>
      <c r="R2982" s="38"/>
      <c r="S2982" s="39"/>
      <c r="T2982" s="40"/>
      <c r="U2982" s="40"/>
      <c r="V2982" s="38"/>
      <c r="W2982" s="38"/>
      <c r="X2982" s="38"/>
      <c r="Y2982" s="43"/>
    </row>
    <row r="2983" spans="1:25">
      <c r="A2983" s="34"/>
      <c r="B2983" s="34"/>
      <c r="C2983" s="34"/>
      <c r="D2983" s="34"/>
      <c r="E2983" s="34"/>
      <c r="F2983" s="34"/>
      <c r="G2983" s="34"/>
      <c r="H2983" s="33"/>
      <c r="I2983" s="33"/>
      <c r="J2983" s="33"/>
      <c r="K2983" s="33"/>
      <c r="L2983" s="35"/>
      <c r="M2983" s="35"/>
      <c r="N2983" s="36"/>
      <c r="O2983" s="37"/>
      <c r="P2983" s="43"/>
      <c r="Q2983" s="38"/>
      <c r="R2983" s="38"/>
      <c r="S2983" s="39"/>
      <c r="T2983" s="40"/>
      <c r="U2983" s="40"/>
      <c r="V2983" s="38"/>
      <c r="W2983" s="38"/>
      <c r="X2983" s="38"/>
      <c r="Y2983" s="43"/>
    </row>
    <row r="2984" spans="1:25">
      <c r="A2984" s="34"/>
      <c r="B2984" s="34"/>
      <c r="C2984" s="34"/>
      <c r="D2984" s="34"/>
      <c r="E2984" s="34"/>
      <c r="F2984" s="34"/>
      <c r="G2984" s="34"/>
      <c r="H2984" s="33"/>
      <c r="I2984" s="33"/>
      <c r="J2984" s="33"/>
      <c r="K2984" s="33"/>
      <c r="L2984" s="35"/>
      <c r="M2984" s="35"/>
      <c r="N2984" s="36"/>
      <c r="O2984" s="37"/>
      <c r="P2984" s="43"/>
      <c r="Q2984" s="38"/>
      <c r="R2984" s="38"/>
      <c r="S2984" s="39"/>
      <c r="T2984" s="40"/>
      <c r="U2984" s="40"/>
      <c r="V2984" s="38"/>
      <c r="W2984" s="38"/>
      <c r="X2984" s="38"/>
      <c r="Y2984" s="43"/>
    </row>
    <row r="2985" spans="1:25">
      <c r="A2985" s="34"/>
      <c r="B2985" s="34"/>
      <c r="C2985" s="34"/>
      <c r="D2985" s="34"/>
      <c r="E2985" s="34"/>
      <c r="F2985" s="34"/>
      <c r="G2985" s="34"/>
      <c r="H2985" s="33"/>
      <c r="I2985" s="33"/>
      <c r="J2985" s="33"/>
      <c r="K2985" s="33"/>
      <c r="L2985" s="35"/>
      <c r="M2985" s="35"/>
      <c r="N2985" s="36"/>
      <c r="O2985" s="37"/>
      <c r="P2985" s="43"/>
      <c r="Q2985" s="38"/>
      <c r="R2985" s="38"/>
      <c r="S2985" s="39"/>
      <c r="T2985" s="40"/>
      <c r="U2985" s="40"/>
      <c r="V2985" s="38"/>
      <c r="W2985" s="38"/>
      <c r="X2985" s="38"/>
      <c r="Y2985" s="43"/>
    </row>
    <row r="2986" spans="1:25">
      <c r="A2986" s="34"/>
      <c r="B2986" s="34"/>
      <c r="C2986" s="34"/>
      <c r="D2986" s="34"/>
      <c r="E2986" s="34"/>
      <c r="F2986" s="34"/>
      <c r="G2986" s="34"/>
      <c r="H2986" s="33"/>
      <c r="I2986" s="33"/>
      <c r="J2986" s="33"/>
      <c r="K2986" s="33"/>
      <c r="L2986" s="35"/>
      <c r="M2986" s="35"/>
      <c r="N2986" s="36"/>
      <c r="O2986" s="37"/>
      <c r="P2986" s="43"/>
      <c r="Q2986" s="38"/>
      <c r="R2986" s="38"/>
      <c r="S2986" s="39"/>
      <c r="T2986" s="40"/>
      <c r="U2986" s="40"/>
      <c r="V2986" s="38"/>
      <c r="W2986" s="38"/>
      <c r="X2986" s="38"/>
      <c r="Y2986" s="43"/>
    </row>
    <row r="2987" spans="1:25">
      <c r="A2987" s="34"/>
      <c r="B2987" s="34"/>
      <c r="C2987" s="34"/>
      <c r="D2987" s="34"/>
      <c r="E2987" s="34"/>
      <c r="F2987" s="34"/>
      <c r="G2987" s="34"/>
      <c r="H2987" s="33"/>
      <c r="I2987" s="33"/>
      <c r="J2987" s="33"/>
      <c r="K2987" s="33"/>
      <c r="L2987" s="35"/>
      <c r="M2987" s="35"/>
      <c r="N2987" s="36"/>
      <c r="O2987" s="37"/>
      <c r="P2987" s="43"/>
      <c r="Q2987" s="38"/>
      <c r="R2987" s="38"/>
      <c r="S2987" s="39"/>
      <c r="T2987" s="40"/>
      <c r="U2987" s="40"/>
      <c r="V2987" s="38"/>
      <c r="W2987" s="38"/>
      <c r="X2987" s="38"/>
      <c r="Y2987" s="43"/>
    </row>
    <row r="2988" spans="1:25">
      <c r="A2988" s="34"/>
      <c r="B2988" s="34"/>
      <c r="C2988" s="34"/>
      <c r="D2988" s="34"/>
      <c r="E2988" s="34"/>
      <c r="F2988" s="34"/>
      <c r="G2988" s="34"/>
      <c r="H2988" s="33"/>
      <c r="I2988" s="33"/>
      <c r="J2988" s="33"/>
      <c r="K2988" s="33"/>
      <c r="L2988" s="35"/>
      <c r="M2988" s="35"/>
      <c r="N2988" s="36"/>
      <c r="O2988" s="37"/>
      <c r="P2988" s="43"/>
      <c r="Q2988" s="38"/>
      <c r="R2988" s="38"/>
      <c r="S2988" s="39"/>
      <c r="T2988" s="40"/>
      <c r="U2988" s="40"/>
      <c r="V2988" s="38"/>
      <c r="W2988" s="38"/>
      <c r="X2988" s="38"/>
      <c r="Y2988" s="43"/>
    </row>
    <row r="2989" spans="1:25">
      <c r="A2989" s="34"/>
      <c r="B2989" s="34"/>
      <c r="C2989" s="34"/>
      <c r="D2989" s="34"/>
      <c r="E2989" s="34"/>
      <c r="F2989" s="34"/>
      <c r="G2989" s="34"/>
      <c r="H2989" s="33"/>
      <c r="I2989" s="33"/>
      <c r="J2989" s="33"/>
      <c r="K2989" s="33"/>
      <c r="L2989" s="35"/>
      <c r="M2989" s="35"/>
      <c r="N2989" s="36"/>
      <c r="O2989" s="37"/>
      <c r="P2989" s="43"/>
      <c r="Q2989" s="38"/>
      <c r="R2989" s="38"/>
      <c r="S2989" s="39"/>
      <c r="T2989" s="40"/>
      <c r="U2989" s="40"/>
      <c r="V2989" s="38"/>
      <c r="W2989" s="38"/>
      <c r="X2989" s="38"/>
      <c r="Y2989" s="43"/>
    </row>
    <row r="2990" spans="1:25">
      <c r="A2990" s="34"/>
      <c r="B2990" s="34"/>
      <c r="C2990" s="34"/>
      <c r="D2990" s="34"/>
      <c r="E2990" s="34"/>
      <c r="F2990" s="34"/>
      <c r="G2990" s="34"/>
      <c r="H2990" s="33"/>
      <c r="I2990" s="33"/>
      <c r="J2990" s="33"/>
      <c r="K2990" s="33"/>
      <c r="L2990" s="35"/>
      <c r="M2990" s="35"/>
      <c r="N2990" s="36"/>
      <c r="O2990" s="37"/>
      <c r="P2990" s="43"/>
      <c r="Q2990" s="38"/>
      <c r="R2990" s="38"/>
      <c r="S2990" s="39"/>
      <c r="T2990" s="40"/>
      <c r="U2990" s="40"/>
      <c r="V2990" s="38"/>
      <c r="W2990" s="38"/>
      <c r="X2990" s="38"/>
      <c r="Y2990" s="43"/>
    </row>
    <row r="2991" spans="1:25">
      <c r="A2991" s="34"/>
      <c r="B2991" s="34"/>
      <c r="C2991" s="34"/>
      <c r="D2991" s="34"/>
      <c r="E2991" s="34"/>
      <c r="F2991" s="34"/>
      <c r="G2991" s="34"/>
      <c r="H2991" s="33"/>
      <c r="I2991" s="33"/>
      <c r="J2991" s="33"/>
      <c r="K2991" s="33"/>
      <c r="L2991" s="35"/>
      <c r="M2991" s="35"/>
      <c r="N2991" s="36"/>
      <c r="O2991" s="37"/>
      <c r="P2991" s="43"/>
      <c r="Q2991" s="38"/>
      <c r="R2991" s="38"/>
      <c r="S2991" s="39"/>
      <c r="T2991" s="40"/>
      <c r="U2991" s="40"/>
      <c r="V2991" s="38"/>
      <c r="W2991" s="38"/>
      <c r="X2991" s="38"/>
      <c r="Y2991" s="43"/>
    </row>
    <row r="2992" spans="1:25">
      <c r="A2992" s="34"/>
      <c r="B2992" s="34"/>
      <c r="C2992" s="34"/>
      <c r="D2992" s="34"/>
      <c r="E2992" s="34"/>
      <c r="F2992" s="34"/>
      <c r="G2992" s="34"/>
      <c r="H2992" s="33"/>
      <c r="I2992" s="33"/>
      <c r="J2992" s="33"/>
      <c r="K2992" s="33"/>
      <c r="L2992" s="35"/>
      <c r="M2992" s="35"/>
      <c r="N2992" s="36"/>
      <c r="O2992" s="37"/>
      <c r="P2992" s="43"/>
      <c r="Q2992" s="38"/>
      <c r="R2992" s="38"/>
      <c r="S2992" s="39"/>
      <c r="T2992" s="40"/>
      <c r="U2992" s="40"/>
      <c r="V2992" s="38"/>
      <c r="W2992" s="38"/>
      <c r="X2992" s="38"/>
      <c r="Y2992" s="43"/>
    </row>
    <row r="2993" spans="1:25">
      <c r="A2993" s="34"/>
      <c r="B2993" s="34"/>
      <c r="C2993" s="34"/>
      <c r="D2993" s="34"/>
      <c r="E2993" s="34"/>
      <c r="F2993" s="34"/>
      <c r="G2993" s="34"/>
      <c r="H2993" s="33"/>
      <c r="I2993" s="33"/>
      <c r="J2993" s="33"/>
      <c r="K2993" s="33"/>
      <c r="L2993" s="35"/>
      <c r="M2993" s="35"/>
      <c r="N2993" s="36"/>
      <c r="O2993" s="37"/>
      <c r="P2993" s="43"/>
      <c r="Q2993" s="38"/>
      <c r="R2993" s="38"/>
      <c r="S2993" s="39"/>
      <c r="T2993" s="40"/>
      <c r="U2993" s="40"/>
      <c r="V2993" s="38"/>
      <c r="W2993" s="38"/>
      <c r="X2993" s="38"/>
      <c r="Y2993" s="43"/>
    </row>
    <row r="2994" spans="1:25">
      <c r="A2994" s="34"/>
      <c r="B2994" s="34"/>
      <c r="C2994" s="34"/>
      <c r="D2994" s="34"/>
      <c r="E2994" s="34"/>
      <c r="F2994" s="34"/>
      <c r="G2994" s="34"/>
      <c r="H2994" s="33"/>
      <c r="I2994" s="33"/>
      <c r="J2994" s="33"/>
      <c r="K2994" s="33"/>
      <c r="L2994" s="35"/>
      <c r="M2994" s="35"/>
      <c r="N2994" s="36"/>
      <c r="O2994" s="37"/>
      <c r="P2994" s="43"/>
      <c r="Q2994" s="38"/>
      <c r="R2994" s="38"/>
      <c r="S2994" s="39"/>
      <c r="T2994" s="40"/>
      <c r="U2994" s="40"/>
      <c r="V2994" s="38"/>
      <c r="W2994" s="38"/>
      <c r="X2994" s="38"/>
      <c r="Y2994" s="43"/>
    </row>
    <row r="2995" spans="1:25">
      <c r="A2995" s="34"/>
      <c r="B2995" s="34"/>
      <c r="C2995" s="34"/>
      <c r="D2995" s="34"/>
      <c r="E2995" s="34"/>
      <c r="F2995" s="34"/>
      <c r="G2995" s="34"/>
      <c r="H2995" s="33"/>
      <c r="I2995" s="33"/>
      <c r="J2995" s="33"/>
      <c r="K2995" s="33"/>
      <c r="L2995" s="35"/>
      <c r="M2995" s="35"/>
      <c r="N2995" s="36"/>
      <c r="O2995" s="37"/>
      <c r="P2995" s="43"/>
      <c r="Q2995" s="38"/>
      <c r="R2995" s="38"/>
      <c r="S2995" s="39"/>
      <c r="T2995" s="40"/>
      <c r="U2995" s="40"/>
      <c r="V2995" s="38"/>
      <c r="W2995" s="38"/>
      <c r="X2995" s="38"/>
      <c r="Y2995" s="43"/>
    </row>
    <row r="2996" spans="1:25">
      <c r="A2996" s="34"/>
      <c r="B2996" s="34"/>
      <c r="C2996" s="34"/>
      <c r="D2996" s="34"/>
      <c r="E2996" s="34"/>
      <c r="F2996" s="34"/>
      <c r="G2996" s="34"/>
      <c r="H2996" s="33"/>
      <c r="I2996" s="33"/>
      <c r="J2996" s="33"/>
      <c r="K2996" s="33"/>
      <c r="L2996" s="35"/>
      <c r="M2996" s="35"/>
      <c r="N2996" s="36"/>
      <c r="O2996" s="37"/>
      <c r="P2996" s="43"/>
      <c r="Q2996" s="38"/>
      <c r="R2996" s="38"/>
      <c r="S2996" s="39"/>
      <c r="T2996" s="40"/>
      <c r="U2996" s="40"/>
      <c r="V2996" s="38"/>
      <c r="W2996" s="38"/>
      <c r="X2996" s="38"/>
      <c r="Y2996" s="43"/>
    </row>
    <row r="2997" spans="1:25">
      <c r="A2997" s="34"/>
      <c r="B2997" s="34"/>
      <c r="C2997" s="34"/>
      <c r="D2997" s="34"/>
      <c r="E2997" s="34"/>
      <c r="F2997" s="34"/>
      <c r="G2997" s="34"/>
      <c r="H2997" s="33"/>
      <c r="I2997" s="33"/>
      <c r="J2997" s="33"/>
      <c r="K2997" s="33"/>
      <c r="L2997" s="35"/>
      <c r="M2997" s="35"/>
      <c r="N2997" s="36"/>
      <c r="O2997" s="37"/>
      <c r="P2997" s="43"/>
      <c r="Q2997" s="38"/>
      <c r="R2997" s="38"/>
      <c r="S2997" s="39"/>
      <c r="T2997" s="40"/>
      <c r="U2997" s="40"/>
      <c r="V2997" s="38"/>
      <c r="W2997" s="38"/>
      <c r="X2997" s="38"/>
      <c r="Y2997" s="43"/>
    </row>
    <row r="2998" spans="1:25">
      <c r="A2998" s="34"/>
      <c r="B2998" s="34"/>
      <c r="C2998" s="34"/>
      <c r="D2998" s="34"/>
      <c r="E2998" s="34"/>
      <c r="F2998" s="34"/>
      <c r="G2998" s="34"/>
      <c r="H2998" s="33"/>
      <c r="I2998" s="33"/>
      <c r="J2998" s="33"/>
      <c r="K2998" s="33"/>
      <c r="L2998" s="35"/>
      <c r="M2998" s="35"/>
      <c r="N2998" s="36"/>
      <c r="O2998" s="37"/>
      <c r="P2998" s="43"/>
      <c r="Q2998" s="38"/>
      <c r="R2998" s="38"/>
      <c r="S2998" s="39"/>
      <c r="T2998" s="40"/>
      <c r="U2998" s="40"/>
      <c r="V2998" s="38"/>
      <c r="W2998" s="38"/>
      <c r="X2998" s="38"/>
      <c r="Y2998" s="43"/>
    </row>
    <row r="2999" spans="1:25">
      <c r="A2999" s="34"/>
      <c r="B2999" s="34"/>
      <c r="C2999" s="34"/>
      <c r="D2999" s="34"/>
      <c r="E2999" s="34"/>
      <c r="F2999" s="34"/>
      <c r="G2999" s="34"/>
      <c r="H2999" s="33"/>
      <c r="I2999" s="33"/>
      <c r="J2999" s="33"/>
      <c r="K2999" s="33"/>
      <c r="L2999" s="35"/>
      <c r="M2999" s="35"/>
      <c r="N2999" s="36"/>
      <c r="O2999" s="37"/>
      <c r="P2999" s="43"/>
      <c r="Q2999" s="38"/>
      <c r="R2999" s="38"/>
      <c r="S2999" s="39"/>
      <c r="T2999" s="40"/>
      <c r="U2999" s="40"/>
      <c r="V2999" s="38"/>
      <c r="W2999" s="38"/>
      <c r="X2999" s="38"/>
      <c r="Y2999" s="43"/>
    </row>
    <row r="3000" spans="1:25">
      <c r="A3000" s="34"/>
      <c r="B3000" s="34"/>
      <c r="C3000" s="34"/>
      <c r="D3000" s="34"/>
      <c r="E3000" s="34"/>
      <c r="F3000" s="34"/>
      <c r="G3000" s="34"/>
      <c r="H3000" s="33"/>
      <c r="I3000" s="33"/>
      <c r="J3000" s="33"/>
      <c r="K3000" s="33"/>
      <c r="L3000" s="35"/>
      <c r="M3000" s="35"/>
      <c r="N3000" s="36"/>
      <c r="O3000" s="37"/>
      <c r="P3000" s="43"/>
      <c r="Q3000" s="38"/>
      <c r="R3000" s="38"/>
      <c r="S3000" s="39"/>
      <c r="T3000" s="40"/>
      <c r="U3000" s="40"/>
      <c r="V3000" s="38"/>
      <c r="W3000" s="38"/>
      <c r="X3000" s="38"/>
      <c r="Y3000" s="43"/>
    </row>
    <row r="3001" spans="1:25">
      <c r="A3001" s="34"/>
      <c r="B3001" s="34"/>
      <c r="C3001" s="34"/>
      <c r="D3001" s="34"/>
      <c r="E3001" s="34"/>
      <c r="F3001" s="34"/>
      <c r="G3001" s="34"/>
      <c r="H3001" s="33"/>
      <c r="I3001" s="33"/>
      <c r="J3001" s="33"/>
      <c r="K3001" s="33"/>
      <c r="L3001" s="35"/>
      <c r="M3001" s="35"/>
      <c r="N3001" s="36"/>
      <c r="O3001" s="37"/>
      <c r="P3001" s="43"/>
      <c r="Q3001" s="38"/>
      <c r="R3001" s="38"/>
      <c r="S3001" s="39"/>
      <c r="T3001" s="40"/>
      <c r="U3001" s="40"/>
      <c r="V3001" s="38"/>
      <c r="W3001" s="38"/>
      <c r="X3001" s="38"/>
      <c r="Y3001" s="43"/>
    </row>
    <row r="3002" spans="1:25">
      <c r="A3002" s="34"/>
      <c r="B3002" s="34"/>
      <c r="C3002" s="34"/>
      <c r="D3002" s="34"/>
      <c r="E3002" s="34"/>
      <c r="F3002" s="34"/>
      <c r="G3002" s="34"/>
      <c r="H3002" s="33"/>
      <c r="I3002" s="33"/>
      <c r="J3002" s="33"/>
      <c r="K3002" s="33"/>
      <c r="L3002" s="35"/>
      <c r="M3002" s="35"/>
      <c r="N3002" s="36"/>
      <c r="O3002" s="37"/>
      <c r="P3002" s="43"/>
      <c r="Q3002" s="38"/>
      <c r="R3002" s="38"/>
      <c r="S3002" s="39"/>
      <c r="T3002" s="40"/>
      <c r="U3002" s="40"/>
      <c r="V3002" s="38"/>
      <c r="W3002" s="38"/>
      <c r="X3002" s="38"/>
      <c r="Y3002" s="43"/>
    </row>
    <row r="3003" spans="1:25">
      <c r="A3003" s="34"/>
      <c r="B3003" s="34"/>
      <c r="C3003" s="34"/>
      <c r="D3003" s="34"/>
      <c r="E3003" s="34"/>
      <c r="F3003" s="34"/>
      <c r="G3003" s="34"/>
      <c r="H3003" s="33"/>
      <c r="I3003" s="33"/>
      <c r="J3003" s="33"/>
      <c r="K3003" s="33"/>
      <c r="L3003" s="35"/>
      <c r="M3003" s="35"/>
      <c r="N3003" s="36"/>
      <c r="O3003" s="37"/>
      <c r="P3003" s="43"/>
      <c r="Q3003" s="38"/>
      <c r="R3003" s="38"/>
      <c r="S3003" s="39"/>
      <c r="T3003" s="40"/>
      <c r="U3003" s="40"/>
      <c r="V3003" s="38"/>
      <c r="W3003" s="38"/>
      <c r="X3003" s="38"/>
      <c r="Y3003" s="43"/>
    </row>
    <row r="3004" spans="1:25">
      <c r="A3004" s="34"/>
      <c r="B3004" s="34"/>
      <c r="C3004" s="34"/>
      <c r="D3004" s="34"/>
      <c r="E3004" s="34"/>
      <c r="F3004" s="34"/>
      <c r="G3004" s="34"/>
      <c r="H3004" s="33"/>
      <c r="I3004" s="33"/>
      <c r="J3004" s="33"/>
      <c r="K3004" s="33"/>
      <c r="L3004" s="35"/>
      <c r="M3004" s="35"/>
      <c r="N3004" s="36"/>
      <c r="O3004" s="37"/>
      <c r="P3004" s="43"/>
      <c r="Q3004" s="38"/>
      <c r="R3004" s="38"/>
      <c r="S3004" s="39"/>
      <c r="T3004" s="40"/>
      <c r="U3004" s="40"/>
      <c r="V3004" s="38"/>
      <c r="W3004" s="38"/>
      <c r="X3004" s="38"/>
      <c r="Y3004" s="43"/>
    </row>
    <row r="3005" spans="1:25">
      <c r="A3005" s="34"/>
      <c r="B3005" s="34"/>
      <c r="C3005" s="34"/>
      <c r="D3005" s="34"/>
      <c r="E3005" s="34"/>
      <c r="F3005" s="34"/>
      <c r="G3005" s="34"/>
      <c r="H3005" s="33"/>
      <c r="I3005" s="33"/>
      <c r="J3005" s="33"/>
      <c r="K3005" s="33"/>
      <c r="L3005" s="35"/>
      <c r="M3005" s="35"/>
      <c r="N3005" s="36"/>
      <c r="O3005" s="37"/>
      <c r="P3005" s="43"/>
      <c r="Q3005" s="38"/>
      <c r="R3005" s="38"/>
      <c r="S3005" s="39"/>
      <c r="T3005" s="40"/>
      <c r="U3005" s="40"/>
      <c r="V3005" s="38"/>
      <c r="W3005" s="38"/>
      <c r="X3005" s="38"/>
      <c r="Y3005" s="43"/>
    </row>
    <row r="3006" spans="1:25">
      <c r="A3006" s="34"/>
      <c r="B3006" s="34"/>
      <c r="C3006" s="34"/>
      <c r="D3006" s="34"/>
      <c r="E3006" s="34"/>
      <c r="F3006" s="34"/>
      <c r="G3006" s="34"/>
      <c r="H3006" s="33"/>
      <c r="I3006" s="33"/>
      <c r="J3006" s="33"/>
      <c r="K3006" s="33"/>
      <c r="L3006" s="35"/>
      <c r="M3006" s="35"/>
      <c r="N3006" s="36"/>
      <c r="O3006" s="37"/>
      <c r="P3006" s="43"/>
      <c r="Q3006" s="38"/>
      <c r="R3006" s="38"/>
      <c r="S3006" s="39"/>
      <c r="T3006" s="40"/>
      <c r="U3006" s="40"/>
      <c r="V3006" s="38"/>
      <c r="W3006" s="38"/>
      <c r="X3006" s="38"/>
      <c r="Y3006" s="43"/>
    </row>
    <row r="3007" spans="1:25">
      <c r="A3007" s="34"/>
      <c r="B3007" s="34"/>
      <c r="C3007" s="34"/>
      <c r="D3007" s="34"/>
      <c r="E3007" s="34"/>
      <c r="F3007" s="34"/>
      <c r="G3007" s="34"/>
      <c r="H3007" s="33"/>
      <c r="I3007" s="33"/>
      <c r="J3007" s="33"/>
      <c r="K3007" s="33"/>
      <c r="L3007" s="35"/>
      <c r="M3007" s="35"/>
      <c r="N3007" s="36"/>
      <c r="O3007" s="37"/>
      <c r="P3007" s="43"/>
      <c r="Q3007" s="38"/>
      <c r="R3007" s="38"/>
      <c r="S3007" s="39"/>
      <c r="T3007" s="40"/>
      <c r="U3007" s="40"/>
      <c r="V3007" s="38"/>
      <c r="W3007" s="38"/>
      <c r="X3007" s="38"/>
      <c r="Y3007" s="43"/>
    </row>
    <row r="3008" spans="1:25">
      <c r="A3008" s="34"/>
      <c r="B3008" s="34"/>
      <c r="C3008" s="34"/>
      <c r="D3008" s="34"/>
      <c r="E3008" s="34"/>
      <c r="F3008" s="34"/>
      <c r="G3008" s="34"/>
      <c r="H3008" s="33"/>
      <c r="I3008" s="33"/>
      <c r="J3008" s="33"/>
      <c r="K3008" s="33"/>
      <c r="L3008" s="35"/>
      <c r="M3008" s="35"/>
      <c r="N3008" s="36"/>
      <c r="O3008" s="37"/>
      <c r="P3008" s="43"/>
      <c r="Q3008" s="38"/>
      <c r="R3008" s="38"/>
      <c r="S3008" s="39"/>
      <c r="T3008" s="40"/>
      <c r="U3008" s="40"/>
      <c r="V3008" s="38"/>
      <c r="W3008" s="38"/>
      <c r="X3008" s="38"/>
      <c r="Y3008" s="43"/>
    </row>
    <row r="3009" spans="1:25">
      <c r="A3009" s="34"/>
      <c r="B3009" s="34"/>
      <c r="C3009" s="34"/>
      <c r="D3009" s="34"/>
      <c r="E3009" s="34"/>
      <c r="F3009" s="34"/>
      <c r="G3009" s="34"/>
      <c r="H3009" s="33"/>
      <c r="I3009" s="33"/>
      <c r="J3009" s="33"/>
      <c r="K3009" s="33"/>
      <c r="L3009" s="35"/>
      <c r="M3009" s="35"/>
      <c r="N3009" s="36"/>
      <c r="O3009" s="37"/>
      <c r="P3009" s="43"/>
      <c r="Q3009" s="38"/>
      <c r="R3009" s="38"/>
      <c r="S3009" s="39"/>
      <c r="T3009" s="40"/>
      <c r="U3009" s="40"/>
      <c r="V3009" s="38"/>
      <c r="W3009" s="38"/>
      <c r="X3009" s="38"/>
      <c r="Y3009" s="43"/>
    </row>
    <row r="3010" spans="1:25">
      <c r="A3010" s="34"/>
      <c r="B3010" s="34"/>
      <c r="C3010" s="34"/>
      <c r="D3010" s="34"/>
      <c r="E3010" s="34"/>
      <c r="F3010" s="34"/>
      <c r="G3010" s="34"/>
      <c r="H3010" s="33"/>
      <c r="I3010" s="33"/>
      <c r="J3010" s="33"/>
      <c r="K3010" s="33"/>
      <c r="L3010" s="35"/>
      <c r="M3010" s="35"/>
      <c r="N3010" s="36"/>
      <c r="O3010" s="37"/>
      <c r="P3010" s="43"/>
      <c r="Q3010" s="38"/>
      <c r="R3010" s="38"/>
      <c r="S3010" s="39"/>
      <c r="T3010" s="40"/>
      <c r="U3010" s="40"/>
      <c r="V3010" s="38"/>
      <c r="W3010" s="38"/>
      <c r="X3010" s="38"/>
      <c r="Y3010" s="43"/>
    </row>
    <row r="3011" spans="1:25">
      <c r="A3011" s="34"/>
      <c r="B3011" s="34"/>
      <c r="C3011" s="34"/>
      <c r="D3011" s="34"/>
      <c r="E3011" s="34"/>
      <c r="F3011" s="34"/>
      <c r="G3011" s="34"/>
      <c r="H3011" s="33"/>
      <c r="I3011" s="33"/>
      <c r="J3011" s="33"/>
      <c r="K3011" s="33"/>
      <c r="L3011" s="35"/>
      <c r="M3011" s="35"/>
      <c r="N3011" s="36"/>
      <c r="O3011" s="37"/>
      <c r="P3011" s="43"/>
      <c r="Q3011" s="38"/>
      <c r="R3011" s="38"/>
      <c r="S3011" s="39"/>
      <c r="T3011" s="40"/>
      <c r="U3011" s="40"/>
      <c r="V3011" s="38"/>
      <c r="W3011" s="38"/>
      <c r="X3011" s="38"/>
      <c r="Y3011" s="43"/>
    </row>
    <row r="3012" spans="1:25">
      <c r="A3012" s="34"/>
      <c r="B3012" s="34"/>
      <c r="C3012" s="34"/>
      <c r="D3012" s="34"/>
      <c r="E3012" s="34"/>
      <c r="F3012" s="34"/>
      <c r="G3012" s="34"/>
      <c r="H3012" s="33"/>
      <c r="I3012" s="33"/>
      <c r="J3012" s="33"/>
      <c r="K3012" s="33"/>
      <c r="L3012" s="35"/>
      <c r="M3012" s="35"/>
      <c r="N3012" s="36"/>
      <c r="O3012" s="37"/>
      <c r="P3012" s="43"/>
      <c r="Q3012" s="38"/>
      <c r="R3012" s="38"/>
      <c r="S3012" s="39"/>
      <c r="T3012" s="40"/>
      <c r="U3012" s="40"/>
      <c r="V3012" s="38"/>
      <c r="W3012" s="38"/>
      <c r="X3012" s="38"/>
      <c r="Y3012" s="43"/>
    </row>
    <row r="3013" spans="1:25">
      <c r="A3013" s="34"/>
      <c r="B3013" s="34"/>
      <c r="C3013" s="34"/>
      <c r="D3013" s="34"/>
      <c r="E3013" s="34"/>
      <c r="F3013" s="34"/>
      <c r="G3013" s="34"/>
      <c r="H3013" s="33"/>
      <c r="I3013" s="33"/>
      <c r="J3013" s="33"/>
      <c r="K3013" s="33"/>
      <c r="L3013" s="35"/>
      <c r="M3013" s="35"/>
      <c r="N3013" s="36"/>
      <c r="O3013" s="37"/>
      <c r="P3013" s="43"/>
      <c r="Q3013" s="38"/>
      <c r="R3013" s="38"/>
      <c r="S3013" s="39"/>
      <c r="T3013" s="40"/>
      <c r="U3013" s="40"/>
      <c r="V3013" s="38"/>
      <c r="W3013" s="38"/>
      <c r="X3013" s="38"/>
      <c r="Y3013" s="43"/>
    </row>
    <row r="3014" spans="1:25">
      <c r="A3014" s="34"/>
      <c r="B3014" s="34"/>
      <c r="C3014" s="34"/>
      <c r="D3014" s="34"/>
      <c r="E3014" s="34"/>
      <c r="F3014" s="34"/>
      <c r="G3014" s="34"/>
      <c r="H3014" s="33"/>
      <c r="I3014" s="33"/>
      <c r="J3014" s="33"/>
      <c r="K3014" s="33"/>
      <c r="L3014" s="35"/>
      <c r="M3014" s="35"/>
      <c r="N3014" s="36"/>
      <c r="O3014" s="37"/>
      <c r="P3014" s="43"/>
      <c r="Q3014" s="38"/>
      <c r="R3014" s="38"/>
      <c r="S3014" s="39"/>
      <c r="T3014" s="40"/>
      <c r="U3014" s="40"/>
      <c r="V3014" s="38"/>
      <c r="W3014" s="38"/>
      <c r="X3014" s="38"/>
      <c r="Y3014" s="43"/>
    </row>
    <row r="3015" spans="1:25">
      <c r="A3015" s="34"/>
      <c r="B3015" s="34"/>
      <c r="C3015" s="34"/>
      <c r="D3015" s="34"/>
      <c r="E3015" s="34"/>
      <c r="F3015" s="34"/>
      <c r="G3015" s="34"/>
      <c r="H3015" s="33"/>
      <c r="I3015" s="33"/>
      <c r="J3015" s="33"/>
      <c r="K3015" s="33"/>
      <c r="L3015" s="35"/>
      <c r="M3015" s="35"/>
      <c r="N3015" s="36"/>
      <c r="O3015" s="37"/>
      <c r="P3015" s="43"/>
      <c r="Q3015" s="38"/>
      <c r="R3015" s="38"/>
      <c r="S3015" s="39"/>
      <c r="T3015" s="40"/>
      <c r="U3015" s="40"/>
      <c r="V3015" s="38"/>
      <c r="W3015" s="38"/>
      <c r="X3015" s="38"/>
      <c r="Y3015" s="43"/>
    </row>
    <row r="3016" spans="1:25">
      <c r="A3016" s="34"/>
      <c r="B3016" s="34"/>
      <c r="C3016" s="34"/>
      <c r="D3016" s="34"/>
      <c r="E3016" s="34"/>
      <c r="F3016" s="34"/>
      <c r="G3016" s="34"/>
      <c r="H3016" s="33"/>
      <c r="I3016" s="33"/>
      <c r="J3016" s="33"/>
      <c r="K3016" s="33"/>
      <c r="L3016" s="35"/>
      <c r="M3016" s="35"/>
      <c r="N3016" s="36"/>
      <c r="O3016" s="37"/>
      <c r="P3016" s="43"/>
      <c r="Q3016" s="38"/>
      <c r="R3016" s="38"/>
      <c r="S3016" s="39"/>
      <c r="T3016" s="40"/>
      <c r="U3016" s="40"/>
      <c r="V3016" s="38"/>
      <c r="W3016" s="38"/>
      <c r="X3016" s="38"/>
      <c r="Y3016" s="43"/>
    </row>
    <row r="3017" spans="1:25">
      <c r="A3017" s="34"/>
      <c r="B3017" s="34"/>
      <c r="C3017" s="34"/>
      <c r="D3017" s="34"/>
      <c r="E3017" s="34"/>
      <c r="F3017" s="34"/>
      <c r="G3017" s="34"/>
      <c r="H3017" s="33"/>
      <c r="I3017" s="33"/>
      <c r="J3017" s="33"/>
      <c r="K3017" s="33"/>
      <c r="L3017" s="35"/>
      <c r="M3017" s="35"/>
      <c r="N3017" s="36"/>
      <c r="O3017" s="37"/>
      <c r="P3017" s="43"/>
      <c r="Q3017" s="38"/>
      <c r="R3017" s="38"/>
      <c r="S3017" s="39"/>
      <c r="T3017" s="40"/>
      <c r="U3017" s="40"/>
      <c r="V3017" s="38"/>
      <c r="W3017" s="38"/>
      <c r="X3017" s="38"/>
      <c r="Y3017" s="43"/>
    </row>
    <row r="3018" spans="1:25">
      <c r="A3018" s="34"/>
      <c r="B3018" s="34"/>
      <c r="C3018" s="34"/>
      <c r="D3018" s="34"/>
      <c r="E3018" s="34"/>
      <c r="F3018" s="34"/>
      <c r="G3018" s="34"/>
      <c r="H3018" s="33"/>
      <c r="I3018" s="33"/>
      <c r="J3018" s="33"/>
      <c r="K3018" s="33"/>
      <c r="L3018" s="35"/>
      <c r="M3018" s="35"/>
      <c r="N3018" s="36"/>
      <c r="O3018" s="37"/>
      <c r="P3018" s="43"/>
      <c r="Q3018" s="38"/>
      <c r="R3018" s="38"/>
      <c r="S3018" s="39"/>
      <c r="T3018" s="40"/>
      <c r="U3018" s="40"/>
      <c r="V3018" s="38"/>
      <c r="W3018" s="38"/>
      <c r="X3018" s="38"/>
      <c r="Y3018" s="43"/>
    </row>
    <row r="3019" spans="1:25">
      <c r="A3019" s="34"/>
      <c r="B3019" s="34"/>
      <c r="C3019" s="34"/>
      <c r="D3019" s="34"/>
      <c r="E3019" s="34"/>
      <c r="F3019" s="34"/>
      <c r="G3019" s="34"/>
      <c r="H3019" s="33"/>
      <c r="I3019" s="33"/>
      <c r="J3019" s="33"/>
      <c r="K3019" s="33"/>
      <c r="L3019" s="35"/>
      <c r="M3019" s="35"/>
      <c r="N3019" s="36"/>
      <c r="O3019" s="37"/>
      <c r="P3019" s="43"/>
      <c r="Q3019" s="38"/>
      <c r="R3019" s="38"/>
      <c r="S3019" s="39"/>
      <c r="T3019" s="40"/>
      <c r="U3019" s="40"/>
      <c r="V3019" s="38"/>
      <c r="W3019" s="38"/>
      <c r="X3019" s="38"/>
      <c r="Y3019" s="43"/>
    </row>
    <row r="3020" spans="1:25">
      <c r="A3020" s="34"/>
      <c r="B3020" s="34"/>
      <c r="C3020" s="34"/>
      <c r="D3020" s="34"/>
      <c r="E3020" s="34"/>
      <c r="F3020" s="34"/>
      <c r="G3020" s="34"/>
      <c r="H3020" s="33"/>
      <c r="I3020" s="33"/>
      <c r="J3020" s="33"/>
      <c r="K3020" s="33"/>
      <c r="L3020" s="35"/>
      <c r="M3020" s="35"/>
      <c r="N3020" s="36"/>
      <c r="O3020" s="37"/>
      <c r="P3020" s="43"/>
      <c r="Q3020" s="38"/>
      <c r="R3020" s="38"/>
      <c r="S3020" s="39"/>
      <c r="T3020" s="40"/>
      <c r="U3020" s="40"/>
      <c r="V3020" s="38"/>
      <c r="W3020" s="38"/>
      <c r="X3020" s="38"/>
      <c r="Y3020" s="43"/>
    </row>
    <row r="3021" spans="1:25">
      <c r="A3021" s="34"/>
      <c r="B3021" s="34"/>
      <c r="C3021" s="34"/>
      <c r="D3021" s="34"/>
      <c r="E3021" s="34"/>
      <c r="F3021" s="34"/>
      <c r="G3021" s="34"/>
      <c r="H3021" s="33"/>
      <c r="I3021" s="33"/>
      <c r="J3021" s="33"/>
      <c r="K3021" s="33"/>
      <c r="L3021" s="35"/>
      <c r="M3021" s="35"/>
      <c r="N3021" s="36"/>
      <c r="O3021" s="37"/>
      <c r="P3021" s="43"/>
      <c r="Q3021" s="38"/>
      <c r="R3021" s="38"/>
      <c r="S3021" s="39"/>
      <c r="T3021" s="40"/>
      <c r="U3021" s="40"/>
      <c r="V3021" s="38"/>
      <c r="W3021" s="38"/>
      <c r="X3021" s="38"/>
      <c r="Y3021" s="43"/>
    </row>
    <row r="3022" spans="1:25">
      <c r="A3022" s="34"/>
      <c r="B3022" s="34"/>
      <c r="C3022" s="34"/>
      <c r="D3022" s="34"/>
      <c r="E3022" s="34"/>
      <c r="F3022" s="34"/>
      <c r="G3022" s="34"/>
      <c r="H3022" s="33"/>
      <c r="I3022" s="33"/>
      <c r="J3022" s="33"/>
      <c r="K3022" s="33"/>
      <c r="L3022" s="35"/>
      <c r="M3022" s="35"/>
      <c r="N3022" s="36"/>
      <c r="O3022" s="37"/>
      <c r="P3022" s="43"/>
      <c r="Q3022" s="38"/>
      <c r="R3022" s="38"/>
      <c r="S3022" s="39"/>
      <c r="T3022" s="40"/>
      <c r="U3022" s="40"/>
      <c r="V3022" s="38"/>
      <c r="W3022" s="38"/>
      <c r="X3022" s="38"/>
      <c r="Y3022" s="43"/>
    </row>
    <row r="3023" spans="1:25">
      <c r="A3023" s="34"/>
      <c r="B3023" s="34"/>
      <c r="C3023" s="34"/>
      <c r="D3023" s="34"/>
      <c r="E3023" s="34"/>
      <c r="F3023" s="34"/>
      <c r="G3023" s="34"/>
      <c r="H3023" s="33"/>
      <c r="I3023" s="33"/>
      <c r="J3023" s="33"/>
      <c r="K3023" s="33"/>
      <c r="L3023" s="35"/>
      <c r="M3023" s="35"/>
      <c r="N3023" s="36"/>
      <c r="O3023" s="37"/>
      <c r="P3023" s="43"/>
      <c r="Q3023" s="38"/>
      <c r="R3023" s="38"/>
      <c r="S3023" s="39"/>
      <c r="T3023" s="40"/>
      <c r="U3023" s="40"/>
      <c r="V3023" s="38"/>
      <c r="W3023" s="38"/>
      <c r="X3023" s="38"/>
      <c r="Y3023" s="43"/>
    </row>
    <row r="3024" spans="1:25">
      <c r="A3024" s="34"/>
      <c r="B3024" s="34"/>
      <c r="C3024" s="34"/>
      <c r="D3024" s="34"/>
      <c r="E3024" s="34"/>
      <c r="F3024" s="34"/>
      <c r="G3024" s="34"/>
      <c r="H3024" s="33"/>
      <c r="I3024" s="33"/>
      <c r="J3024" s="33"/>
      <c r="K3024" s="33"/>
      <c r="L3024" s="35"/>
      <c r="M3024" s="35"/>
      <c r="N3024" s="36"/>
      <c r="O3024" s="37"/>
      <c r="P3024" s="43"/>
      <c r="Q3024" s="38"/>
      <c r="R3024" s="38"/>
      <c r="S3024" s="39"/>
      <c r="T3024" s="40"/>
      <c r="U3024" s="40"/>
      <c r="V3024" s="38"/>
      <c r="W3024" s="38"/>
      <c r="X3024" s="38"/>
      <c r="Y3024" s="43"/>
    </row>
    <row r="3025" spans="1:25">
      <c r="A3025" s="34"/>
      <c r="B3025" s="34"/>
      <c r="C3025" s="34"/>
      <c r="D3025" s="34"/>
      <c r="E3025" s="34"/>
      <c r="F3025" s="34"/>
      <c r="G3025" s="34"/>
      <c r="H3025" s="33"/>
      <c r="I3025" s="33"/>
      <c r="J3025" s="33"/>
      <c r="K3025" s="33"/>
      <c r="L3025" s="35"/>
      <c r="M3025" s="35"/>
      <c r="N3025" s="36"/>
      <c r="O3025" s="37"/>
      <c r="P3025" s="43"/>
      <c r="Q3025" s="38"/>
      <c r="R3025" s="38"/>
      <c r="S3025" s="39"/>
      <c r="T3025" s="40"/>
      <c r="U3025" s="40"/>
      <c r="V3025" s="38"/>
      <c r="W3025" s="38"/>
      <c r="X3025" s="38"/>
      <c r="Y3025" s="43"/>
    </row>
    <row r="3026" spans="1:25">
      <c r="A3026" s="34"/>
      <c r="B3026" s="34"/>
      <c r="C3026" s="34"/>
      <c r="D3026" s="34"/>
      <c r="E3026" s="34"/>
      <c r="F3026" s="34"/>
      <c r="G3026" s="34"/>
      <c r="H3026" s="33"/>
      <c r="I3026" s="33"/>
      <c r="J3026" s="33"/>
      <c r="K3026" s="33"/>
      <c r="L3026" s="35"/>
      <c r="M3026" s="35"/>
      <c r="N3026" s="36"/>
      <c r="O3026" s="37"/>
      <c r="P3026" s="43"/>
      <c r="Q3026" s="38"/>
      <c r="R3026" s="38"/>
      <c r="S3026" s="39"/>
      <c r="T3026" s="40"/>
      <c r="U3026" s="40"/>
      <c r="V3026" s="38"/>
      <c r="W3026" s="38"/>
      <c r="X3026" s="38"/>
      <c r="Y3026" s="43"/>
    </row>
    <row r="3027" spans="1:25">
      <c r="A3027" s="34"/>
      <c r="B3027" s="34"/>
      <c r="C3027" s="34"/>
      <c r="D3027" s="34"/>
      <c r="E3027" s="34"/>
      <c r="F3027" s="34"/>
      <c r="G3027" s="34"/>
      <c r="H3027" s="33"/>
      <c r="I3027" s="33"/>
      <c r="J3027" s="33"/>
      <c r="K3027" s="33"/>
      <c r="L3027" s="35"/>
      <c r="M3027" s="35"/>
      <c r="N3027" s="36"/>
      <c r="O3027" s="37"/>
      <c r="P3027" s="43"/>
      <c r="Q3027" s="38"/>
      <c r="R3027" s="38"/>
      <c r="S3027" s="39"/>
      <c r="T3027" s="40"/>
      <c r="U3027" s="40"/>
      <c r="V3027" s="38"/>
      <c r="W3027" s="38"/>
      <c r="X3027" s="38"/>
      <c r="Y3027" s="43"/>
    </row>
    <row r="3028" spans="1:25">
      <c r="A3028" s="34"/>
      <c r="B3028" s="34"/>
      <c r="C3028" s="34"/>
      <c r="D3028" s="34"/>
      <c r="E3028" s="34"/>
      <c r="F3028" s="34"/>
      <c r="G3028" s="34"/>
      <c r="H3028" s="33"/>
      <c r="I3028" s="33"/>
      <c r="J3028" s="33"/>
      <c r="K3028" s="33"/>
      <c r="L3028" s="35"/>
      <c r="M3028" s="35"/>
      <c r="N3028" s="36"/>
      <c r="O3028" s="37"/>
      <c r="P3028" s="43"/>
      <c r="Q3028" s="38"/>
      <c r="R3028" s="38"/>
      <c r="S3028" s="39"/>
      <c r="T3028" s="40"/>
      <c r="U3028" s="40"/>
      <c r="V3028" s="38"/>
      <c r="W3028" s="38"/>
      <c r="X3028" s="38"/>
      <c r="Y3028" s="43"/>
    </row>
    <row r="3029" spans="1:25">
      <c r="A3029" s="34"/>
      <c r="B3029" s="34"/>
      <c r="C3029" s="34"/>
      <c r="D3029" s="34"/>
      <c r="E3029" s="34"/>
      <c r="F3029" s="34"/>
      <c r="G3029" s="34"/>
      <c r="H3029" s="33"/>
      <c r="I3029" s="33"/>
      <c r="J3029" s="33"/>
      <c r="K3029" s="33"/>
      <c r="L3029" s="35"/>
      <c r="M3029" s="35"/>
      <c r="N3029" s="36"/>
      <c r="O3029" s="37"/>
      <c r="P3029" s="43"/>
      <c r="Q3029" s="38"/>
      <c r="R3029" s="38"/>
      <c r="S3029" s="39"/>
      <c r="T3029" s="40"/>
      <c r="U3029" s="40"/>
      <c r="V3029" s="38"/>
      <c r="W3029" s="38"/>
      <c r="X3029" s="38"/>
      <c r="Y3029" s="43"/>
    </row>
    <row r="3030" spans="1:25">
      <c r="A3030" s="34"/>
      <c r="B3030" s="34"/>
      <c r="C3030" s="34"/>
      <c r="D3030" s="34"/>
      <c r="E3030" s="34"/>
      <c r="F3030" s="34"/>
      <c r="G3030" s="34"/>
      <c r="H3030" s="33"/>
      <c r="I3030" s="33"/>
      <c r="J3030" s="33"/>
      <c r="K3030" s="33"/>
      <c r="L3030" s="35"/>
      <c r="M3030" s="35"/>
      <c r="N3030" s="36"/>
      <c r="O3030" s="37"/>
      <c r="P3030" s="43"/>
      <c r="Q3030" s="38"/>
      <c r="R3030" s="38"/>
      <c r="S3030" s="39"/>
      <c r="T3030" s="40"/>
      <c r="U3030" s="40"/>
      <c r="V3030" s="38"/>
      <c r="W3030" s="38"/>
      <c r="X3030" s="38"/>
      <c r="Y3030" s="43"/>
    </row>
    <row r="3031" spans="1:25">
      <c r="A3031" s="34"/>
      <c r="B3031" s="34"/>
      <c r="C3031" s="34"/>
      <c r="D3031" s="34"/>
      <c r="E3031" s="34"/>
      <c r="F3031" s="34"/>
      <c r="G3031" s="34"/>
      <c r="H3031" s="33"/>
      <c r="I3031" s="33"/>
      <c r="J3031" s="33"/>
      <c r="K3031" s="33"/>
      <c r="L3031" s="35"/>
      <c r="M3031" s="35"/>
      <c r="N3031" s="36"/>
      <c r="O3031" s="37"/>
      <c r="P3031" s="43"/>
      <c r="Q3031" s="38"/>
      <c r="R3031" s="38"/>
      <c r="S3031" s="39"/>
      <c r="T3031" s="40"/>
      <c r="U3031" s="40"/>
      <c r="V3031" s="38"/>
      <c r="W3031" s="38"/>
      <c r="X3031" s="38"/>
      <c r="Y3031" s="43"/>
    </row>
    <row r="3032" spans="1:25">
      <c r="A3032" s="34"/>
      <c r="B3032" s="34"/>
      <c r="C3032" s="34"/>
      <c r="D3032" s="34"/>
      <c r="E3032" s="34"/>
      <c r="F3032" s="34"/>
      <c r="G3032" s="34"/>
      <c r="H3032" s="33"/>
      <c r="I3032" s="33"/>
      <c r="J3032" s="33"/>
      <c r="K3032" s="33"/>
      <c r="L3032" s="35"/>
      <c r="M3032" s="35"/>
      <c r="N3032" s="36"/>
      <c r="O3032" s="37"/>
      <c r="P3032" s="43"/>
      <c r="Q3032" s="38"/>
      <c r="R3032" s="38"/>
      <c r="S3032" s="39"/>
      <c r="T3032" s="40"/>
      <c r="U3032" s="40"/>
      <c r="V3032" s="38"/>
      <c r="W3032" s="38"/>
      <c r="X3032" s="38"/>
      <c r="Y3032" s="43"/>
    </row>
    <row r="3033" spans="1:25">
      <c r="A3033" s="34"/>
      <c r="B3033" s="34"/>
      <c r="C3033" s="34"/>
      <c r="D3033" s="34"/>
      <c r="E3033" s="34"/>
      <c r="F3033" s="34"/>
      <c r="G3033" s="34"/>
      <c r="H3033" s="33"/>
      <c r="I3033" s="33"/>
      <c r="J3033" s="33"/>
      <c r="K3033" s="33"/>
      <c r="L3033" s="35"/>
      <c r="M3033" s="35"/>
      <c r="N3033" s="36"/>
      <c r="O3033" s="37"/>
      <c r="P3033" s="43"/>
      <c r="Q3033" s="38"/>
      <c r="R3033" s="38"/>
      <c r="S3033" s="39"/>
      <c r="T3033" s="40"/>
      <c r="U3033" s="40"/>
      <c r="V3033" s="38"/>
      <c r="W3033" s="38"/>
      <c r="X3033" s="38"/>
      <c r="Y3033" s="43"/>
    </row>
    <row r="3034" spans="1:25">
      <c r="A3034" s="34"/>
      <c r="B3034" s="34"/>
      <c r="C3034" s="34"/>
      <c r="D3034" s="34"/>
      <c r="E3034" s="34"/>
      <c r="F3034" s="34"/>
      <c r="G3034" s="34"/>
      <c r="H3034" s="33"/>
      <c r="I3034" s="33"/>
      <c r="J3034" s="33"/>
      <c r="K3034" s="33"/>
      <c r="L3034" s="35"/>
      <c r="M3034" s="35"/>
      <c r="N3034" s="36"/>
      <c r="O3034" s="37"/>
      <c r="P3034" s="43"/>
      <c r="Q3034" s="38"/>
      <c r="R3034" s="38"/>
      <c r="S3034" s="39"/>
      <c r="T3034" s="40"/>
      <c r="U3034" s="40"/>
      <c r="V3034" s="38"/>
      <c r="W3034" s="38"/>
      <c r="X3034" s="38"/>
      <c r="Y3034" s="43"/>
    </row>
    <row r="3035" spans="1:25">
      <c r="A3035" s="34"/>
      <c r="B3035" s="34"/>
      <c r="C3035" s="34"/>
      <c r="D3035" s="34"/>
      <c r="E3035" s="34"/>
      <c r="F3035" s="34"/>
      <c r="G3035" s="34"/>
      <c r="H3035" s="33"/>
      <c r="I3035" s="33"/>
      <c r="J3035" s="33"/>
      <c r="K3035" s="33"/>
      <c r="L3035" s="35"/>
      <c r="M3035" s="35"/>
      <c r="N3035" s="36"/>
      <c r="O3035" s="37"/>
      <c r="P3035" s="43"/>
      <c r="Q3035" s="38"/>
      <c r="R3035" s="38"/>
      <c r="S3035" s="39"/>
      <c r="T3035" s="40"/>
      <c r="U3035" s="40"/>
      <c r="V3035" s="38"/>
      <c r="W3035" s="38"/>
      <c r="X3035" s="38"/>
      <c r="Y3035" s="43"/>
    </row>
    <row r="3036" spans="1:25">
      <c r="A3036" s="34"/>
      <c r="B3036" s="34"/>
      <c r="C3036" s="34"/>
      <c r="D3036" s="34"/>
      <c r="E3036" s="34"/>
      <c r="F3036" s="34"/>
      <c r="G3036" s="34"/>
      <c r="H3036" s="33"/>
      <c r="I3036" s="33"/>
      <c r="J3036" s="33"/>
      <c r="K3036" s="33"/>
      <c r="L3036" s="35"/>
      <c r="M3036" s="35"/>
      <c r="N3036" s="36"/>
      <c r="O3036" s="37"/>
      <c r="P3036" s="43"/>
      <c r="Q3036" s="38"/>
      <c r="R3036" s="38"/>
      <c r="S3036" s="39"/>
      <c r="T3036" s="40"/>
      <c r="U3036" s="40"/>
      <c r="V3036" s="38"/>
      <c r="W3036" s="38"/>
      <c r="X3036" s="38"/>
      <c r="Y3036" s="43"/>
    </row>
    <row r="3037" spans="1:25">
      <c r="A3037" s="34"/>
      <c r="B3037" s="34"/>
      <c r="C3037" s="34"/>
      <c r="D3037" s="34"/>
      <c r="E3037" s="34"/>
      <c r="F3037" s="34"/>
      <c r="G3037" s="34"/>
      <c r="H3037" s="33"/>
      <c r="I3037" s="33"/>
      <c r="J3037" s="33"/>
      <c r="K3037" s="33"/>
      <c r="L3037" s="35"/>
      <c r="M3037" s="35"/>
      <c r="N3037" s="36"/>
      <c r="O3037" s="37"/>
      <c r="P3037" s="43"/>
      <c r="Q3037" s="38"/>
      <c r="R3037" s="38"/>
      <c r="S3037" s="39"/>
      <c r="T3037" s="40"/>
      <c r="U3037" s="40"/>
      <c r="V3037" s="38"/>
      <c r="W3037" s="38"/>
      <c r="X3037" s="38"/>
      <c r="Y3037" s="43"/>
    </row>
    <row r="3038" spans="1:25">
      <c r="A3038" s="34"/>
      <c r="B3038" s="34"/>
      <c r="C3038" s="34"/>
      <c r="D3038" s="34"/>
      <c r="E3038" s="34"/>
      <c r="F3038" s="34"/>
      <c r="G3038" s="34"/>
      <c r="H3038" s="33"/>
      <c r="I3038" s="33"/>
      <c r="J3038" s="33"/>
      <c r="K3038" s="33"/>
      <c r="L3038" s="35"/>
      <c r="M3038" s="35"/>
      <c r="N3038" s="36"/>
      <c r="O3038" s="37"/>
      <c r="P3038" s="43"/>
      <c r="Q3038" s="38"/>
      <c r="R3038" s="38"/>
      <c r="S3038" s="39"/>
      <c r="T3038" s="40"/>
      <c r="U3038" s="40"/>
      <c r="V3038" s="38"/>
      <c r="W3038" s="38"/>
      <c r="X3038" s="38"/>
      <c r="Y3038" s="43"/>
    </row>
    <row r="3039" spans="1:25">
      <c r="A3039" s="34"/>
      <c r="B3039" s="34"/>
      <c r="C3039" s="34"/>
      <c r="D3039" s="34"/>
      <c r="E3039" s="34"/>
      <c r="F3039" s="34"/>
      <c r="G3039" s="34"/>
      <c r="H3039" s="33"/>
      <c r="I3039" s="33"/>
      <c r="J3039" s="33"/>
      <c r="K3039" s="33"/>
      <c r="L3039" s="35"/>
      <c r="M3039" s="35"/>
      <c r="N3039" s="36"/>
      <c r="O3039" s="37"/>
      <c r="P3039" s="43"/>
      <c r="Q3039" s="38"/>
      <c r="R3039" s="38"/>
      <c r="S3039" s="39"/>
      <c r="T3039" s="40"/>
      <c r="U3039" s="40"/>
      <c r="V3039" s="38"/>
      <c r="W3039" s="38"/>
      <c r="X3039" s="38"/>
      <c r="Y3039" s="43"/>
    </row>
    <row r="3040" spans="1:25">
      <c r="A3040" s="34"/>
      <c r="B3040" s="34"/>
      <c r="C3040" s="34"/>
      <c r="D3040" s="34"/>
      <c r="E3040" s="34"/>
      <c r="F3040" s="34"/>
      <c r="G3040" s="34"/>
      <c r="H3040" s="33"/>
      <c r="I3040" s="33"/>
      <c r="J3040" s="33"/>
      <c r="K3040" s="33"/>
      <c r="L3040" s="35"/>
      <c r="M3040" s="35"/>
      <c r="N3040" s="36"/>
      <c r="O3040" s="37"/>
      <c r="P3040" s="43"/>
      <c r="Q3040" s="38"/>
      <c r="R3040" s="38"/>
      <c r="S3040" s="39"/>
      <c r="T3040" s="40"/>
      <c r="U3040" s="40"/>
      <c r="V3040" s="38"/>
      <c r="W3040" s="38"/>
      <c r="X3040" s="38"/>
      <c r="Y3040" s="43"/>
    </row>
    <row r="3041" spans="1:25">
      <c r="A3041" s="34"/>
      <c r="B3041" s="34"/>
      <c r="C3041" s="34"/>
      <c r="D3041" s="34"/>
      <c r="E3041" s="34"/>
      <c r="F3041" s="34"/>
      <c r="G3041" s="34"/>
      <c r="H3041" s="33"/>
      <c r="I3041" s="33"/>
      <c r="J3041" s="33"/>
      <c r="K3041" s="33"/>
      <c r="L3041" s="35"/>
      <c r="M3041" s="35"/>
      <c r="N3041" s="36"/>
      <c r="O3041" s="37"/>
      <c r="P3041" s="43"/>
      <c r="Q3041" s="38"/>
      <c r="R3041" s="38"/>
      <c r="S3041" s="39"/>
      <c r="T3041" s="40"/>
      <c r="U3041" s="40"/>
      <c r="V3041" s="38"/>
      <c r="W3041" s="38"/>
      <c r="X3041" s="38"/>
      <c r="Y3041" s="43"/>
    </row>
    <row r="3042" spans="1:25">
      <c r="A3042" s="34"/>
      <c r="B3042" s="34"/>
      <c r="C3042" s="34"/>
      <c r="D3042" s="34"/>
      <c r="E3042" s="34"/>
      <c r="F3042" s="34"/>
      <c r="G3042" s="34"/>
      <c r="H3042" s="33"/>
      <c r="I3042" s="33"/>
      <c r="J3042" s="33"/>
      <c r="K3042" s="33"/>
      <c r="L3042" s="35"/>
      <c r="M3042" s="35"/>
      <c r="N3042" s="36"/>
      <c r="O3042" s="37"/>
      <c r="P3042" s="43"/>
      <c r="Q3042" s="38"/>
      <c r="R3042" s="38"/>
      <c r="S3042" s="39"/>
      <c r="T3042" s="40"/>
      <c r="U3042" s="40"/>
      <c r="V3042" s="38"/>
      <c r="W3042" s="38"/>
      <c r="X3042" s="38"/>
      <c r="Y3042" s="43"/>
    </row>
    <row r="3043" spans="1:25">
      <c r="A3043" s="34"/>
      <c r="B3043" s="34"/>
      <c r="C3043" s="34"/>
      <c r="D3043" s="34"/>
      <c r="E3043" s="34"/>
      <c r="F3043" s="34"/>
      <c r="G3043" s="34"/>
      <c r="H3043" s="33"/>
      <c r="I3043" s="33"/>
      <c r="J3043" s="33"/>
      <c r="K3043" s="33"/>
      <c r="L3043" s="35"/>
      <c r="M3043" s="35"/>
      <c r="N3043" s="36"/>
      <c r="O3043" s="37"/>
      <c r="P3043" s="43"/>
      <c r="Q3043" s="38"/>
      <c r="R3043" s="38"/>
      <c r="S3043" s="39"/>
      <c r="T3043" s="40"/>
      <c r="U3043" s="40"/>
      <c r="V3043" s="38"/>
      <c r="W3043" s="38"/>
      <c r="X3043" s="38"/>
      <c r="Y3043" s="43"/>
    </row>
    <row r="3044" spans="1:25">
      <c r="A3044" s="34"/>
      <c r="B3044" s="34"/>
      <c r="C3044" s="34"/>
      <c r="D3044" s="34"/>
      <c r="E3044" s="34"/>
      <c r="F3044" s="34"/>
      <c r="G3044" s="34"/>
      <c r="H3044" s="33"/>
      <c r="I3044" s="33"/>
      <c r="J3044" s="33"/>
      <c r="K3044" s="33"/>
      <c r="L3044" s="35"/>
      <c r="M3044" s="35"/>
      <c r="N3044" s="36"/>
      <c r="O3044" s="37"/>
      <c r="P3044" s="43"/>
      <c r="Q3044" s="38"/>
      <c r="R3044" s="38"/>
      <c r="S3044" s="39"/>
      <c r="T3044" s="40"/>
      <c r="U3044" s="40"/>
      <c r="V3044" s="38"/>
      <c r="W3044" s="38"/>
      <c r="X3044" s="38"/>
      <c r="Y3044" s="43"/>
    </row>
    <row r="3045" spans="1:25">
      <c r="A3045" s="34"/>
      <c r="B3045" s="34"/>
      <c r="C3045" s="34"/>
      <c r="D3045" s="34"/>
      <c r="E3045" s="34"/>
      <c r="F3045" s="34"/>
      <c r="G3045" s="34"/>
      <c r="H3045" s="33"/>
      <c r="I3045" s="33"/>
      <c r="J3045" s="33"/>
      <c r="K3045" s="33"/>
      <c r="L3045" s="35"/>
      <c r="M3045" s="35"/>
      <c r="N3045" s="36"/>
      <c r="O3045" s="37"/>
      <c r="P3045" s="43"/>
      <c r="Q3045" s="38"/>
      <c r="R3045" s="38"/>
      <c r="S3045" s="39"/>
      <c r="T3045" s="40"/>
      <c r="U3045" s="40"/>
      <c r="V3045" s="38"/>
      <c r="W3045" s="38"/>
      <c r="X3045" s="38"/>
      <c r="Y3045" s="43"/>
    </row>
    <row r="3046" spans="1:25">
      <c r="A3046" s="34"/>
      <c r="B3046" s="34"/>
      <c r="C3046" s="34"/>
      <c r="D3046" s="34"/>
      <c r="E3046" s="34"/>
      <c r="F3046" s="34"/>
      <c r="G3046" s="34"/>
      <c r="H3046" s="33"/>
      <c r="I3046" s="33"/>
      <c r="J3046" s="33"/>
      <c r="K3046" s="33"/>
      <c r="L3046" s="35"/>
      <c r="M3046" s="35"/>
      <c r="N3046" s="36"/>
      <c r="O3046" s="37"/>
      <c r="P3046" s="43"/>
      <c r="Q3046" s="38"/>
      <c r="R3046" s="38"/>
      <c r="S3046" s="39"/>
      <c r="T3046" s="40"/>
      <c r="U3046" s="40"/>
      <c r="V3046" s="38"/>
      <c r="W3046" s="38"/>
      <c r="X3046" s="38"/>
      <c r="Y3046" s="43"/>
    </row>
    <row r="3047" spans="1:25">
      <c r="A3047" s="34"/>
      <c r="B3047" s="34"/>
      <c r="C3047" s="34"/>
      <c r="D3047" s="34"/>
      <c r="E3047" s="34"/>
      <c r="F3047" s="34"/>
      <c r="G3047" s="34"/>
      <c r="H3047" s="33"/>
      <c r="I3047" s="33"/>
      <c r="J3047" s="33"/>
      <c r="K3047" s="33"/>
      <c r="L3047" s="35"/>
      <c r="M3047" s="35"/>
      <c r="N3047" s="36"/>
      <c r="O3047" s="37"/>
      <c r="P3047" s="43"/>
      <c r="Q3047" s="38"/>
      <c r="R3047" s="38"/>
      <c r="S3047" s="39"/>
      <c r="T3047" s="40"/>
      <c r="U3047" s="40"/>
      <c r="V3047" s="38"/>
      <c r="W3047" s="38"/>
      <c r="X3047" s="38"/>
      <c r="Y3047" s="43"/>
    </row>
    <row r="3048" spans="1:25">
      <c r="A3048" s="34"/>
      <c r="B3048" s="34"/>
      <c r="C3048" s="34"/>
      <c r="D3048" s="34"/>
      <c r="E3048" s="34"/>
      <c r="F3048" s="34"/>
      <c r="G3048" s="34"/>
      <c r="H3048" s="33"/>
      <c r="I3048" s="33"/>
      <c r="J3048" s="33"/>
      <c r="K3048" s="33"/>
      <c r="L3048" s="35"/>
      <c r="M3048" s="35"/>
      <c r="N3048" s="36"/>
      <c r="O3048" s="37"/>
      <c r="P3048" s="43"/>
      <c r="Q3048" s="38"/>
      <c r="R3048" s="38"/>
      <c r="S3048" s="39"/>
      <c r="T3048" s="40"/>
      <c r="U3048" s="40"/>
      <c r="V3048" s="38"/>
      <c r="W3048" s="38"/>
      <c r="X3048" s="38"/>
      <c r="Y3048" s="43"/>
    </row>
    <row r="3049" spans="1:25">
      <c r="A3049" s="34"/>
      <c r="B3049" s="34"/>
      <c r="C3049" s="34"/>
      <c r="D3049" s="34"/>
      <c r="E3049" s="34"/>
      <c r="F3049" s="34"/>
      <c r="G3049" s="34"/>
      <c r="H3049" s="33"/>
      <c r="I3049" s="33"/>
      <c r="J3049" s="33"/>
      <c r="K3049" s="33"/>
      <c r="L3049" s="35"/>
      <c r="M3049" s="35"/>
      <c r="N3049" s="36"/>
      <c r="O3049" s="37"/>
      <c r="P3049" s="43"/>
      <c r="Q3049" s="38"/>
      <c r="R3049" s="38"/>
      <c r="S3049" s="39"/>
      <c r="T3049" s="40"/>
      <c r="U3049" s="40"/>
      <c r="V3049" s="38"/>
      <c r="W3049" s="38"/>
      <c r="X3049" s="38"/>
      <c r="Y3049" s="43"/>
    </row>
    <row r="3050" spans="1:25">
      <c r="A3050" s="34"/>
      <c r="B3050" s="34"/>
      <c r="C3050" s="34"/>
      <c r="D3050" s="34"/>
      <c r="E3050" s="34"/>
      <c r="F3050" s="34"/>
      <c r="G3050" s="34"/>
      <c r="H3050" s="33"/>
      <c r="I3050" s="33"/>
      <c r="J3050" s="33"/>
      <c r="K3050" s="33"/>
      <c r="L3050" s="35"/>
      <c r="M3050" s="35"/>
      <c r="N3050" s="36"/>
      <c r="O3050" s="37"/>
      <c r="P3050" s="43"/>
      <c r="Q3050" s="38"/>
      <c r="R3050" s="38"/>
      <c r="S3050" s="39"/>
      <c r="T3050" s="40"/>
      <c r="U3050" s="40"/>
      <c r="V3050" s="38"/>
      <c r="W3050" s="38"/>
      <c r="X3050" s="38"/>
      <c r="Y3050" s="43"/>
    </row>
    <row r="3051" spans="1:25">
      <c r="A3051" s="34"/>
      <c r="B3051" s="34"/>
      <c r="C3051" s="34"/>
      <c r="D3051" s="34"/>
      <c r="E3051" s="34"/>
      <c r="F3051" s="34"/>
      <c r="G3051" s="34"/>
      <c r="H3051" s="33"/>
      <c r="I3051" s="33"/>
      <c r="J3051" s="33"/>
      <c r="K3051" s="33"/>
      <c r="L3051" s="35"/>
      <c r="M3051" s="35"/>
      <c r="N3051" s="36"/>
      <c r="O3051" s="37"/>
      <c r="P3051" s="43"/>
      <c r="Q3051" s="38"/>
      <c r="R3051" s="38"/>
      <c r="S3051" s="39"/>
      <c r="T3051" s="40"/>
      <c r="U3051" s="40"/>
      <c r="V3051" s="38"/>
      <c r="W3051" s="38"/>
      <c r="X3051" s="38"/>
      <c r="Y3051" s="43"/>
    </row>
    <row r="3052" spans="1:25">
      <c r="A3052" s="34"/>
      <c r="B3052" s="34"/>
      <c r="C3052" s="34"/>
      <c r="D3052" s="34"/>
      <c r="E3052" s="34"/>
      <c r="F3052" s="34"/>
      <c r="G3052" s="34"/>
      <c r="H3052" s="33"/>
      <c r="I3052" s="33"/>
      <c r="J3052" s="33"/>
      <c r="K3052" s="33"/>
      <c r="L3052" s="35"/>
      <c r="M3052" s="35"/>
      <c r="N3052" s="36"/>
      <c r="O3052" s="37"/>
      <c r="P3052" s="43"/>
      <c r="Q3052" s="38"/>
      <c r="R3052" s="38"/>
      <c r="S3052" s="39"/>
      <c r="T3052" s="40"/>
      <c r="U3052" s="40"/>
      <c r="V3052" s="38"/>
      <c r="W3052" s="38"/>
      <c r="X3052" s="38"/>
      <c r="Y3052" s="43"/>
    </row>
    <row r="3053" spans="1:25">
      <c r="A3053" s="34"/>
      <c r="B3053" s="34"/>
      <c r="C3053" s="34"/>
      <c r="D3053" s="34"/>
      <c r="E3053" s="34"/>
      <c r="F3053" s="34"/>
      <c r="G3053" s="34"/>
      <c r="H3053" s="33"/>
      <c r="I3053" s="33"/>
      <c r="J3053" s="33"/>
      <c r="K3053" s="33"/>
      <c r="L3053" s="35"/>
      <c r="M3053" s="35"/>
      <c r="N3053" s="36"/>
      <c r="O3053" s="37"/>
      <c r="P3053" s="43"/>
      <c r="Q3053" s="38"/>
      <c r="R3053" s="38"/>
      <c r="S3053" s="39"/>
      <c r="T3053" s="40"/>
      <c r="U3053" s="40"/>
      <c r="V3053" s="38"/>
      <c r="W3053" s="38"/>
      <c r="X3053" s="38"/>
      <c r="Y3053" s="43"/>
    </row>
    <row r="3054" spans="1:25">
      <c r="A3054" s="34"/>
      <c r="B3054" s="34"/>
      <c r="C3054" s="34"/>
      <c r="D3054" s="34"/>
      <c r="E3054" s="34"/>
      <c r="F3054" s="34"/>
      <c r="G3054" s="34"/>
      <c r="H3054" s="33"/>
      <c r="I3054" s="33"/>
      <c r="J3054" s="33"/>
      <c r="K3054" s="33"/>
      <c r="L3054" s="35"/>
      <c r="M3054" s="35"/>
      <c r="N3054" s="36"/>
      <c r="O3054" s="37"/>
      <c r="P3054" s="43"/>
      <c r="Q3054" s="38"/>
      <c r="R3054" s="38"/>
      <c r="S3054" s="39"/>
      <c r="T3054" s="40"/>
      <c r="U3054" s="40"/>
      <c r="V3054" s="38"/>
      <c r="W3054" s="38"/>
      <c r="X3054" s="38"/>
      <c r="Y3054" s="43"/>
    </row>
    <row r="3055" spans="1:25">
      <c r="A3055" s="34"/>
      <c r="B3055" s="34"/>
      <c r="C3055" s="34"/>
      <c r="D3055" s="34"/>
      <c r="E3055" s="34"/>
      <c r="F3055" s="34"/>
      <c r="G3055" s="34"/>
      <c r="H3055" s="33"/>
      <c r="I3055" s="33"/>
      <c r="J3055" s="33"/>
      <c r="K3055" s="33"/>
      <c r="L3055" s="35"/>
      <c r="M3055" s="35"/>
      <c r="N3055" s="36"/>
      <c r="O3055" s="37"/>
      <c r="P3055" s="43"/>
      <c r="Q3055" s="38"/>
      <c r="R3055" s="38"/>
      <c r="S3055" s="39"/>
      <c r="T3055" s="40"/>
      <c r="U3055" s="40"/>
      <c r="V3055" s="38"/>
      <c r="W3055" s="38"/>
      <c r="X3055" s="38"/>
      <c r="Y3055" s="43"/>
    </row>
    <row r="3056" spans="1:25">
      <c r="A3056" s="34"/>
      <c r="B3056" s="34"/>
      <c r="C3056" s="34"/>
      <c r="D3056" s="34"/>
      <c r="E3056" s="34"/>
      <c r="F3056" s="34"/>
      <c r="G3056" s="34"/>
      <c r="H3056" s="33"/>
      <c r="I3056" s="33"/>
      <c r="J3056" s="33"/>
      <c r="K3056" s="33"/>
      <c r="L3056" s="35"/>
      <c r="M3056" s="35"/>
      <c r="N3056" s="36"/>
      <c r="O3056" s="37"/>
      <c r="P3056" s="43"/>
      <c r="Q3056" s="38"/>
      <c r="R3056" s="38"/>
      <c r="S3056" s="39"/>
      <c r="T3056" s="40"/>
      <c r="U3056" s="40"/>
      <c r="V3056" s="38"/>
      <c r="W3056" s="38"/>
      <c r="X3056" s="38"/>
      <c r="Y3056" s="43"/>
    </row>
    <row r="3057" spans="1:25">
      <c r="A3057" s="34"/>
      <c r="B3057" s="34"/>
      <c r="C3057" s="34"/>
      <c r="D3057" s="34"/>
      <c r="E3057" s="34"/>
      <c r="F3057" s="34"/>
      <c r="G3057" s="34"/>
      <c r="H3057" s="33"/>
      <c r="I3057" s="33"/>
      <c r="J3057" s="33"/>
      <c r="K3057" s="33"/>
      <c r="L3057" s="35"/>
      <c r="M3057" s="35"/>
      <c r="N3057" s="36"/>
      <c r="O3057" s="37"/>
      <c r="P3057" s="43"/>
      <c r="Q3057" s="38"/>
      <c r="R3057" s="38"/>
      <c r="S3057" s="39"/>
      <c r="T3057" s="40"/>
      <c r="U3057" s="40"/>
      <c r="V3057" s="38"/>
      <c r="W3057" s="38"/>
      <c r="X3057" s="38"/>
      <c r="Y3057" s="43"/>
    </row>
    <row r="3058" spans="1:25">
      <c r="A3058" s="34"/>
      <c r="B3058" s="34"/>
      <c r="C3058" s="34"/>
      <c r="D3058" s="34"/>
      <c r="E3058" s="34"/>
      <c r="F3058" s="34"/>
      <c r="G3058" s="34"/>
      <c r="H3058" s="33"/>
      <c r="I3058" s="33"/>
      <c r="J3058" s="33"/>
      <c r="K3058" s="33"/>
      <c r="L3058" s="35"/>
      <c r="M3058" s="35"/>
      <c r="N3058" s="36"/>
      <c r="O3058" s="37"/>
      <c r="P3058" s="43"/>
      <c r="Q3058" s="38"/>
      <c r="R3058" s="38"/>
      <c r="S3058" s="39"/>
      <c r="T3058" s="40"/>
      <c r="U3058" s="40"/>
      <c r="V3058" s="38"/>
      <c r="W3058" s="38"/>
      <c r="X3058" s="38"/>
      <c r="Y3058" s="43"/>
    </row>
    <row r="3059" spans="1:25">
      <c r="A3059" s="34"/>
      <c r="B3059" s="34"/>
      <c r="C3059" s="34"/>
      <c r="D3059" s="34"/>
      <c r="E3059" s="34"/>
      <c r="F3059" s="34"/>
      <c r="G3059" s="34"/>
      <c r="H3059" s="33"/>
      <c r="I3059" s="33"/>
      <c r="J3059" s="33"/>
      <c r="K3059" s="33"/>
      <c r="L3059" s="35"/>
      <c r="M3059" s="35"/>
      <c r="N3059" s="36"/>
      <c r="O3059" s="37"/>
      <c r="P3059" s="43"/>
      <c r="Q3059" s="38"/>
      <c r="R3059" s="38"/>
      <c r="S3059" s="39"/>
      <c r="T3059" s="40"/>
      <c r="U3059" s="40"/>
      <c r="V3059" s="38"/>
      <c r="W3059" s="38"/>
      <c r="X3059" s="38"/>
      <c r="Y3059" s="43"/>
    </row>
    <row r="3060" spans="1:25">
      <c r="A3060" s="34"/>
      <c r="B3060" s="34"/>
      <c r="C3060" s="34"/>
      <c r="D3060" s="34"/>
      <c r="E3060" s="34"/>
      <c r="F3060" s="34"/>
      <c r="G3060" s="34"/>
      <c r="H3060" s="33"/>
      <c r="I3060" s="33"/>
      <c r="J3060" s="33"/>
      <c r="K3060" s="33"/>
      <c r="L3060" s="35"/>
      <c r="M3060" s="35"/>
      <c r="N3060" s="36"/>
      <c r="O3060" s="37"/>
      <c r="P3060" s="43"/>
      <c r="Q3060" s="38"/>
      <c r="R3060" s="38"/>
      <c r="S3060" s="39"/>
      <c r="T3060" s="40"/>
      <c r="U3060" s="40"/>
      <c r="V3060" s="38"/>
      <c r="W3060" s="38"/>
      <c r="X3060" s="38"/>
      <c r="Y3060" s="43"/>
    </row>
    <row r="3061" spans="1:25">
      <c r="A3061" s="34"/>
      <c r="B3061" s="34"/>
      <c r="C3061" s="34"/>
      <c r="D3061" s="34"/>
      <c r="E3061" s="34"/>
      <c r="F3061" s="34"/>
      <c r="G3061" s="34"/>
      <c r="H3061" s="33"/>
      <c r="I3061" s="33"/>
      <c r="J3061" s="33"/>
      <c r="K3061" s="33"/>
      <c r="L3061" s="35"/>
      <c r="M3061" s="35"/>
      <c r="N3061" s="36"/>
      <c r="O3061" s="37"/>
      <c r="P3061" s="43"/>
      <c r="Q3061" s="38"/>
      <c r="R3061" s="38"/>
      <c r="S3061" s="39"/>
      <c r="T3061" s="40"/>
      <c r="U3061" s="40"/>
      <c r="V3061" s="38"/>
      <c r="W3061" s="38"/>
      <c r="X3061" s="38"/>
      <c r="Y3061" s="43"/>
    </row>
    <row r="3062" spans="1:25">
      <c r="A3062" s="34"/>
      <c r="B3062" s="34"/>
      <c r="C3062" s="34"/>
      <c r="D3062" s="34"/>
      <c r="E3062" s="34"/>
      <c r="F3062" s="34"/>
      <c r="G3062" s="34"/>
      <c r="H3062" s="33"/>
      <c r="I3062" s="33"/>
      <c r="J3062" s="33"/>
      <c r="K3062" s="33"/>
      <c r="L3062" s="35"/>
      <c r="M3062" s="35"/>
      <c r="N3062" s="36"/>
      <c r="O3062" s="37"/>
      <c r="P3062" s="43"/>
      <c r="Q3062" s="38"/>
      <c r="R3062" s="38"/>
      <c r="S3062" s="39"/>
      <c r="T3062" s="40"/>
      <c r="U3062" s="40"/>
      <c r="V3062" s="38"/>
      <c r="W3062" s="38"/>
      <c r="X3062" s="38"/>
      <c r="Y3062" s="43"/>
    </row>
    <row r="3063" spans="1:25">
      <c r="A3063" s="34"/>
      <c r="B3063" s="34"/>
      <c r="C3063" s="34"/>
      <c r="D3063" s="34"/>
      <c r="E3063" s="34"/>
      <c r="F3063" s="34"/>
      <c r="G3063" s="34"/>
      <c r="H3063" s="33"/>
      <c r="I3063" s="33"/>
      <c r="J3063" s="33"/>
      <c r="K3063" s="33"/>
      <c r="L3063" s="35"/>
      <c r="M3063" s="35"/>
      <c r="N3063" s="36"/>
      <c r="O3063" s="37"/>
      <c r="P3063" s="43"/>
      <c r="Q3063" s="38"/>
      <c r="R3063" s="38"/>
      <c r="S3063" s="39"/>
      <c r="T3063" s="40"/>
      <c r="U3063" s="40"/>
      <c r="V3063" s="38"/>
      <c r="W3063" s="38"/>
      <c r="X3063" s="38"/>
      <c r="Y3063" s="43"/>
    </row>
    <row r="3064" spans="1:25">
      <c r="A3064" s="34"/>
      <c r="B3064" s="34"/>
      <c r="C3064" s="34"/>
      <c r="D3064" s="34"/>
      <c r="E3064" s="34"/>
      <c r="F3064" s="34"/>
      <c r="G3064" s="34"/>
      <c r="H3064" s="33"/>
      <c r="I3064" s="33"/>
      <c r="J3064" s="33"/>
      <c r="K3064" s="33"/>
      <c r="L3064" s="35"/>
      <c r="M3064" s="35"/>
      <c r="N3064" s="36"/>
      <c r="O3064" s="37"/>
      <c r="P3064" s="43"/>
      <c r="Q3064" s="38"/>
      <c r="R3064" s="38"/>
      <c r="S3064" s="39"/>
      <c r="T3064" s="40"/>
      <c r="U3064" s="40"/>
      <c r="V3064" s="38"/>
      <c r="W3064" s="38"/>
      <c r="X3064" s="38"/>
      <c r="Y3064" s="43"/>
    </row>
    <row r="3065" spans="1:25">
      <c r="A3065" s="34"/>
      <c r="B3065" s="34"/>
      <c r="C3065" s="34"/>
      <c r="D3065" s="34"/>
      <c r="E3065" s="34"/>
      <c r="F3065" s="34"/>
      <c r="G3065" s="34"/>
      <c r="H3065" s="33"/>
      <c r="I3065" s="33"/>
      <c r="J3065" s="33"/>
      <c r="K3065" s="33"/>
      <c r="L3065" s="35"/>
      <c r="M3065" s="35"/>
      <c r="N3065" s="36"/>
      <c r="O3065" s="37"/>
      <c r="P3065" s="43"/>
      <c r="Q3065" s="38"/>
      <c r="R3065" s="38"/>
      <c r="S3065" s="39"/>
      <c r="T3065" s="40"/>
      <c r="U3065" s="40"/>
      <c r="V3065" s="38"/>
      <c r="W3065" s="38"/>
      <c r="X3065" s="38"/>
      <c r="Y3065" s="43"/>
    </row>
    <row r="3066" spans="1:25">
      <c r="A3066" s="34"/>
      <c r="B3066" s="34"/>
      <c r="C3066" s="34"/>
      <c r="D3066" s="34"/>
      <c r="E3066" s="34"/>
      <c r="F3066" s="34"/>
      <c r="G3066" s="34"/>
      <c r="H3066" s="33"/>
      <c r="I3066" s="33"/>
      <c r="J3066" s="33"/>
      <c r="K3066" s="33"/>
      <c r="L3066" s="35"/>
      <c r="M3066" s="35"/>
      <c r="N3066" s="36"/>
      <c r="O3066" s="37"/>
      <c r="P3066" s="43"/>
      <c r="Q3066" s="38"/>
      <c r="R3066" s="38"/>
      <c r="S3066" s="39"/>
      <c r="T3066" s="40"/>
      <c r="U3066" s="40"/>
      <c r="V3066" s="38"/>
      <c r="W3066" s="38"/>
      <c r="X3066" s="38"/>
      <c r="Y3066" s="43"/>
    </row>
    <row r="3067" spans="1:25">
      <c r="A3067" s="34"/>
      <c r="B3067" s="34"/>
      <c r="C3067" s="34"/>
      <c r="D3067" s="34"/>
      <c r="E3067" s="34"/>
      <c r="F3067" s="34"/>
      <c r="G3067" s="34"/>
      <c r="H3067" s="33"/>
      <c r="I3067" s="33"/>
      <c r="J3067" s="33"/>
      <c r="K3067" s="33"/>
      <c r="L3067" s="35"/>
      <c r="M3067" s="35"/>
      <c r="N3067" s="36"/>
      <c r="O3067" s="37"/>
      <c r="P3067" s="43"/>
      <c r="Q3067" s="38"/>
      <c r="R3067" s="38"/>
      <c r="S3067" s="39"/>
      <c r="T3067" s="40"/>
      <c r="U3067" s="40"/>
      <c r="V3067" s="38"/>
      <c r="W3067" s="38"/>
      <c r="X3067" s="38"/>
      <c r="Y3067" s="43"/>
    </row>
    <row r="3068" spans="1:25">
      <c r="A3068" s="34"/>
      <c r="B3068" s="34"/>
      <c r="C3068" s="34"/>
      <c r="D3068" s="34"/>
      <c r="E3068" s="34"/>
      <c r="F3068" s="34"/>
      <c r="G3068" s="34"/>
      <c r="H3068" s="33"/>
      <c r="I3068" s="33"/>
      <c r="J3068" s="33"/>
      <c r="K3068" s="33"/>
      <c r="L3068" s="35"/>
      <c r="M3068" s="35"/>
      <c r="N3068" s="36"/>
      <c r="O3068" s="37"/>
      <c r="P3068" s="43"/>
      <c r="Q3068" s="38"/>
      <c r="R3068" s="38"/>
      <c r="S3068" s="39"/>
      <c r="T3068" s="40"/>
      <c r="U3068" s="40"/>
      <c r="V3068" s="38"/>
      <c r="W3068" s="38"/>
      <c r="X3068" s="38"/>
      <c r="Y3068" s="43"/>
    </row>
    <row r="3069" spans="1:25">
      <c r="A3069" s="34"/>
      <c r="B3069" s="34"/>
      <c r="C3069" s="34"/>
      <c r="D3069" s="34"/>
      <c r="E3069" s="34"/>
      <c r="F3069" s="34"/>
      <c r="G3069" s="34"/>
      <c r="H3069" s="33"/>
      <c r="I3069" s="33"/>
      <c r="J3069" s="33"/>
      <c r="K3069" s="33"/>
      <c r="L3069" s="35"/>
      <c r="M3069" s="35"/>
      <c r="N3069" s="36"/>
      <c r="O3069" s="37"/>
      <c r="P3069" s="43"/>
      <c r="Q3069" s="38"/>
      <c r="R3069" s="38"/>
      <c r="S3069" s="39"/>
      <c r="T3069" s="40"/>
      <c r="U3069" s="40"/>
      <c r="V3069" s="38"/>
      <c r="W3069" s="38"/>
      <c r="X3069" s="38"/>
      <c r="Y3069" s="43"/>
    </row>
    <row r="3070" spans="1:25">
      <c r="A3070" s="34"/>
      <c r="B3070" s="34"/>
      <c r="C3070" s="34"/>
      <c r="D3070" s="34"/>
      <c r="E3070" s="34"/>
      <c r="F3070" s="34"/>
      <c r="G3070" s="34"/>
      <c r="H3070" s="33"/>
      <c r="I3070" s="33"/>
      <c r="J3070" s="33"/>
      <c r="K3070" s="33"/>
      <c r="L3070" s="35"/>
      <c r="M3070" s="35"/>
      <c r="N3070" s="36"/>
      <c r="O3070" s="37"/>
      <c r="P3070" s="43"/>
      <c r="Q3070" s="38"/>
      <c r="R3070" s="38"/>
      <c r="S3070" s="39"/>
      <c r="T3070" s="40"/>
      <c r="U3070" s="40"/>
      <c r="V3070" s="38"/>
      <c r="W3070" s="38"/>
      <c r="X3070" s="38"/>
      <c r="Y3070" s="43"/>
    </row>
    <row r="3071" spans="1:25">
      <c r="A3071" s="34"/>
      <c r="B3071" s="34"/>
      <c r="C3071" s="34"/>
      <c r="D3071" s="34"/>
      <c r="E3071" s="34"/>
      <c r="F3071" s="34"/>
      <c r="G3071" s="34"/>
      <c r="H3071" s="33"/>
      <c r="I3071" s="33"/>
      <c r="J3071" s="33"/>
      <c r="K3071" s="33"/>
      <c r="L3071" s="35"/>
      <c r="M3071" s="35"/>
      <c r="N3071" s="36"/>
      <c r="O3071" s="37"/>
      <c r="P3071" s="43"/>
      <c r="Q3071" s="38"/>
      <c r="R3071" s="38"/>
      <c r="S3071" s="39"/>
      <c r="T3071" s="40"/>
      <c r="U3071" s="40"/>
      <c r="V3071" s="38"/>
      <c r="W3071" s="38"/>
      <c r="X3071" s="38"/>
      <c r="Y3071" s="43"/>
    </row>
    <row r="3072" spans="1:25">
      <c r="A3072" s="34"/>
      <c r="B3072" s="34"/>
      <c r="C3072" s="34"/>
      <c r="D3072" s="34"/>
      <c r="E3072" s="34"/>
      <c r="F3072" s="34"/>
      <c r="G3072" s="34"/>
      <c r="H3072" s="33"/>
      <c r="I3072" s="33"/>
      <c r="J3072" s="33"/>
      <c r="K3072" s="33"/>
      <c r="L3072" s="35"/>
      <c r="M3072" s="35"/>
      <c r="N3072" s="36"/>
      <c r="O3072" s="37"/>
      <c r="P3072" s="43"/>
      <c r="Q3072" s="38"/>
      <c r="R3072" s="38"/>
      <c r="S3072" s="39"/>
      <c r="T3072" s="40"/>
      <c r="U3072" s="40"/>
      <c r="V3072" s="38"/>
      <c r="W3072" s="38"/>
      <c r="X3072" s="38"/>
      <c r="Y3072" s="43"/>
    </row>
    <row r="3073" spans="1:25">
      <c r="A3073" s="34"/>
      <c r="B3073" s="34"/>
      <c r="C3073" s="34"/>
      <c r="D3073" s="34"/>
      <c r="E3073" s="34"/>
      <c r="F3073" s="34"/>
      <c r="G3073" s="34"/>
      <c r="H3073" s="33"/>
      <c r="I3073" s="33"/>
      <c r="J3073" s="33"/>
      <c r="K3073" s="33"/>
      <c r="L3073" s="35"/>
      <c r="M3073" s="35"/>
      <c r="N3073" s="36"/>
      <c r="O3073" s="37"/>
      <c r="P3073" s="43"/>
      <c r="Q3073" s="38"/>
      <c r="R3073" s="38"/>
      <c r="S3073" s="39"/>
      <c r="T3073" s="40"/>
      <c r="U3073" s="40"/>
      <c r="V3073" s="38"/>
      <c r="W3073" s="38"/>
      <c r="X3073" s="38"/>
      <c r="Y3073" s="43"/>
    </row>
    <row r="3074" spans="1:25">
      <c r="A3074" s="34"/>
      <c r="B3074" s="34"/>
      <c r="C3074" s="34"/>
      <c r="D3074" s="34"/>
      <c r="E3074" s="34"/>
      <c r="F3074" s="34"/>
      <c r="G3074" s="34"/>
      <c r="H3074" s="33"/>
      <c r="I3074" s="33"/>
      <c r="J3074" s="33"/>
      <c r="K3074" s="33"/>
      <c r="L3074" s="35"/>
      <c r="M3074" s="35"/>
      <c r="N3074" s="36"/>
      <c r="O3074" s="37"/>
      <c r="P3074" s="43"/>
      <c r="Q3074" s="38"/>
      <c r="R3074" s="38"/>
      <c r="S3074" s="39"/>
      <c r="T3074" s="40"/>
      <c r="U3074" s="40"/>
      <c r="V3074" s="38"/>
      <c r="W3074" s="38"/>
      <c r="X3074" s="38"/>
      <c r="Y3074" s="43"/>
    </row>
    <row r="3075" spans="1:25">
      <c r="A3075" s="34"/>
      <c r="B3075" s="34"/>
      <c r="C3075" s="34"/>
      <c r="D3075" s="34"/>
      <c r="E3075" s="34"/>
      <c r="F3075" s="34"/>
      <c r="G3075" s="34"/>
      <c r="H3075" s="33"/>
      <c r="I3075" s="33"/>
      <c r="J3075" s="33"/>
      <c r="K3075" s="33"/>
      <c r="L3075" s="35"/>
      <c r="M3075" s="35"/>
      <c r="N3075" s="36"/>
      <c r="O3075" s="37"/>
      <c r="P3075" s="43"/>
      <c r="Q3075" s="38"/>
      <c r="R3075" s="38"/>
      <c r="S3075" s="39"/>
      <c r="T3075" s="40"/>
      <c r="U3075" s="40"/>
      <c r="V3075" s="38"/>
      <c r="W3075" s="38"/>
      <c r="X3075" s="38"/>
      <c r="Y3075" s="43"/>
    </row>
    <row r="3076" spans="1:25">
      <c r="A3076" s="34"/>
      <c r="B3076" s="34"/>
      <c r="C3076" s="34"/>
      <c r="D3076" s="34"/>
      <c r="E3076" s="34"/>
      <c r="F3076" s="34"/>
      <c r="G3076" s="34"/>
      <c r="H3076" s="33"/>
      <c r="I3076" s="33"/>
      <c r="J3076" s="33"/>
      <c r="K3076" s="33"/>
      <c r="L3076" s="35"/>
      <c r="M3076" s="35"/>
      <c r="N3076" s="36"/>
      <c r="O3076" s="37"/>
      <c r="P3076" s="43"/>
      <c r="Q3076" s="38"/>
      <c r="R3076" s="38"/>
      <c r="S3076" s="39"/>
      <c r="T3076" s="40"/>
      <c r="U3076" s="40"/>
      <c r="V3076" s="38"/>
      <c r="W3076" s="38"/>
      <c r="X3076" s="38"/>
      <c r="Y3076" s="43"/>
    </row>
    <row r="3077" spans="1:25">
      <c r="A3077" s="34"/>
      <c r="B3077" s="34"/>
      <c r="C3077" s="34"/>
      <c r="D3077" s="34"/>
      <c r="E3077" s="34"/>
      <c r="F3077" s="34"/>
      <c r="G3077" s="34"/>
      <c r="H3077" s="33"/>
      <c r="I3077" s="33"/>
      <c r="J3077" s="33"/>
      <c r="K3077" s="33"/>
      <c r="L3077" s="35"/>
      <c r="M3077" s="35"/>
      <c r="N3077" s="36"/>
      <c r="O3077" s="37"/>
      <c r="P3077" s="43"/>
      <c r="Q3077" s="38"/>
      <c r="R3077" s="38"/>
      <c r="S3077" s="39"/>
      <c r="T3077" s="40"/>
      <c r="U3077" s="40"/>
      <c r="V3077" s="38"/>
      <c r="W3077" s="38"/>
      <c r="X3077" s="38"/>
      <c r="Y3077" s="43"/>
    </row>
    <row r="3078" spans="1:25">
      <c r="A3078" s="34"/>
      <c r="B3078" s="34"/>
      <c r="C3078" s="34"/>
      <c r="D3078" s="34"/>
      <c r="E3078" s="34"/>
      <c r="F3078" s="34"/>
      <c r="G3078" s="34"/>
      <c r="H3078" s="33"/>
      <c r="I3078" s="33"/>
      <c r="J3078" s="33"/>
      <c r="K3078" s="33"/>
      <c r="L3078" s="35"/>
      <c r="M3078" s="35"/>
      <c r="N3078" s="36"/>
      <c r="O3078" s="37"/>
      <c r="P3078" s="43"/>
      <c r="Q3078" s="38"/>
      <c r="R3078" s="38"/>
      <c r="S3078" s="39"/>
      <c r="T3078" s="40"/>
      <c r="U3078" s="40"/>
      <c r="V3078" s="38"/>
      <c r="W3078" s="38"/>
      <c r="X3078" s="38"/>
      <c r="Y3078" s="43"/>
    </row>
    <row r="3079" spans="1:25">
      <c r="A3079" s="34"/>
      <c r="B3079" s="34"/>
      <c r="C3079" s="34"/>
      <c r="D3079" s="34"/>
      <c r="E3079" s="34"/>
      <c r="F3079" s="34"/>
      <c r="G3079" s="34"/>
      <c r="H3079" s="33"/>
      <c r="I3079" s="33"/>
      <c r="J3079" s="33"/>
      <c r="K3079" s="33"/>
      <c r="L3079" s="35"/>
      <c r="M3079" s="35"/>
      <c r="N3079" s="36"/>
      <c r="O3079" s="37"/>
      <c r="P3079" s="43"/>
      <c r="Q3079" s="38"/>
      <c r="R3079" s="38"/>
      <c r="S3079" s="39"/>
      <c r="T3079" s="40"/>
      <c r="U3079" s="40"/>
      <c r="V3079" s="38"/>
      <c r="W3079" s="38"/>
      <c r="X3079" s="38"/>
      <c r="Y3079" s="43"/>
    </row>
    <row r="3080" spans="1:25">
      <c r="A3080" s="34"/>
      <c r="B3080" s="34"/>
      <c r="C3080" s="34"/>
      <c r="D3080" s="34"/>
      <c r="E3080" s="34"/>
      <c r="F3080" s="34"/>
      <c r="G3080" s="34"/>
      <c r="H3080" s="33"/>
      <c r="I3080" s="33"/>
      <c r="J3080" s="33"/>
      <c r="K3080" s="33"/>
      <c r="L3080" s="35"/>
      <c r="M3080" s="35"/>
      <c r="N3080" s="36"/>
      <c r="O3080" s="37"/>
      <c r="P3080" s="43"/>
      <c r="Q3080" s="38"/>
      <c r="R3080" s="38"/>
      <c r="S3080" s="39"/>
      <c r="T3080" s="40"/>
      <c r="U3080" s="40"/>
      <c r="V3080" s="38"/>
      <c r="W3080" s="38"/>
      <c r="X3080" s="38"/>
      <c r="Y3080" s="43"/>
    </row>
    <row r="3081" spans="1:25">
      <c r="A3081" s="34"/>
      <c r="B3081" s="34"/>
      <c r="C3081" s="34"/>
      <c r="D3081" s="34"/>
      <c r="E3081" s="34"/>
      <c r="F3081" s="34"/>
      <c r="G3081" s="34"/>
      <c r="H3081" s="33"/>
      <c r="I3081" s="33"/>
      <c r="J3081" s="33"/>
      <c r="K3081" s="33"/>
      <c r="L3081" s="35"/>
      <c r="M3081" s="35"/>
      <c r="N3081" s="36"/>
      <c r="O3081" s="37"/>
      <c r="P3081" s="43"/>
      <c r="Q3081" s="38"/>
      <c r="R3081" s="38"/>
      <c r="S3081" s="39"/>
      <c r="T3081" s="40"/>
      <c r="U3081" s="40"/>
      <c r="V3081" s="38"/>
      <c r="W3081" s="38"/>
      <c r="X3081" s="38"/>
      <c r="Y3081" s="43"/>
    </row>
    <row r="3082" spans="1:25">
      <c r="A3082" s="34"/>
      <c r="B3082" s="34"/>
      <c r="C3082" s="34"/>
      <c r="D3082" s="34"/>
      <c r="E3082" s="34"/>
      <c r="F3082" s="34"/>
      <c r="G3082" s="34"/>
      <c r="H3082" s="33"/>
      <c r="I3082" s="33"/>
      <c r="J3082" s="33"/>
      <c r="K3082" s="33"/>
      <c r="L3082" s="35"/>
      <c r="M3082" s="35"/>
      <c r="N3082" s="36"/>
      <c r="O3082" s="37"/>
      <c r="P3082" s="43"/>
      <c r="Q3082" s="38"/>
      <c r="R3082" s="38"/>
      <c r="S3082" s="39"/>
      <c r="T3082" s="40"/>
      <c r="U3082" s="40"/>
      <c r="V3082" s="38"/>
      <c r="W3082" s="38"/>
      <c r="X3082" s="38"/>
      <c r="Y3082" s="43"/>
    </row>
    <row r="3083" spans="1:25">
      <c r="A3083" s="34"/>
      <c r="B3083" s="34"/>
      <c r="C3083" s="34"/>
      <c r="D3083" s="34"/>
      <c r="E3083" s="34"/>
      <c r="F3083" s="34"/>
      <c r="G3083" s="34"/>
      <c r="H3083" s="33"/>
      <c r="I3083" s="33"/>
      <c r="J3083" s="33"/>
      <c r="K3083" s="33"/>
      <c r="L3083" s="35"/>
      <c r="M3083" s="35"/>
      <c r="N3083" s="36"/>
      <c r="O3083" s="37"/>
      <c r="P3083" s="43"/>
      <c r="Q3083" s="38"/>
      <c r="R3083" s="38"/>
      <c r="S3083" s="39"/>
      <c r="T3083" s="40"/>
      <c r="U3083" s="40"/>
      <c r="V3083" s="38"/>
      <c r="W3083" s="38"/>
      <c r="X3083" s="38"/>
      <c r="Y3083" s="43"/>
    </row>
    <row r="3084" spans="1:25">
      <c r="A3084" s="34"/>
      <c r="B3084" s="34"/>
      <c r="C3084" s="34"/>
      <c r="D3084" s="34"/>
      <c r="E3084" s="34"/>
      <c r="F3084" s="34"/>
      <c r="G3084" s="34"/>
      <c r="H3084" s="33"/>
      <c r="I3084" s="33"/>
      <c r="J3084" s="33"/>
      <c r="K3084" s="33"/>
      <c r="L3084" s="35"/>
      <c r="M3084" s="35"/>
      <c r="N3084" s="36"/>
      <c r="O3084" s="37"/>
      <c r="P3084" s="43"/>
      <c r="Q3084" s="38"/>
      <c r="R3084" s="38"/>
      <c r="S3084" s="39"/>
      <c r="T3084" s="40"/>
      <c r="U3084" s="40"/>
      <c r="V3084" s="38"/>
      <c r="W3084" s="38"/>
      <c r="X3084" s="38"/>
      <c r="Y3084" s="43"/>
    </row>
    <row r="3085" spans="1:25">
      <c r="A3085" s="34"/>
      <c r="B3085" s="34"/>
      <c r="C3085" s="34"/>
      <c r="D3085" s="34"/>
      <c r="E3085" s="34"/>
      <c r="F3085" s="34"/>
      <c r="G3085" s="34"/>
      <c r="H3085" s="33"/>
      <c r="I3085" s="33"/>
      <c r="J3085" s="33"/>
      <c r="K3085" s="33"/>
      <c r="L3085" s="35"/>
      <c r="M3085" s="35"/>
      <c r="N3085" s="36"/>
      <c r="O3085" s="37"/>
      <c r="P3085" s="43"/>
      <c r="Q3085" s="38"/>
      <c r="R3085" s="38"/>
      <c r="S3085" s="39"/>
      <c r="T3085" s="40"/>
      <c r="U3085" s="40"/>
      <c r="V3085" s="38"/>
      <c r="W3085" s="38"/>
      <c r="X3085" s="38"/>
      <c r="Y3085" s="43"/>
    </row>
    <row r="3086" spans="1:25">
      <c r="A3086" s="34"/>
      <c r="B3086" s="34"/>
      <c r="C3086" s="34"/>
      <c r="D3086" s="34"/>
      <c r="E3086" s="34"/>
      <c r="F3086" s="34"/>
      <c r="G3086" s="34"/>
      <c r="H3086" s="33"/>
      <c r="I3086" s="33"/>
      <c r="J3086" s="33"/>
      <c r="K3086" s="33"/>
      <c r="L3086" s="35"/>
      <c r="M3086" s="35"/>
      <c r="N3086" s="36"/>
      <c r="O3086" s="37"/>
      <c r="P3086" s="43"/>
      <c r="Q3086" s="38"/>
      <c r="R3086" s="38"/>
      <c r="S3086" s="39"/>
      <c r="T3086" s="40"/>
      <c r="U3086" s="40"/>
      <c r="V3086" s="38"/>
      <c r="W3086" s="38"/>
      <c r="X3086" s="38"/>
      <c r="Y3086" s="43"/>
    </row>
    <row r="3087" spans="1:25">
      <c r="A3087" s="34"/>
      <c r="B3087" s="34"/>
      <c r="C3087" s="34"/>
      <c r="D3087" s="34"/>
      <c r="E3087" s="34"/>
      <c r="F3087" s="34"/>
      <c r="G3087" s="34"/>
      <c r="H3087" s="33"/>
      <c r="I3087" s="33"/>
      <c r="J3087" s="33"/>
      <c r="K3087" s="33"/>
      <c r="L3087" s="35"/>
      <c r="M3087" s="35"/>
      <c r="N3087" s="36"/>
      <c r="O3087" s="37"/>
      <c r="P3087" s="43"/>
      <c r="Q3087" s="38"/>
      <c r="R3087" s="38"/>
      <c r="S3087" s="39"/>
      <c r="T3087" s="40"/>
      <c r="U3087" s="40"/>
      <c r="V3087" s="38"/>
      <c r="W3087" s="38"/>
      <c r="X3087" s="38"/>
      <c r="Y3087" s="43"/>
    </row>
    <row r="3088" spans="1:25">
      <c r="A3088" s="34"/>
      <c r="B3088" s="34"/>
      <c r="C3088" s="34"/>
      <c r="D3088" s="34"/>
      <c r="E3088" s="34"/>
      <c r="F3088" s="34"/>
      <c r="G3088" s="34"/>
      <c r="H3088" s="33"/>
      <c r="I3088" s="33"/>
      <c r="J3088" s="33"/>
      <c r="K3088" s="33"/>
      <c r="L3088" s="35"/>
      <c r="M3088" s="35"/>
      <c r="N3088" s="36"/>
      <c r="O3088" s="37"/>
      <c r="P3088" s="43"/>
      <c r="Q3088" s="38"/>
      <c r="R3088" s="38"/>
      <c r="S3088" s="39"/>
      <c r="T3088" s="40"/>
      <c r="U3088" s="40"/>
      <c r="V3088" s="38"/>
      <c r="W3088" s="38"/>
      <c r="X3088" s="38"/>
      <c r="Y3088" s="43"/>
    </row>
    <row r="3089" spans="1:25">
      <c r="A3089" s="34"/>
      <c r="B3089" s="34"/>
      <c r="C3089" s="34"/>
      <c r="D3089" s="34"/>
      <c r="E3089" s="34"/>
      <c r="F3089" s="34"/>
      <c r="G3089" s="34"/>
      <c r="H3089" s="33"/>
      <c r="I3089" s="33"/>
      <c r="J3089" s="33"/>
      <c r="K3089" s="33"/>
      <c r="L3089" s="35"/>
      <c r="M3089" s="35"/>
      <c r="N3089" s="36"/>
      <c r="O3089" s="37"/>
      <c r="P3089" s="43"/>
      <c r="Q3089" s="38"/>
      <c r="R3089" s="38"/>
      <c r="S3089" s="39"/>
      <c r="T3089" s="40"/>
      <c r="U3089" s="40"/>
      <c r="V3089" s="38"/>
      <c r="W3089" s="38"/>
      <c r="X3089" s="38"/>
      <c r="Y3089" s="43"/>
    </row>
    <row r="3090" spans="1:25">
      <c r="A3090" s="34"/>
      <c r="B3090" s="34"/>
      <c r="C3090" s="34"/>
      <c r="D3090" s="34"/>
      <c r="E3090" s="34"/>
      <c r="F3090" s="34"/>
      <c r="G3090" s="34"/>
      <c r="H3090" s="33"/>
      <c r="I3090" s="33"/>
      <c r="J3090" s="33"/>
      <c r="K3090" s="33"/>
      <c r="L3090" s="35"/>
      <c r="M3090" s="35"/>
      <c r="N3090" s="36"/>
      <c r="O3090" s="37"/>
      <c r="P3090" s="43"/>
      <c r="Q3090" s="38"/>
      <c r="R3090" s="38"/>
      <c r="S3090" s="39"/>
      <c r="T3090" s="40"/>
      <c r="U3090" s="40"/>
      <c r="V3090" s="38"/>
      <c r="W3090" s="38"/>
      <c r="X3090" s="38"/>
      <c r="Y3090" s="43"/>
    </row>
    <row r="3091" spans="1:25">
      <c r="A3091" s="34"/>
      <c r="B3091" s="34"/>
      <c r="C3091" s="34"/>
      <c r="D3091" s="34"/>
      <c r="E3091" s="34"/>
      <c r="F3091" s="34"/>
      <c r="G3091" s="34"/>
      <c r="H3091" s="33"/>
      <c r="I3091" s="33"/>
      <c r="J3091" s="33"/>
      <c r="K3091" s="33"/>
      <c r="L3091" s="35"/>
      <c r="M3091" s="35"/>
      <c r="N3091" s="36"/>
      <c r="O3091" s="37"/>
      <c r="P3091" s="43"/>
      <c r="Q3091" s="38"/>
      <c r="R3091" s="38"/>
      <c r="S3091" s="39"/>
      <c r="T3091" s="40"/>
      <c r="U3091" s="40"/>
      <c r="V3091" s="38"/>
      <c r="W3091" s="38"/>
      <c r="X3091" s="38"/>
      <c r="Y3091" s="43"/>
    </row>
    <row r="3092" spans="1:25">
      <c r="A3092" s="34"/>
      <c r="B3092" s="34"/>
      <c r="C3092" s="34"/>
      <c r="D3092" s="34"/>
      <c r="E3092" s="34"/>
      <c r="F3092" s="34"/>
      <c r="G3092" s="34"/>
      <c r="H3092" s="33"/>
      <c r="I3092" s="33"/>
      <c r="J3092" s="33"/>
      <c r="K3092" s="33"/>
      <c r="L3092" s="35"/>
      <c r="M3092" s="35"/>
      <c r="N3092" s="36"/>
      <c r="O3092" s="37"/>
      <c r="P3092" s="43"/>
      <c r="Q3092" s="38"/>
      <c r="R3092" s="38"/>
      <c r="S3092" s="39"/>
      <c r="T3092" s="40"/>
      <c r="U3092" s="40"/>
      <c r="V3092" s="38"/>
      <c r="W3092" s="38"/>
      <c r="X3092" s="38"/>
      <c r="Y3092" s="43"/>
    </row>
    <row r="3093" spans="1:25">
      <c r="A3093" s="34"/>
      <c r="B3093" s="34"/>
      <c r="C3093" s="34"/>
      <c r="D3093" s="34"/>
      <c r="E3093" s="34"/>
      <c r="F3093" s="34"/>
      <c r="G3093" s="34"/>
      <c r="H3093" s="33"/>
      <c r="I3093" s="33"/>
      <c r="J3093" s="33"/>
      <c r="K3093" s="33"/>
      <c r="L3093" s="35"/>
      <c r="M3093" s="35"/>
      <c r="N3093" s="36"/>
      <c r="O3093" s="37"/>
      <c r="P3093" s="43"/>
      <c r="Q3093" s="38"/>
      <c r="R3093" s="38"/>
      <c r="S3093" s="39"/>
      <c r="T3093" s="40"/>
      <c r="U3093" s="40"/>
      <c r="V3093" s="38"/>
      <c r="W3093" s="38"/>
      <c r="X3093" s="38"/>
      <c r="Y3093" s="43"/>
    </row>
    <row r="3094" spans="1:25">
      <c r="A3094" s="34"/>
      <c r="B3094" s="34"/>
      <c r="C3094" s="34"/>
      <c r="D3094" s="34"/>
      <c r="E3094" s="34"/>
      <c r="F3094" s="34"/>
      <c r="G3094" s="34"/>
      <c r="H3094" s="33"/>
      <c r="I3094" s="33"/>
      <c r="J3094" s="33"/>
      <c r="K3094" s="33"/>
      <c r="L3094" s="35"/>
      <c r="M3094" s="35"/>
      <c r="N3094" s="36"/>
      <c r="O3094" s="37"/>
      <c r="P3094" s="43"/>
      <c r="Q3094" s="38"/>
      <c r="R3094" s="38"/>
      <c r="S3094" s="39"/>
      <c r="T3094" s="40"/>
      <c r="U3094" s="40"/>
      <c r="V3094" s="38"/>
      <c r="W3094" s="38"/>
      <c r="X3094" s="38"/>
      <c r="Y3094" s="43"/>
    </row>
    <row r="3095" spans="1:25">
      <c r="A3095" s="34"/>
      <c r="B3095" s="34"/>
      <c r="C3095" s="34"/>
      <c r="D3095" s="34"/>
      <c r="E3095" s="34"/>
      <c r="F3095" s="34"/>
      <c r="G3095" s="34"/>
      <c r="H3095" s="33"/>
      <c r="I3095" s="33"/>
      <c r="J3095" s="33"/>
      <c r="K3095" s="33"/>
      <c r="L3095" s="35"/>
      <c r="M3095" s="35"/>
      <c r="N3095" s="36"/>
      <c r="O3095" s="37"/>
      <c r="P3095" s="43"/>
      <c r="Q3095" s="38"/>
      <c r="R3095" s="38"/>
      <c r="S3095" s="39"/>
      <c r="T3095" s="40"/>
      <c r="U3095" s="40"/>
      <c r="V3095" s="38"/>
      <c r="W3095" s="38"/>
      <c r="X3095" s="38"/>
      <c r="Y3095" s="43"/>
    </row>
    <row r="3096" spans="1:25">
      <c r="A3096" s="34"/>
      <c r="B3096" s="34"/>
      <c r="C3096" s="34"/>
      <c r="D3096" s="34"/>
      <c r="E3096" s="34"/>
      <c r="F3096" s="34"/>
      <c r="G3096" s="34"/>
      <c r="H3096" s="33"/>
      <c r="I3096" s="33"/>
      <c r="J3096" s="33"/>
      <c r="K3096" s="33"/>
      <c r="L3096" s="35"/>
      <c r="M3096" s="35"/>
      <c r="N3096" s="36"/>
      <c r="O3096" s="37"/>
      <c r="P3096" s="43"/>
      <c r="Q3096" s="38"/>
      <c r="R3096" s="38"/>
      <c r="S3096" s="39"/>
      <c r="T3096" s="40"/>
      <c r="U3096" s="40"/>
      <c r="V3096" s="38"/>
      <c r="W3096" s="38"/>
      <c r="X3096" s="38"/>
      <c r="Y3096" s="43"/>
    </row>
    <row r="3097" spans="1:25">
      <c r="A3097" s="34"/>
      <c r="B3097" s="34"/>
      <c r="C3097" s="34"/>
      <c r="D3097" s="34"/>
      <c r="E3097" s="34"/>
      <c r="F3097" s="34"/>
      <c r="G3097" s="34"/>
      <c r="H3097" s="33"/>
      <c r="I3097" s="33"/>
      <c r="J3097" s="33"/>
      <c r="K3097" s="33"/>
      <c r="L3097" s="35"/>
      <c r="M3097" s="35"/>
      <c r="N3097" s="36"/>
      <c r="O3097" s="37"/>
      <c r="P3097" s="43"/>
      <c r="Q3097" s="38"/>
      <c r="R3097" s="38"/>
      <c r="S3097" s="39"/>
      <c r="T3097" s="40"/>
      <c r="U3097" s="40"/>
      <c r="V3097" s="38"/>
      <c r="W3097" s="38"/>
      <c r="X3097" s="38"/>
      <c r="Y3097" s="43"/>
    </row>
    <row r="3098" spans="1:25">
      <c r="A3098" s="34"/>
      <c r="B3098" s="34"/>
      <c r="C3098" s="34"/>
      <c r="D3098" s="34"/>
      <c r="E3098" s="34"/>
      <c r="F3098" s="34"/>
      <c r="G3098" s="34"/>
      <c r="H3098" s="33"/>
      <c r="I3098" s="33"/>
      <c r="J3098" s="33"/>
      <c r="K3098" s="33"/>
      <c r="L3098" s="35"/>
      <c r="M3098" s="35"/>
      <c r="N3098" s="36"/>
      <c r="O3098" s="37"/>
      <c r="P3098" s="43"/>
      <c r="Q3098" s="38"/>
      <c r="R3098" s="38"/>
      <c r="S3098" s="39"/>
      <c r="T3098" s="40"/>
      <c r="U3098" s="40"/>
      <c r="V3098" s="38"/>
      <c r="W3098" s="38"/>
      <c r="X3098" s="38"/>
      <c r="Y3098" s="43"/>
    </row>
    <row r="3099" spans="1:25">
      <c r="A3099" s="34"/>
      <c r="B3099" s="34"/>
      <c r="C3099" s="34"/>
      <c r="D3099" s="34"/>
      <c r="E3099" s="34"/>
      <c r="F3099" s="34"/>
      <c r="G3099" s="34"/>
      <c r="H3099" s="33"/>
      <c r="I3099" s="33"/>
      <c r="J3099" s="33"/>
      <c r="K3099" s="33"/>
      <c r="L3099" s="35"/>
      <c r="M3099" s="35"/>
      <c r="N3099" s="36"/>
      <c r="O3099" s="37"/>
      <c r="P3099" s="43"/>
      <c r="Q3099" s="38"/>
      <c r="R3099" s="38"/>
      <c r="S3099" s="39"/>
      <c r="T3099" s="40"/>
      <c r="U3099" s="40"/>
      <c r="V3099" s="38"/>
      <c r="W3099" s="38"/>
      <c r="X3099" s="38"/>
      <c r="Y3099" s="43"/>
    </row>
    <row r="3100" spans="1:25">
      <c r="A3100" s="34"/>
      <c r="B3100" s="34"/>
      <c r="C3100" s="34"/>
      <c r="D3100" s="34"/>
      <c r="E3100" s="34"/>
      <c r="F3100" s="34"/>
      <c r="G3100" s="34"/>
      <c r="H3100" s="33"/>
      <c r="I3100" s="33"/>
      <c r="J3100" s="33"/>
      <c r="K3100" s="33"/>
      <c r="L3100" s="35"/>
      <c r="M3100" s="35"/>
      <c r="N3100" s="36"/>
      <c r="O3100" s="37"/>
      <c r="P3100" s="43"/>
      <c r="Q3100" s="38"/>
      <c r="R3100" s="38"/>
      <c r="S3100" s="39"/>
      <c r="T3100" s="40"/>
      <c r="U3100" s="40"/>
      <c r="V3100" s="38"/>
      <c r="W3100" s="38"/>
      <c r="X3100" s="38"/>
      <c r="Y3100" s="43"/>
    </row>
    <row r="3101" spans="1:25">
      <c r="A3101" s="34"/>
      <c r="B3101" s="34"/>
      <c r="C3101" s="34"/>
      <c r="D3101" s="34"/>
      <c r="E3101" s="34"/>
      <c r="F3101" s="34"/>
      <c r="G3101" s="34"/>
      <c r="H3101" s="33"/>
      <c r="I3101" s="33"/>
      <c r="J3101" s="33"/>
      <c r="K3101" s="33"/>
      <c r="L3101" s="35"/>
      <c r="M3101" s="35"/>
      <c r="N3101" s="36"/>
      <c r="O3101" s="37"/>
      <c r="P3101" s="43"/>
      <c r="Q3101" s="38"/>
      <c r="R3101" s="38"/>
      <c r="S3101" s="39"/>
      <c r="T3101" s="40"/>
      <c r="U3101" s="40"/>
      <c r="V3101" s="38"/>
      <c r="W3101" s="38"/>
      <c r="X3101" s="38"/>
      <c r="Y3101" s="43"/>
    </row>
    <row r="3102" spans="1:25">
      <c r="A3102" s="34"/>
      <c r="B3102" s="34"/>
      <c r="C3102" s="34"/>
      <c r="D3102" s="34"/>
      <c r="E3102" s="34"/>
      <c r="F3102" s="34"/>
      <c r="G3102" s="34"/>
      <c r="H3102" s="33"/>
      <c r="I3102" s="33"/>
      <c r="J3102" s="33"/>
      <c r="K3102" s="33"/>
      <c r="L3102" s="35"/>
      <c r="M3102" s="35"/>
      <c r="N3102" s="36"/>
      <c r="O3102" s="37"/>
      <c r="P3102" s="43"/>
      <c r="Q3102" s="38"/>
      <c r="R3102" s="38"/>
      <c r="S3102" s="39"/>
      <c r="T3102" s="40"/>
      <c r="U3102" s="40"/>
      <c r="V3102" s="38"/>
      <c r="W3102" s="38"/>
      <c r="X3102" s="38"/>
      <c r="Y3102" s="43"/>
    </row>
    <row r="3103" spans="1:25">
      <c r="A3103" s="34"/>
      <c r="B3103" s="34"/>
      <c r="C3103" s="34"/>
      <c r="D3103" s="34"/>
      <c r="E3103" s="34"/>
      <c r="F3103" s="34"/>
      <c r="G3103" s="34"/>
      <c r="H3103" s="33"/>
      <c r="I3103" s="33"/>
      <c r="J3103" s="33"/>
      <c r="K3103" s="33"/>
      <c r="L3103" s="35"/>
      <c r="M3103" s="35"/>
      <c r="N3103" s="36"/>
      <c r="O3103" s="37"/>
      <c r="P3103" s="43"/>
      <c r="Q3103" s="38"/>
      <c r="R3103" s="38"/>
      <c r="S3103" s="39"/>
      <c r="T3103" s="40"/>
      <c r="U3103" s="40"/>
      <c r="V3103" s="38"/>
      <c r="W3103" s="38"/>
      <c r="X3103" s="38"/>
      <c r="Y3103" s="43"/>
    </row>
    <row r="3104" spans="1:25">
      <c r="A3104" s="34"/>
      <c r="B3104" s="34"/>
      <c r="C3104" s="34"/>
      <c r="D3104" s="34"/>
      <c r="E3104" s="34"/>
      <c r="F3104" s="34"/>
      <c r="G3104" s="34"/>
      <c r="H3104" s="33"/>
      <c r="I3104" s="33"/>
      <c r="J3104" s="33"/>
      <c r="K3104" s="33"/>
      <c r="L3104" s="35"/>
      <c r="M3104" s="35"/>
      <c r="N3104" s="36"/>
      <c r="O3104" s="37"/>
      <c r="P3104" s="43"/>
      <c r="Q3104" s="38"/>
      <c r="R3104" s="38"/>
      <c r="S3104" s="39"/>
      <c r="T3104" s="40"/>
      <c r="U3104" s="40"/>
      <c r="V3104" s="38"/>
      <c r="W3104" s="38"/>
      <c r="X3104" s="38"/>
      <c r="Y3104" s="43"/>
    </row>
    <row r="3105" spans="1:25">
      <c r="A3105" s="34"/>
      <c r="B3105" s="34"/>
      <c r="C3105" s="34"/>
      <c r="D3105" s="34"/>
      <c r="E3105" s="34"/>
      <c r="F3105" s="34"/>
      <c r="G3105" s="34"/>
      <c r="H3105" s="33"/>
      <c r="I3105" s="33"/>
      <c r="J3105" s="33"/>
      <c r="K3105" s="33"/>
      <c r="L3105" s="35"/>
      <c r="M3105" s="35"/>
      <c r="N3105" s="36"/>
      <c r="O3105" s="37"/>
      <c r="P3105" s="43"/>
      <c r="Q3105" s="38"/>
      <c r="R3105" s="38"/>
      <c r="S3105" s="39"/>
      <c r="T3105" s="40"/>
      <c r="U3105" s="40"/>
      <c r="V3105" s="38"/>
      <c r="W3105" s="38"/>
      <c r="X3105" s="38"/>
      <c r="Y3105" s="43"/>
    </row>
    <row r="3106" spans="1:25">
      <c r="A3106" s="34"/>
      <c r="B3106" s="34"/>
      <c r="C3106" s="34"/>
      <c r="D3106" s="34"/>
      <c r="E3106" s="34"/>
      <c r="F3106" s="34"/>
      <c r="G3106" s="34"/>
      <c r="H3106" s="33"/>
      <c r="I3106" s="33"/>
      <c r="J3106" s="33"/>
      <c r="K3106" s="33"/>
      <c r="L3106" s="35"/>
      <c r="M3106" s="35"/>
      <c r="N3106" s="36"/>
      <c r="O3106" s="37"/>
      <c r="P3106" s="43"/>
      <c r="Q3106" s="38"/>
      <c r="R3106" s="38"/>
      <c r="S3106" s="39"/>
      <c r="T3106" s="40"/>
      <c r="U3106" s="40"/>
      <c r="V3106" s="38"/>
      <c r="W3106" s="38"/>
      <c r="X3106" s="38"/>
      <c r="Y3106" s="43"/>
    </row>
    <row r="3107" spans="1:25">
      <c r="A3107" s="34"/>
      <c r="B3107" s="34"/>
      <c r="C3107" s="34"/>
      <c r="D3107" s="34"/>
      <c r="E3107" s="34"/>
      <c r="F3107" s="34"/>
      <c r="G3107" s="34"/>
      <c r="H3107" s="33"/>
      <c r="I3107" s="33"/>
      <c r="J3107" s="33"/>
      <c r="K3107" s="33"/>
      <c r="L3107" s="35"/>
      <c r="M3107" s="35"/>
      <c r="N3107" s="36"/>
      <c r="O3107" s="37"/>
      <c r="P3107" s="43"/>
      <c r="Q3107" s="38"/>
      <c r="R3107" s="38"/>
      <c r="S3107" s="39"/>
      <c r="T3107" s="40"/>
      <c r="U3107" s="40"/>
      <c r="V3107" s="38"/>
      <c r="W3107" s="38"/>
      <c r="X3107" s="38"/>
      <c r="Y3107" s="43"/>
    </row>
    <row r="3108" spans="1:25">
      <c r="A3108" s="34"/>
      <c r="B3108" s="34"/>
      <c r="C3108" s="34"/>
      <c r="D3108" s="34"/>
      <c r="E3108" s="34"/>
      <c r="F3108" s="34"/>
      <c r="G3108" s="34"/>
      <c r="H3108" s="33"/>
      <c r="I3108" s="33"/>
      <c r="J3108" s="33"/>
      <c r="K3108" s="33"/>
      <c r="L3108" s="35"/>
      <c r="M3108" s="35"/>
      <c r="N3108" s="36"/>
      <c r="O3108" s="37"/>
      <c r="P3108" s="43"/>
      <c r="Q3108" s="38"/>
      <c r="R3108" s="38"/>
      <c r="S3108" s="39"/>
      <c r="T3108" s="40"/>
      <c r="U3108" s="40"/>
      <c r="V3108" s="38"/>
      <c r="W3108" s="38"/>
      <c r="X3108" s="38"/>
      <c r="Y3108" s="43"/>
    </row>
    <row r="3109" spans="1:25">
      <c r="A3109" s="34"/>
      <c r="B3109" s="34"/>
      <c r="C3109" s="34"/>
      <c r="D3109" s="34"/>
      <c r="E3109" s="34"/>
      <c r="F3109" s="34"/>
      <c r="G3109" s="34"/>
      <c r="H3109" s="33"/>
      <c r="I3109" s="33"/>
      <c r="J3109" s="33"/>
      <c r="K3109" s="33"/>
      <c r="L3109" s="35"/>
      <c r="M3109" s="35"/>
      <c r="N3109" s="36"/>
      <c r="O3109" s="37"/>
      <c r="P3109" s="43"/>
      <c r="Q3109" s="38"/>
      <c r="R3109" s="38"/>
      <c r="S3109" s="39"/>
      <c r="T3109" s="40"/>
      <c r="U3109" s="40"/>
      <c r="V3109" s="38"/>
      <c r="W3109" s="38"/>
      <c r="X3109" s="38"/>
      <c r="Y3109" s="43"/>
    </row>
    <row r="3110" spans="1:25">
      <c r="A3110" s="34"/>
      <c r="B3110" s="34"/>
      <c r="C3110" s="34"/>
      <c r="D3110" s="34"/>
      <c r="E3110" s="34"/>
      <c r="F3110" s="34"/>
      <c r="G3110" s="34"/>
      <c r="H3110" s="33"/>
      <c r="I3110" s="33"/>
      <c r="J3110" s="33"/>
      <c r="K3110" s="33"/>
      <c r="L3110" s="35"/>
      <c r="M3110" s="35"/>
      <c r="N3110" s="36"/>
      <c r="O3110" s="37"/>
      <c r="P3110" s="43"/>
      <c r="Q3110" s="38"/>
      <c r="R3110" s="38"/>
      <c r="S3110" s="39"/>
      <c r="T3110" s="40"/>
      <c r="U3110" s="40"/>
      <c r="V3110" s="38"/>
      <c r="W3110" s="38"/>
      <c r="X3110" s="38"/>
      <c r="Y3110" s="43"/>
    </row>
    <row r="3111" spans="1:25">
      <c r="A3111" s="34"/>
      <c r="B3111" s="34"/>
      <c r="C3111" s="34"/>
      <c r="D3111" s="34"/>
      <c r="E3111" s="34"/>
      <c r="F3111" s="34"/>
      <c r="G3111" s="34"/>
      <c r="H3111" s="33"/>
      <c r="I3111" s="33"/>
      <c r="J3111" s="33"/>
      <c r="K3111" s="33"/>
      <c r="L3111" s="35"/>
      <c r="M3111" s="35"/>
      <c r="N3111" s="36"/>
      <c r="O3111" s="37"/>
      <c r="P3111" s="43"/>
      <c r="Q3111" s="38"/>
      <c r="R3111" s="38"/>
      <c r="S3111" s="39"/>
      <c r="T3111" s="40"/>
      <c r="U3111" s="40"/>
      <c r="V3111" s="38"/>
      <c r="W3111" s="38"/>
      <c r="X3111" s="38"/>
      <c r="Y3111" s="43"/>
    </row>
    <row r="3112" spans="1:25">
      <c r="A3112" s="34"/>
      <c r="B3112" s="34"/>
      <c r="C3112" s="34"/>
      <c r="D3112" s="34"/>
      <c r="E3112" s="34"/>
      <c r="F3112" s="34"/>
      <c r="G3112" s="34"/>
      <c r="H3112" s="33"/>
      <c r="I3112" s="33"/>
      <c r="J3112" s="33"/>
      <c r="K3112" s="33"/>
      <c r="L3112" s="35"/>
      <c r="M3112" s="35"/>
      <c r="N3112" s="36"/>
      <c r="O3112" s="37"/>
      <c r="P3112" s="43"/>
      <c r="Q3112" s="38"/>
      <c r="R3112" s="38"/>
      <c r="S3112" s="39"/>
      <c r="T3112" s="40"/>
      <c r="U3112" s="40"/>
      <c r="V3112" s="38"/>
      <c r="W3112" s="38"/>
      <c r="X3112" s="38"/>
      <c r="Y3112" s="43"/>
    </row>
    <row r="3113" spans="1:25">
      <c r="A3113" s="34"/>
      <c r="B3113" s="34"/>
      <c r="C3113" s="34"/>
      <c r="D3113" s="34"/>
      <c r="E3113" s="34"/>
      <c r="F3113" s="34"/>
      <c r="G3113" s="34"/>
      <c r="H3113" s="33"/>
      <c r="I3113" s="33"/>
      <c r="J3113" s="33"/>
      <c r="K3113" s="33"/>
      <c r="L3113" s="35"/>
      <c r="M3113" s="35"/>
      <c r="N3113" s="36"/>
      <c r="O3113" s="37"/>
      <c r="P3113" s="43"/>
      <c r="Q3113" s="38"/>
      <c r="R3113" s="38"/>
      <c r="S3113" s="39"/>
      <c r="T3113" s="40"/>
      <c r="U3113" s="40"/>
      <c r="V3113" s="38"/>
      <c r="W3113" s="38"/>
      <c r="X3113" s="38"/>
      <c r="Y3113" s="43"/>
    </row>
    <row r="3114" spans="1:25">
      <c r="A3114" s="34"/>
      <c r="B3114" s="34"/>
      <c r="C3114" s="34"/>
      <c r="D3114" s="34"/>
      <c r="E3114" s="34"/>
      <c r="F3114" s="34"/>
      <c r="G3114" s="34"/>
      <c r="H3114" s="33"/>
      <c r="I3114" s="33"/>
      <c r="J3114" s="33"/>
      <c r="K3114" s="33"/>
      <c r="L3114" s="35"/>
      <c r="M3114" s="35"/>
      <c r="N3114" s="36"/>
      <c r="O3114" s="37"/>
      <c r="P3114" s="43"/>
      <c r="Q3114" s="38"/>
      <c r="R3114" s="38"/>
      <c r="S3114" s="39"/>
      <c r="T3114" s="40"/>
      <c r="U3114" s="40"/>
      <c r="V3114" s="38"/>
      <c r="W3114" s="38"/>
      <c r="X3114" s="38"/>
      <c r="Y3114" s="43"/>
    </row>
    <row r="3115" spans="1:25">
      <c r="A3115" s="34"/>
      <c r="B3115" s="34"/>
      <c r="C3115" s="34"/>
      <c r="D3115" s="34"/>
      <c r="E3115" s="34"/>
      <c r="F3115" s="34"/>
      <c r="G3115" s="34"/>
      <c r="H3115" s="33"/>
      <c r="I3115" s="33"/>
      <c r="J3115" s="33"/>
      <c r="K3115" s="33"/>
      <c r="L3115" s="35"/>
      <c r="M3115" s="35"/>
      <c r="N3115" s="36"/>
      <c r="O3115" s="37"/>
      <c r="P3115" s="43"/>
      <c r="Q3115" s="38"/>
      <c r="R3115" s="38"/>
      <c r="S3115" s="39"/>
      <c r="T3115" s="40"/>
      <c r="U3115" s="40"/>
      <c r="V3115" s="38"/>
      <c r="W3115" s="38"/>
      <c r="X3115" s="38"/>
      <c r="Y3115" s="43"/>
    </row>
    <row r="3116" spans="1:25">
      <c r="A3116" s="34"/>
      <c r="B3116" s="34"/>
      <c r="C3116" s="34"/>
      <c r="D3116" s="34"/>
      <c r="E3116" s="34"/>
      <c r="F3116" s="34"/>
      <c r="G3116" s="34"/>
      <c r="H3116" s="33"/>
      <c r="I3116" s="33"/>
      <c r="J3116" s="33"/>
      <c r="K3116" s="33"/>
      <c r="L3116" s="35"/>
      <c r="M3116" s="35"/>
      <c r="N3116" s="36"/>
      <c r="O3116" s="37"/>
      <c r="P3116" s="43"/>
      <c r="Q3116" s="38"/>
      <c r="R3116" s="38"/>
      <c r="S3116" s="39"/>
      <c r="T3116" s="40"/>
      <c r="U3116" s="40"/>
      <c r="V3116" s="38"/>
      <c r="W3116" s="38"/>
      <c r="X3116" s="38"/>
      <c r="Y3116" s="43"/>
    </row>
    <row r="3117" spans="1:25">
      <c r="A3117" s="34"/>
      <c r="B3117" s="34"/>
      <c r="C3117" s="34"/>
      <c r="D3117" s="34"/>
      <c r="E3117" s="34"/>
      <c r="F3117" s="34"/>
      <c r="G3117" s="34"/>
      <c r="H3117" s="33"/>
      <c r="I3117" s="33"/>
      <c r="J3117" s="33"/>
      <c r="K3117" s="33"/>
      <c r="L3117" s="35"/>
      <c r="M3117" s="35"/>
      <c r="N3117" s="36"/>
      <c r="O3117" s="37"/>
      <c r="P3117" s="43"/>
      <c r="Q3117" s="38"/>
      <c r="R3117" s="38"/>
      <c r="S3117" s="39"/>
      <c r="T3117" s="40"/>
      <c r="U3117" s="40"/>
      <c r="V3117" s="38"/>
      <c r="W3117" s="38"/>
      <c r="X3117" s="38"/>
      <c r="Y3117" s="43"/>
    </row>
    <row r="3118" spans="1:25">
      <c r="A3118" s="34"/>
      <c r="B3118" s="34"/>
      <c r="C3118" s="34"/>
      <c r="D3118" s="34"/>
      <c r="E3118" s="34"/>
      <c r="F3118" s="34"/>
      <c r="G3118" s="34"/>
      <c r="H3118" s="33"/>
      <c r="I3118" s="33"/>
      <c r="J3118" s="33"/>
      <c r="K3118" s="33"/>
      <c r="L3118" s="35"/>
      <c r="M3118" s="35"/>
      <c r="N3118" s="36"/>
      <c r="O3118" s="37"/>
      <c r="P3118" s="43"/>
      <c r="Q3118" s="38"/>
      <c r="R3118" s="38"/>
      <c r="S3118" s="39"/>
      <c r="T3118" s="40"/>
      <c r="U3118" s="40"/>
      <c r="V3118" s="38"/>
      <c r="W3118" s="38"/>
      <c r="X3118" s="38"/>
      <c r="Y3118" s="43"/>
    </row>
    <row r="3119" spans="1:25">
      <c r="A3119" s="34"/>
      <c r="B3119" s="34"/>
      <c r="C3119" s="34"/>
      <c r="D3119" s="34"/>
      <c r="E3119" s="34"/>
      <c r="F3119" s="34"/>
      <c r="G3119" s="34"/>
      <c r="H3119" s="33"/>
      <c r="I3119" s="33"/>
      <c r="J3119" s="33"/>
      <c r="K3119" s="33"/>
      <c r="L3119" s="35"/>
      <c r="M3119" s="35"/>
      <c r="N3119" s="36"/>
      <c r="O3119" s="37"/>
      <c r="P3119" s="43"/>
      <c r="Q3119" s="38"/>
      <c r="R3119" s="38"/>
      <c r="S3119" s="39"/>
      <c r="T3119" s="40"/>
      <c r="U3119" s="40"/>
      <c r="V3119" s="38"/>
      <c r="W3119" s="38"/>
      <c r="X3119" s="38"/>
      <c r="Y3119" s="43"/>
    </row>
    <row r="3120" spans="1:25">
      <c r="A3120" s="34"/>
      <c r="B3120" s="34"/>
      <c r="C3120" s="34"/>
      <c r="D3120" s="34"/>
      <c r="E3120" s="34"/>
      <c r="F3120" s="34"/>
      <c r="G3120" s="34"/>
      <c r="H3120" s="33"/>
      <c r="I3120" s="33"/>
      <c r="J3120" s="33"/>
      <c r="K3120" s="33"/>
      <c r="L3120" s="35"/>
      <c r="M3120" s="35"/>
      <c r="N3120" s="36"/>
      <c r="O3120" s="37"/>
      <c r="P3120" s="43"/>
      <c r="Q3120" s="38"/>
      <c r="R3120" s="38"/>
      <c r="S3120" s="39"/>
      <c r="T3120" s="40"/>
      <c r="U3120" s="40"/>
      <c r="V3120" s="38"/>
      <c r="W3120" s="38"/>
      <c r="X3120" s="38"/>
      <c r="Y3120" s="43"/>
    </row>
    <row r="3121" spans="1:25">
      <c r="A3121" s="34"/>
      <c r="B3121" s="34"/>
      <c r="C3121" s="34"/>
      <c r="D3121" s="34"/>
      <c r="E3121" s="34"/>
      <c r="F3121" s="34"/>
      <c r="G3121" s="34"/>
      <c r="H3121" s="33"/>
      <c r="I3121" s="33"/>
      <c r="J3121" s="33"/>
      <c r="K3121" s="33"/>
      <c r="L3121" s="35"/>
      <c r="M3121" s="35"/>
      <c r="N3121" s="36"/>
      <c r="O3121" s="37"/>
      <c r="P3121" s="43"/>
      <c r="Q3121" s="38"/>
      <c r="R3121" s="38"/>
      <c r="S3121" s="39"/>
      <c r="T3121" s="40"/>
      <c r="U3121" s="40"/>
      <c r="V3121" s="38"/>
      <c r="W3121" s="38"/>
      <c r="X3121" s="38"/>
      <c r="Y3121" s="43"/>
    </row>
    <row r="3122" spans="1:25">
      <c r="A3122" s="34"/>
      <c r="B3122" s="34"/>
      <c r="C3122" s="34"/>
      <c r="D3122" s="34"/>
      <c r="E3122" s="34"/>
      <c r="F3122" s="34"/>
      <c r="G3122" s="34"/>
      <c r="H3122" s="33"/>
      <c r="I3122" s="33"/>
      <c r="J3122" s="33"/>
      <c r="K3122" s="33"/>
      <c r="L3122" s="35"/>
      <c r="M3122" s="35"/>
      <c r="N3122" s="36"/>
      <c r="O3122" s="37"/>
      <c r="P3122" s="43"/>
      <c r="Q3122" s="38"/>
      <c r="R3122" s="38"/>
      <c r="S3122" s="39"/>
      <c r="T3122" s="40"/>
      <c r="U3122" s="40"/>
      <c r="V3122" s="38"/>
      <c r="W3122" s="38"/>
      <c r="X3122" s="38"/>
      <c r="Y3122" s="43"/>
    </row>
    <row r="3123" spans="1:25">
      <c r="A3123" s="34"/>
      <c r="B3123" s="34"/>
      <c r="C3123" s="34"/>
      <c r="D3123" s="34"/>
      <c r="E3123" s="34"/>
      <c r="F3123" s="34"/>
      <c r="G3123" s="34"/>
      <c r="H3123" s="33"/>
      <c r="I3123" s="33"/>
      <c r="J3123" s="33"/>
      <c r="K3123" s="33"/>
      <c r="L3123" s="35"/>
      <c r="M3123" s="35"/>
      <c r="N3123" s="36"/>
      <c r="O3123" s="37"/>
      <c r="P3123" s="43"/>
      <c r="Q3123" s="38"/>
      <c r="R3123" s="38"/>
      <c r="S3123" s="39"/>
      <c r="T3123" s="40"/>
      <c r="U3123" s="40"/>
      <c r="V3123" s="38"/>
      <c r="W3123" s="38"/>
      <c r="X3123" s="38"/>
      <c r="Y3123" s="43"/>
    </row>
    <row r="3124" spans="1:25">
      <c r="A3124" s="34"/>
      <c r="B3124" s="34"/>
      <c r="C3124" s="34"/>
      <c r="D3124" s="34"/>
      <c r="E3124" s="34"/>
      <c r="F3124" s="34"/>
      <c r="G3124" s="34"/>
      <c r="H3124" s="33"/>
      <c r="I3124" s="33"/>
      <c r="J3124" s="33"/>
      <c r="K3124" s="33"/>
      <c r="L3124" s="35"/>
      <c r="M3124" s="35"/>
      <c r="N3124" s="36"/>
      <c r="O3124" s="37"/>
      <c r="P3124" s="43"/>
      <c r="Q3124" s="38"/>
      <c r="R3124" s="38"/>
      <c r="S3124" s="39"/>
      <c r="T3124" s="40"/>
      <c r="U3124" s="40"/>
      <c r="V3124" s="38"/>
      <c r="W3124" s="38"/>
      <c r="X3124" s="38"/>
      <c r="Y3124" s="43"/>
    </row>
    <row r="3125" spans="1:25">
      <c r="A3125" s="34"/>
      <c r="B3125" s="34"/>
      <c r="C3125" s="34"/>
      <c r="D3125" s="34"/>
      <c r="E3125" s="34"/>
      <c r="F3125" s="34"/>
      <c r="G3125" s="34"/>
      <c r="H3125" s="33"/>
      <c r="I3125" s="33"/>
      <c r="J3125" s="33"/>
      <c r="K3125" s="33"/>
      <c r="L3125" s="35"/>
      <c r="M3125" s="35"/>
      <c r="N3125" s="36"/>
      <c r="O3125" s="37"/>
      <c r="P3125" s="43"/>
      <c r="Q3125" s="38"/>
      <c r="R3125" s="38"/>
      <c r="S3125" s="39"/>
      <c r="T3125" s="40"/>
      <c r="U3125" s="40"/>
      <c r="V3125" s="38"/>
      <c r="W3125" s="38"/>
      <c r="X3125" s="38"/>
      <c r="Y3125" s="43"/>
    </row>
    <row r="3126" spans="1:25">
      <c r="A3126" s="34"/>
      <c r="B3126" s="34"/>
      <c r="C3126" s="34"/>
      <c r="D3126" s="34"/>
      <c r="E3126" s="34"/>
      <c r="F3126" s="34"/>
      <c r="G3126" s="34"/>
      <c r="H3126" s="33"/>
      <c r="I3126" s="33"/>
      <c r="J3126" s="33"/>
      <c r="K3126" s="33"/>
      <c r="L3126" s="35"/>
      <c r="M3126" s="35"/>
      <c r="N3126" s="36"/>
      <c r="O3126" s="37"/>
      <c r="P3126" s="43"/>
      <c r="Q3126" s="38"/>
      <c r="R3126" s="38"/>
      <c r="S3126" s="39"/>
      <c r="T3126" s="40"/>
      <c r="U3126" s="40"/>
      <c r="V3126" s="38"/>
      <c r="W3126" s="38"/>
      <c r="X3126" s="38"/>
      <c r="Y3126" s="43"/>
    </row>
    <row r="3127" spans="1:25">
      <c r="A3127" s="34"/>
      <c r="B3127" s="34"/>
      <c r="C3127" s="34"/>
      <c r="D3127" s="34"/>
      <c r="E3127" s="34"/>
      <c r="F3127" s="34"/>
      <c r="G3127" s="34"/>
      <c r="H3127" s="33"/>
      <c r="I3127" s="33"/>
      <c r="J3127" s="33"/>
      <c r="K3127" s="33"/>
      <c r="L3127" s="35"/>
      <c r="M3127" s="35"/>
      <c r="N3127" s="36"/>
      <c r="O3127" s="37"/>
      <c r="P3127" s="43"/>
      <c r="Q3127" s="38"/>
      <c r="R3127" s="38"/>
      <c r="S3127" s="39"/>
      <c r="T3127" s="40"/>
      <c r="U3127" s="40"/>
      <c r="V3127" s="38"/>
      <c r="W3127" s="38"/>
      <c r="X3127" s="38"/>
      <c r="Y3127" s="43"/>
    </row>
    <row r="3128" spans="1:25">
      <c r="A3128" s="34"/>
      <c r="B3128" s="34"/>
      <c r="C3128" s="34"/>
      <c r="D3128" s="34"/>
      <c r="E3128" s="34"/>
      <c r="F3128" s="34"/>
      <c r="G3128" s="34"/>
      <c r="H3128" s="33"/>
      <c r="I3128" s="33"/>
      <c r="J3128" s="33"/>
      <c r="K3128" s="33"/>
      <c r="L3128" s="35"/>
      <c r="M3128" s="35"/>
      <c r="N3128" s="36"/>
      <c r="O3128" s="37"/>
      <c r="P3128" s="43"/>
      <c r="Q3128" s="38"/>
      <c r="R3128" s="38"/>
      <c r="S3128" s="39"/>
      <c r="T3128" s="40"/>
      <c r="U3128" s="40"/>
      <c r="V3128" s="38"/>
      <c r="W3128" s="38"/>
      <c r="X3128" s="38"/>
      <c r="Y3128" s="43"/>
    </row>
    <row r="3129" spans="1:25">
      <c r="A3129" s="34"/>
      <c r="B3129" s="34"/>
      <c r="C3129" s="34"/>
      <c r="D3129" s="34"/>
      <c r="E3129" s="34"/>
      <c r="F3129" s="34"/>
      <c r="G3129" s="34"/>
      <c r="H3129" s="33"/>
      <c r="I3129" s="33"/>
      <c r="J3129" s="33"/>
      <c r="K3129" s="33"/>
      <c r="L3129" s="35"/>
      <c r="M3129" s="35"/>
      <c r="N3129" s="36"/>
      <c r="O3129" s="37"/>
      <c r="P3129" s="43"/>
      <c r="Q3129" s="38"/>
      <c r="R3129" s="38"/>
      <c r="S3129" s="39"/>
      <c r="T3129" s="40"/>
      <c r="U3129" s="40"/>
      <c r="V3129" s="38"/>
      <c r="W3129" s="38"/>
      <c r="X3129" s="38"/>
      <c r="Y3129" s="43"/>
    </row>
    <row r="3130" spans="1:25">
      <c r="A3130" s="34"/>
      <c r="B3130" s="34"/>
      <c r="C3130" s="34"/>
      <c r="D3130" s="34"/>
      <c r="E3130" s="34"/>
      <c r="F3130" s="34"/>
      <c r="G3130" s="34"/>
      <c r="H3130" s="33"/>
      <c r="I3130" s="33"/>
      <c r="J3130" s="33"/>
      <c r="K3130" s="33"/>
      <c r="L3130" s="35"/>
      <c r="M3130" s="35"/>
      <c r="N3130" s="36"/>
      <c r="O3130" s="37"/>
      <c r="P3130" s="43"/>
      <c r="Q3130" s="38"/>
      <c r="R3130" s="38"/>
      <c r="S3130" s="39"/>
      <c r="T3130" s="40"/>
      <c r="U3130" s="40"/>
      <c r="V3130" s="38"/>
      <c r="W3130" s="38"/>
      <c r="X3130" s="38"/>
      <c r="Y3130" s="43"/>
    </row>
    <row r="3131" spans="1:25">
      <c r="A3131" s="34"/>
      <c r="B3131" s="34"/>
      <c r="C3131" s="34"/>
      <c r="D3131" s="34"/>
      <c r="E3131" s="34"/>
      <c r="F3131" s="34"/>
      <c r="G3131" s="34"/>
      <c r="H3131" s="33"/>
      <c r="I3131" s="33"/>
      <c r="J3131" s="33"/>
      <c r="K3131" s="33"/>
      <c r="L3131" s="35"/>
      <c r="M3131" s="35"/>
      <c r="N3131" s="36"/>
      <c r="O3131" s="37"/>
      <c r="P3131" s="43"/>
      <c r="Q3131" s="38"/>
      <c r="R3131" s="38"/>
      <c r="S3131" s="39"/>
      <c r="T3131" s="40"/>
      <c r="U3131" s="40"/>
      <c r="V3131" s="38"/>
      <c r="W3131" s="38"/>
      <c r="X3131" s="38"/>
      <c r="Y3131" s="43"/>
    </row>
    <row r="3132" spans="1:25">
      <c r="A3132" s="34"/>
      <c r="B3132" s="34"/>
      <c r="C3132" s="34"/>
      <c r="D3132" s="34"/>
      <c r="E3132" s="34"/>
      <c r="F3132" s="34"/>
      <c r="G3132" s="34"/>
      <c r="H3132" s="33"/>
      <c r="I3132" s="33"/>
      <c r="J3132" s="33"/>
      <c r="K3132" s="33"/>
      <c r="L3132" s="35"/>
      <c r="M3132" s="35"/>
      <c r="N3132" s="36"/>
      <c r="O3132" s="37"/>
      <c r="P3132" s="43"/>
      <c r="Q3132" s="38"/>
      <c r="R3132" s="38"/>
      <c r="S3132" s="39"/>
      <c r="T3132" s="40"/>
      <c r="U3132" s="40"/>
      <c r="V3132" s="38"/>
      <c r="W3132" s="38"/>
      <c r="X3132" s="38"/>
      <c r="Y3132" s="43"/>
    </row>
    <row r="3133" spans="1:25">
      <c r="A3133" s="34"/>
      <c r="B3133" s="34"/>
      <c r="C3133" s="34"/>
      <c r="D3133" s="34"/>
      <c r="E3133" s="34"/>
      <c r="F3133" s="34"/>
      <c r="G3133" s="34"/>
      <c r="H3133" s="33"/>
      <c r="I3133" s="33"/>
      <c r="J3133" s="33"/>
      <c r="K3133" s="33"/>
      <c r="L3133" s="35"/>
      <c r="M3133" s="35"/>
      <c r="N3133" s="36"/>
      <c r="O3133" s="37"/>
      <c r="P3133" s="43"/>
      <c r="Q3133" s="38"/>
      <c r="R3133" s="38"/>
      <c r="S3133" s="39"/>
      <c r="T3133" s="40"/>
      <c r="U3133" s="40"/>
      <c r="V3133" s="38"/>
      <c r="W3133" s="38"/>
      <c r="X3133" s="38"/>
      <c r="Y3133" s="43"/>
    </row>
    <row r="3134" spans="1:25">
      <c r="A3134" s="34"/>
      <c r="B3134" s="34"/>
      <c r="C3134" s="34"/>
      <c r="D3134" s="34"/>
      <c r="E3134" s="34"/>
      <c r="F3134" s="34"/>
      <c r="G3134" s="34"/>
      <c r="H3134" s="33"/>
      <c r="I3134" s="33"/>
      <c r="J3134" s="33"/>
      <c r="K3134" s="33"/>
      <c r="L3134" s="35"/>
      <c r="M3134" s="35"/>
      <c r="N3134" s="36"/>
      <c r="O3134" s="37"/>
      <c r="P3134" s="43"/>
      <c r="Q3134" s="38"/>
      <c r="R3134" s="38"/>
      <c r="S3134" s="39"/>
      <c r="T3134" s="40"/>
      <c r="U3134" s="40"/>
      <c r="V3134" s="38"/>
      <c r="W3134" s="38"/>
      <c r="X3134" s="38"/>
      <c r="Y3134" s="43"/>
    </row>
    <row r="3135" spans="1:25">
      <c r="A3135" s="34"/>
      <c r="B3135" s="34"/>
      <c r="C3135" s="34"/>
      <c r="D3135" s="34"/>
      <c r="E3135" s="34"/>
      <c r="F3135" s="34"/>
      <c r="G3135" s="34"/>
      <c r="H3135" s="33"/>
      <c r="I3135" s="33"/>
      <c r="J3135" s="33"/>
      <c r="K3135" s="33"/>
      <c r="L3135" s="35"/>
      <c r="M3135" s="35"/>
      <c r="N3135" s="36"/>
      <c r="O3135" s="37"/>
      <c r="P3135" s="43"/>
      <c r="Q3135" s="38"/>
      <c r="R3135" s="38"/>
      <c r="S3135" s="39"/>
      <c r="T3135" s="40"/>
      <c r="U3135" s="40"/>
      <c r="V3135" s="38"/>
      <c r="W3135" s="38"/>
      <c r="X3135" s="38"/>
      <c r="Y3135" s="43"/>
    </row>
    <row r="3136" spans="1:25">
      <c r="A3136" s="34"/>
      <c r="B3136" s="34"/>
      <c r="C3136" s="34"/>
      <c r="D3136" s="34"/>
      <c r="E3136" s="34"/>
      <c r="F3136" s="34"/>
      <c r="G3136" s="34"/>
      <c r="H3136" s="33"/>
      <c r="I3136" s="33"/>
      <c r="J3136" s="33"/>
      <c r="K3136" s="33"/>
      <c r="L3136" s="35"/>
      <c r="M3136" s="35"/>
      <c r="N3136" s="36"/>
      <c r="O3136" s="37"/>
      <c r="P3136" s="43"/>
      <c r="Q3136" s="38"/>
      <c r="R3136" s="38"/>
      <c r="S3136" s="39"/>
      <c r="T3136" s="40"/>
      <c r="U3136" s="40"/>
      <c r="V3136" s="38"/>
      <c r="W3136" s="38"/>
      <c r="X3136" s="38"/>
      <c r="Y3136" s="43"/>
    </row>
    <row r="3137" spans="1:25">
      <c r="A3137" s="34"/>
      <c r="B3137" s="34"/>
      <c r="C3137" s="34"/>
      <c r="D3137" s="34"/>
      <c r="E3137" s="34"/>
      <c r="F3137" s="34"/>
      <c r="G3137" s="34"/>
      <c r="H3137" s="33"/>
      <c r="I3137" s="33"/>
      <c r="J3137" s="33"/>
      <c r="K3137" s="33"/>
      <c r="L3137" s="35"/>
      <c r="M3137" s="35"/>
      <c r="N3137" s="36"/>
      <c r="O3137" s="37"/>
      <c r="P3137" s="43"/>
      <c r="Q3137" s="38"/>
      <c r="R3137" s="38"/>
      <c r="S3137" s="39"/>
      <c r="T3137" s="40"/>
      <c r="U3137" s="40"/>
      <c r="V3137" s="38"/>
      <c r="W3137" s="38"/>
      <c r="X3137" s="38"/>
      <c r="Y3137" s="43"/>
    </row>
    <row r="3138" spans="1:25">
      <c r="A3138" s="34"/>
      <c r="B3138" s="34"/>
      <c r="C3138" s="34"/>
      <c r="D3138" s="34"/>
      <c r="E3138" s="34"/>
      <c r="F3138" s="34"/>
      <c r="G3138" s="34"/>
      <c r="H3138" s="33"/>
      <c r="I3138" s="33"/>
      <c r="J3138" s="33"/>
      <c r="K3138" s="33"/>
      <c r="L3138" s="35"/>
      <c r="M3138" s="35"/>
      <c r="N3138" s="36"/>
      <c r="O3138" s="37"/>
      <c r="P3138" s="43"/>
      <c r="Q3138" s="38"/>
      <c r="R3138" s="38"/>
      <c r="S3138" s="39"/>
      <c r="T3138" s="40"/>
      <c r="U3138" s="40"/>
      <c r="V3138" s="38"/>
      <c r="W3138" s="38"/>
      <c r="X3138" s="38"/>
      <c r="Y3138" s="43"/>
    </row>
    <row r="3139" spans="1:25">
      <c r="A3139" s="34"/>
      <c r="B3139" s="34"/>
      <c r="C3139" s="34"/>
      <c r="D3139" s="34"/>
      <c r="E3139" s="34"/>
      <c r="F3139" s="34"/>
      <c r="G3139" s="34"/>
      <c r="H3139" s="33"/>
      <c r="I3139" s="33"/>
      <c r="J3139" s="33"/>
      <c r="K3139" s="33"/>
      <c r="L3139" s="35"/>
      <c r="M3139" s="35"/>
      <c r="N3139" s="36"/>
      <c r="O3139" s="37"/>
      <c r="P3139" s="43"/>
      <c r="Q3139" s="38"/>
      <c r="R3139" s="38"/>
      <c r="S3139" s="39"/>
      <c r="T3139" s="40"/>
      <c r="U3139" s="40"/>
      <c r="V3139" s="38"/>
      <c r="W3139" s="38"/>
      <c r="X3139" s="38"/>
      <c r="Y3139" s="43"/>
    </row>
    <row r="3140" spans="1:25">
      <c r="A3140" s="34"/>
      <c r="B3140" s="34"/>
      <c r="C3140" s="34"/>
      <c r="D3140" s="34"/>
      <c r="E3140" s="34"/>
      <c r="F3140" s="34"/>
      <c r="G3140" s="34"/>
      <c r="H3140" s="33"/>
      <c r="I3140" s="33"/>
      <c r="J3140" s="33"/>
      <c r="K3140" s="33"/>
      <c r="L3140" s="35"/>
      <c r="M3140" s="35"/>
      <c r="N3140" s="36"/>
      <c r="O3140" s="37"/>
      <c r="P3140" s="43"/>
      <c r="Q3140" s="38"/>
      <c r="R3140" s="38"/>
      <c r="S3140" s="39"/>
      <c r="T3140" s="40"/>
      <c r="U3140" s="40"/>
      <c r="V3140" s="38"/>
      <c r="W3140" s="38"/>
      <c r="X3140" s="38"/>
      <c r="Y3140" s="43"/>
    </row>
    <row r="3141" spans="1:25">
      <c r="A3141" s="34"/>
      <c r="B3141" s="34"/>
      <c r="C3141" s="34"/>
      <c r="D3141" s="34"/>
      <c r="E3141" s="34"/>
      <c r="F3141" s="34"/>
      <c r="G3141" s="34"/>
      <c r="H3141" s="33"/>
      <c r="I3141" s="33"/>
      <c r="J3141" s="33"/>
      <c r="K3141" s="33"/>
      <c r="L3141" s="35"/>
      <c r="M3141" s="35"/>
      <c r="N3141" s="36"/>
      <c r="O3141" s="37"/>
      <c r="P3141" s="43"/>
      <c r="Q3141" s="38"/>
      <c r="R3141" s="38"/>
      <c r="S3141" s="39"/>
      <c r="T3141" s="40"/>
      <c r="U3141" s="40"/>
      <c r="V3141" s="38"/>
      <c r="W3141" s="38"/>
      <c r="X3141" s="38"/>
      <c r="Y3141" s="43"/>
    </row>
    <row r="3142" spans="1:25">
      <c r="A3142" s="34"/>
      <c r="B3142" s="34"/>
      <c r="C3142" s="34"/>
      <c r="D3142" s="34"/>
      <c r="E3142" s="34"/>
      <c r="F3142" s="34"/>
      <c r="G3142" s="34"/>
      <c r="H3142" s="33"/>
      <c r="I3142" s="33"/>
      <c r="J3142" s="33"/>
      <c r="K3142" s="33"/>
      <c r="L3142" s="35"/>
      <c r="M3142" s="35"/>
      <c r="N3142" s="36"/>
      <c r="O3142" s="37"/>
      <c r="P3142" s="43"/>
      <c r="Q3142" s="38"/>
      <c r="R3142" s="38"/>
      <c r="S3142" s="39"/>
      <c r="T3142" s="40"/>
      <c r="U3142" s="40"/>
      <c r="V3142" s="38"/>
      <c r="W3142" s="38"/>
      <c r="X3142" s="38"/>
      <c r="Y3142" s="43"/>
    </row>
    <row r="3143" spans="1:25">
      <c r="A3143" s="34"/>
      <c r="B3143" s="34"/>
      <c r="C3143" s="34"/>
      <c r="D3143" s="34"/>
      <c r="E3143" s="34"/>
      <c r="F3143" s="34"/>
      <c r="G3143" s="34"/>
      <c r="H3143" s="33"/>
      <c r="I3143" s="33"/>
      <c r="J3143" s="33"/>
      <c r="K3143" s="33"/>
      <c r="L3143" s="35"/>
      <c r="M3143" s="35"/>
      <c r="N3143" s="36"/>
      <c r="O3143" s="37"/>
      <c r="P3143" s="43"/>
      <c r="Q3143" s="38"/>
      <c r="R3143" s="38"/>
      <c r="S3143" s="39"/>
      <c r="T3143" s="40"/>
      <c r="U3143" s="40"/>
      <c r="V3143" s="38"/>
      <c r="W3143" s="38"/>
      <c r="X3143" s="38"/>
      <c r="Y3143" s="43"/>
    </row>
    <row r="3144" spans="1:25">
      <c r="A3144" s="34"/>
      <c r="B3144" s="34"/>
      <c r="C3144" s="34"/>
      <c r="D3144" s="34"/>
      <c r="E3144" s="34"/>
      <c r="F3144" s="34"/>
      <c r="G3144" s="34"/>
      <c r="H3144" s="33"/>
      <c r="I3144" s="33"/>
      <c r="J3144" s="33"/>
      <c r="K3144" s="33"/>
      <c r="L3144" s="35"/>
      <c r="M3144" s="35"/>
      <c r="N3144" s="36"/>
      <c r="O3144" s="37"/>
      <c r="P3144" s="43"/>
      <c r="Q3144" s="38"/>
      <c r="R3144" s="38"/>
      <c r="S3144" s="39"/>
      <c r="T3144" s="40"/>
      <c r="U3144" s="40"/>
      <c r="V3144" s="38"/>
      <c r="W3144" s="38"/>
      <c r="X3144" s="38"/>
      <c r="Y3144" s="43"/>
    </row>
    <row r="3145" spans="1:25">
      <c r="A3145" s="34"/>
      <c r="B3145" s="34"/>
      <c r="C3145" s="34"/>
      <c r="D3145" s="34"/>
      <c r="E3145" s="34"/>
      <c r="F3145" s="34"/>
      <c r="G3145" s="34"/>
      <c r="H3145" s="33"/>
      <c r="I3145" s="33"/>
      <c r="J3145" s="33"/>
      <c r="K3145" s="33"/>
      <c r="L3145" s="35"/>
      <c r="M3145" s="35"/>
      <c r="N3145" s="36"/>
      <c r="O3145" s="37"/>
      <c r="P3145" s="43"/>
      <c r="Q3145" s="38"/>
      <c r="R3145" s="38"/>
      <c r="S3145" s="39"/>
      <c r="T3145" s="40"/>
      <c r="U3145" s="40"/>
      <c r="V3145" s="38"/>
      <c r="W3145" s="38"/>
      <c r="X3145" s="38"/>
      <c r="Y3145" s="43"/>
    </row>
    <row r="3146" spans="1:25">
      <c r="A3146" s="34"/>
      <c r="B3146" s="34"/>
      <c r="C3146" s="34"/>
      <c r="D3146" s="34"/>
      <c r="E3146" s="34"/>
      <c r="F3146" s="34"/>
      <c r="G3146" s="34"/>
      <c r="H3146" s="33"/>
      <c r="I3146" s="33"/>
      <c r="J3146" s="33"/>
      <c r="K3146" s="33"/>
      <c r="L3146" s="35"/>
      <c r="M3146" s="35"/>
      <c r="N3146" s="36"/>
      <c r="O3146" s="37"/>
      <c r="P3146" s="43"/>
      <c r="Q3146" s="38"/>
      <c r="R3146" s="38"/>
      <c r="S3146" s="39"/>
      <c r="T3146" s="40"/>
      <c r="U3146" s="40"/>
      <c r="V3146" s="38"/>
      <c r="W3146" s="38"/>
      <c r="X3146" s="38"/>
      <c r="Y3146" s="43"/>
    </row>
    <row r="3147" spans="1:25">
      <c r="A3147" s="34"/>
      <c r="B3147" s="34"/>
      <c r="C3147" s="34"/>
      <c r="D3147" s="34"/>
      <c r="E3147" s="34"/>
      <c r="F3147" s="34"/>
      <c r="G3147" s="34"/>
      <c r="H3147" s="33"/>
      <c r="I3147" s="33"/>
      <c r="J3147" s="33"/>
      <c r="K3147" s="33"/>
      <c r="L3147" s="35"/>
      <c r="M3147" s="35"/>
      <c r="N3147" s="36"/>
      <c r="O3147" s="37"/>
      <c r="P3147" s="43"/>
      <c r="Q3147" s="38"/>
      <c r="R3147" s="38"/>
      <c r="S3147" s="39"/>
      <c r="T3147" s="40"/>
      <c r="U3147" s="40"/>
      <c r="V3147" s="38"/>
      <c r="W3147" s="38"/>
      <c r="X3147" s="38"/>
      <c r="Y3147" s="43"/>
    </row>
    <row r="3148" spans="1:25">
      <c r="A3148" s="34"/>
      <c r="B3148" s="34"/>
      <c r="C3148" s="34"/>
      <c r="D3148" s="34"/>
      <c r="E3148" s="34"/>
      <c r="F3148" s="34"/>
      <c r="G3148" s="34"/>
      <c r="H3148" s="33"/>
      <c r="I3148" s="33"/>
      <c r="J3148" s="33"/>
      <c r="K3148" s="33"/>
      <c r="L3148" s="35"/>
      <c r="M3148" s="35"/>
      <c r="N3148" s="36"/>
      <c r="O3148" s="37"/>
      <c r="P3148" s="43"/>
      <c r="Q3148" s="38"/>
      <c r="R3148" s="38"/>
      <c r="S3148" s="39"/>
      <c r="T3148" s="40"/>
      <c r="U3148" s="40"/>
      <c r="V3148" s="38"/>
      <c r="W3148" s="38"/>
      <c r="X3148" s="38"/>
      <c r="Y3148" s="43"/>
    </row>
    <row r="3149" spans="1:25">
      <c r="A3149" s="34"/>
      <c r="B3149" s="34"/>
      <c r="C3149" s="34"/>
      <c r="D3149" s="34"/>
      <c r="E3149" s="34"/>
      <c r="F3149" s="34"/>
      <c r="G3149" s="34"/>
      <c r="H3149" s="33"/>
      <c r="I3149" s="33"/>
      <c r="J3149" s="33"/>
      <c r="K3149" s="33"/>
      <c r="L3149" s="35"/>
      <c r="M3149" s="35"/>
      <c r="N3149" s="36"/>
      <c r="O3149" s="37"/>
      <c r="P3149" s="43"/>
      <c r="Q3149" s="38"/>
      <c r="R3149" s="38"/>
      <c r="S3149" s="39"/>
      <c r="T3149" s="40"/>
      <c r="U3149" s="40"/>
      <c r="V3149" s="38"/>
      <c r="W3149" s="38"/>
      <c r="X3149" s="38"/>
      <c r="Y3149" s="43"/>
    </row>
    <row r="3150" spans="1:25">
      <c r="A3150" s="34"/>
      <c r="B3150" s="34"/>
      <c r="C3150" s="34"/>
      <c r="D3150" s="34"/>
      <c r="E3150" s="34"/>
      <c r="F3150" s="34"/>
      <c r="G3150" s="34"/>
      <c r="H3150" s="33"/>
      <c r="I3150" s="33"/>
      <c r="J3150" s="33"/>
      <c r="K3150" s="33"/>
      <c r="L3150" s="35"/>
      <c r="M3150" s="35"/>
      <c r="N3150" s="36"/>
      <c r="O3150" s="37"/>
      <c r="P3150" s="43"/>
      <c r="Q3150" s="38"/>
      <c r="R3150" s="38"/>
      <c r="S3150" s="39"/>
      <c r="T3150" s="40"/>
      <c r="U3150" s="40"/>
      <c r="V3150" s="38"/>
      <c r="W3150" s="38"/>
      <c r="X3150" s="38"/>
      <c r="Y3150" s="43"/>
    </row>
    <row r="3151" spans="1:25">
      <c r="A3151" s="34"/>
      <c r="B3151" s="34"/>
      <c r="C3151" s="34"/>
      <c r="D3151" s="34"/>
      <c r="E3151" s="34"/>
      <c r="F3151" s="34"/>
      <c r="G3151" s="34"/>
      <c r="H3151" s="33"/>
      <c r="I3151" s="33"/>
      <c r="J3151" s="33"/>
      <c r="K3151" s="33"/>
      <c r="L3151" s="35"/>
      <c r="M3151" s="35"/>
      <c r="N3151" s="36"/>
      <c r="O3151" s="37"/>
      <c r="P3151" s="43"/>
      <c r="Q3151" s="38"/>
      <c r="R3151" s="38"/>
      <c r="S3151" s="39"/>
      <c r="T3151" s="40"/>
      <c r="U3151" s="40"/>
      <c r="V3151" s="38"/>
      <c r="W3151" s="38"/>
      <c r="X3151" s="38"/>
      <c r="Y3151" s="43"/>
    </row>
    <row r="3152" spans="1:25">
      <c r="A3152" s="34"/>
      <c r="B3152" s="34"/>
      <c r="C3152" s="34"/>
      <c r="D3152" s="34"/>
      <c r="E3152" s="34"/>
      <c r="F3152" s="34"/>
      <c r="G3152" s="34"/>
      <c r="H3152" s="33"/>
      <c r="I3152" s="33"/>
      <c r="J3152" s="33"/>
      <c r="K3152" s="33"/>
      <c r="L3152" s="35"/>
      <c r="M3152" s="35"/>
      <c r="N3152" s="36"/>
      <c r="O3152" s="37"/>
      <c r="P3152" s="43"/>
      <c r="Q3152" s="38"/>
      <c r="R3152" s="38"/>
      <c r="S3152" s="39"/>
      <c r="T3152" s="40"/>
      <c r="U3152" s="40"/>
      <c r="V3152" s="38"/>
      <c r="W3152" s="38"/>
      <c r="X3152" s="38"/>
      <c r="Y3152" s="43"/>
    </row>
    <row r="3153" spans="1:25">
      <c r="A3153" s="34"/>
      <c r="B3153" s="34"/>
      <c r="C3153" s="34"/>
      <c r="D3153" s="34"/>
      <c r="E3153" s="34"/>
      <c r="F3153" s="34"/>
      <c r="G3153" s="34"/>
      <c r="H3153" s="33"/>
      <c r="I3153" s="33"/>
      <c r="J3153" s="33"/>
      <c r="K3153" s="33"/>
      <c r="L3153" s="35"/>
      <c r="M3153" s="35"/>
      <c r="N3153" s="36"/>
      <c r="O3153" s="37"/>
      <c r="P3153" s="43"/>
      <c r="Q3153" s="38"/>
      <c r="R3153" s="38"/>
      <c r="S3153" s="39"/>
      <c r="T3153" s="40"/>
      <c r="U3153" s="40"/>
      <c r="V3153" s="38"/>
      <c r="W3153" s="38"/>
      <c r="X3153" s="38"/>
      <c r="Y3153" s="43"/>
    </row>
    <row r="3154" spans="1:25">
      <c r="A3154" s="34"/>
      <c r="B3154" s="34"/>
      <c r="C3154" s="34"/>
      <c r="D3154" s="34"/>
      <c r="E3154" s="34"/>
      <c r="F3154" s="34"/>
      <c r="G3154" s="34"/>
      <c r="H3154" s="33"/>
      <c r="I3154" s="33"/>
      <c r="J3154" s="33"/>
      <c r="K3154" s="33"/>
      <c r="L3154" s="35"/>
      <c r="M3154" s="35"/>
      <c r="N3154" s="36"/>
      <c r="O3154" s="37"/>
      <c r="P3154" s="43"/>
      <c r="Q3154" s="38"/>
      <c r="R3154" s="38"/>
      <c r="S3154" s="39"/>
      <c r="T3154" s="40"/>
      <c r="U3154" s="40"/>
      <c r="V3154" s="38"/>
      <c r="W3154" s="38"/>
      <c r="X3154" s="38"/>
      <c r="Y3154" s="43"/>
    </row>
    <row r="3155" spans="1:25">
      <c r="A3155" s="34"/>
      <c r="B3155" s="34"/>
      <c r="C3155" s="34"/>
      <c r="D3155" s="34"/>
      <c r="E3155" s="34"/>
      <c r="F3155" s="34"/>
      <c r="G3155" s="34"/>
      <c r="H3155" s="33"/>
      <c r="I3155" s="33"/>
      <c r="J3155" s="33"/>
      <c r="K3155" s="33"/>
      <c r="L3155" s="35"/>
      <c r="M3155" s="35"/>
      <c r="N3155" s="36"/>
      <c r="O3155" s="37"/>
      <c r="P3155" s="43"/>
      <c r="Q3155" s="38"/>
      <c r="R3155" s="38"/>
      <c r="S3155" s="39"/>
      <c r="T3155" s="40"/>
      <c r="U3155" s="40"/>
      <c r="V3155" s="38"/>
      <c r="W3155" s="38"/>
      <c r="X3155" s="38"/>
      <c r="Y3155" s="43"/>
    </row>
    <row r="3156" spans="1:25">
      <c r="A3156" s="34"/>
      <c r="B3156" s="34"/>
      <c r="C3156" s="34"/>
      <c r="D3156" s="34"/>
      <c r="E3156" s="34"/>
      <c r="F3156" s="34"/>
      <c r="G3156" s="34"/>
      <c r="H3156" s="33"/>
      <c r="I3156" s="33"/>
      <c r="J3156" s="33"/>
      <c r="K3156" s="33"/>
      <c r="L3156" s="35"/>
      <c r="M3156" s="35"/>
      <c r="N3156" s="36"/>
      <c r="O3156" s="37"/>
      <c r="P3156" s="43"/>
      <c r="Q3156" s="38"/>
      <c r="R3156" s="38"/>
      <c r="S3156" s="39"/>
      <c r="T3156" s="40"/>
      <c r="U3156" s="40"/>
      <c r="V3156" s="38"/>
      <c r="W3156" s="38"/>
      <c r="X3156" s="38"/>
      <c r="Y3156" s="43"/>
    </row>
    <row r="3157" spans="1:25">
      <c r="A3157" s="34"/>
      <c r="B3157" s="34"/>
      <c r="C3157" s="34"/>
      <c r="D3157" s="34"/>
      <c r="E3157" s="34"/>
      <c r="F3157" s="34"/>
      <c r="G3157" s="34"/>
      <c r="H3157" s="33"/>
      <c r="I3157" s="33"/>
      <c r="J3157" s="33"/>
      <c r="K3157" s="33"/>
      <c r="L3157" s="35"/>
      <c r="M3157" s="35"/>
      <c r="N3157" s="36"/>
      <c r="O3157" s="37"/>
      <c r="P3157" s="43"/>
      <c r="Q3157" s="38"/>
      <c r="R3157" s="38"/>
      <c r="S3157" s="39"/>
      <c r="T3157" s="40"/>
      <c r="U3157" s="40"/>
      <c r="V3157" s="38"/>
      <c r="W3157" s="38"/>
      <c r="X3157" s="38"/>
      <c r="Y3157" s="43"/>
    </row>
    <row r="3158" spans="1:25">
      <c r="A3158" s="34"/>
      <c r="B3158" s="34"/>
      <c r="C3158" s="34"/>
      <c r="D3158" s="34"/>
      <c r="E3158" s="34"/>
      <c r="F3158" s="34"/>
      <c r="G3158" s="34"/>
      <c r="H3158" s="33"/>
      <c r="I3158" s="33"/>
      <c r="J3158" s="33"/>
      <c r="K3158" s="33"/>
      <c r="L3158" s="35"/>
      <c r="M3158" s="35"/>
      <c r="N3158" s="36"/>
      <c r="O3158" s="37"/>
      <c r="P3158" s="43"/>
      <c r="Q3158" s="38"/>
      <c r="R3158" s="38"/>
      <c r="S3158" s="39"/>
      <c r="T3158" s="40"/>
      <c r="U3158" s="40"/>
      <c r="V3158" s="38"/>
      <c r="W3158" s="38"/>
      <c r="X3158" s="38"/>
      <c r="Y3158" s="43"/>
    </row>
    <row r="3159" spans="1:25">
      <c r="A3159" s="34"/>
      <c r="B3159" s="34"/>
      <c r="C3159" s="34"/>
      <c r="D3159" s="34"/>
      <c r="E3159" s="34"/>
      <c r="F3159" s="34"/>
      <c r="G3159" s="34"/>
      <c r="H3159" s="33"/>
      <c r="I3159" s="33"/>
      <c r="J3159" s="33"/>
      <c r="K3159" s="33"/>
      <c r="L3159" s="35"/>
      <c r="M3159" s="35"/>
      <c r="N3159" s="36"/>
      <c r="O3159" s="37"/>
      <c r="P3159" s="43"/>
      <c r="Q3159" s="38"/>
      <c r="R3159" s="38"/>
      <c r="S3159" s="39"/>
      <c r="T3159" s="40"/>
      <c r="U3159" s="40"/>
      <c r="V3159" s="38"/>
      <c r="W3159" s="38"/>
      <c r="X3159" s="38"/>
      <c r="Y3159" s="43"/>
    </row>
    <row r="3160" spans="1:25">
      <c r="A3160" s="34"/>
      <c r="B3160" s="34"/>
      <c r="C3160" s="34"/>
      <c r="D3160" s="34"/>
      <c r="E3160" s="34"/>
      <c r="F3160" s="34"/>
      <c r="G3160" s="34"/>
      <c r="H3160" s="33"/>
      <c r="I3160" s="33"/>
      <c r="J3160" s="33"/>
      <c r="K3160" s="33"/>
      <c r="L3160" s="35"/>
      <c r="M3160" s="35"/>
      <c r="N3160" s="36"/>
      <c r="O3160" s="37"/>
      <c r="P3160" s="43"/>
      <c r="Q3160" s="38"/>
      <c r="R3160" s="38"/>
      <c r="S3160" s="39"/>
      <c r="T3160" s="40"/>
      <c r="U3160" s="40"/>
      <c r="V3160" s="38"/>
      <c r="W3160" s="38"/>
      <c r="X3160" s="38"/>
      <c r="Y3160" s="43"/>
    </row>
    <row r="3161" spans="1:25">
      <c r="A3161" s="34"/>
      <c r="B3161" s="34"/>
      <c r="C3161" s="34"/>
      <c r="D3161" s="34"/>
      <c r="E3161" s="34"/>
      <c r="F3161" s="34"/>
      <c r="G3161" s="34"/>
      <c r="H3161" s="33"/>
      <c r="I3161" s="33"/>
      <c r="J3161" s="33"/>
      <c r="K3161" s="33"/>
      <c r="L3161" s="35"/>
      <c r="M3161" s="35"/>
      <c r="N3161" s="36"/>
      <c r="O3161" s="37"/>
      <c r="P3161" s="43"/>
      <c r="Q3161" s="38"/>
      <c r="R3161" s="38"/>
      <c r="S3161" s="39"/>
      <c r="T3161" s="40"/>
      <c r="U3161" s="40"/>
      <c r="V3161" s="38"/>
      <c r="W3161" s="38"/>
      <c r="X3161" s="38"/>
      <c r="Y3161" s="43"/>
    </row>
    <row r="3162" spans="1:25">
      <c r="A3162" s="34"/>
      <c r="B3162" s="34"/>
      <c r="C3162" s="34"/>
      <c r="D3162" s="34"/>
      <c r="E3162" s="34"/>
      <c r="F3162" s="34"/>
      <c r="G3162" s="34"/>
      <c r="H3162" s="33"/>
      <c r="I3162" s="33"/>
      <c r="J3162" s="33"/>
      <c r="K3162" s="33"/>
      <c r="L3162" s="35"/>
      <c r="M3162" s="35"/>
      <c r="N3162" s="36"/>
      <c r="O3162" s="37"/>
      <c r="P3162" s="43"/>
      <c r="Q3162" s="38"/>
      <c r="R3162" s="38"/>
      <c r="S3162" s="39"/>
      <c r="T3162" s="40"/>
      <c r="U3162" s="40"/>
      <c r="V3162" s="38"/>
      <c r="W3162" s="38"/>
      <c r="X3162" s="38"/>
      <c r="Y3162" s="43"/>
    </row>
    <row r="3163" spans="1:25">
      <c r="A3163" s="34"/>
      <c r="B3163" s="34"/>
      <c r="C3163" s="34"/>
      <c r="D3163" s="34"/>
      <c r="E3163" s="34"/>
      <c r="F3163" s="34"/>
      <c r="G3163" s="34"/>
      <c r="H3163" s="33"/>
      <c r="I3163" s="33"/>
      <c r="J3163" s="33"/>
      <c r="K3163" s="33"/>
      <c r="L3163" s="35"/>
      <c r="M3163" s="35"/>
      <c r="N3163" s="36"/>
      <c r="O3163" s="37"/>
      <c r="P3163" s="43"/>
      <c r="Q3163" s="38"/>
      <c r="R3163" s="38"/>
      <c r="S3163" s="39"/>
      <c r="T3163" s="40"/>
      <c r="U3163" s="40"/>
      <c r="V3163" s="38"/>
      <c r="W3163" s="38"/>
      <c r="X3163" s="38"/>
      <c r="Y3163" s="43"/>
    </row>
    <row r="3164" spans="1:25">
      <c r="A3164" s="34"/>
      <c r="B3164" s="34"/>
      <c r="C3164" s="34"/>
      <c r="D3164" s="34"/>
      <c r="E3164" s="34"/>
      <c r="F3164" s="34"/>
      <c r="G3164" s="34"/>
      <c r="H3164" s="33"/>
      <c r="I3164" s="33"/>
      <c r="J3164" s="33"/>
      <c r="K3164" s="33"/>
      <c r="L3164" s="35"/>
      <c r="M3164" s="35"/>
      <c r="N3164" s="36"/>
      <c r="O3164" s="37"/>
      <c r="P3164" s="43"/>
      <c r="Q3164" s="38"/>
      <c r="R3164" s="38"/>
      <c r="S3164" s="39"/>
      <c r="T3164" s="40"/>
      <c r="U3164" s="40"/>
      <c r="V3164" s="38"/>
      <c r="W3164" s="38"/>
      <c r="X3164" s="38"/>
      <c r="Y3164" s="43"/>
    </row>
    <row r="3165" spans="1:25">
      <c r="A3165" s="34"/>
      <c r="B3165" s="34"/>
      <c r="C3165" s="34"/>
      <c r="D3165" s="34"/>
      <c r="E3165" s="34"/>
      <c r="F3165" s="34"/>
      <c r="G3165" s="34"/>
      <c r="H3165" s="33"/>
      <c r="I3165" s="33"/>
      <c r="J3165" s="33"/>
      <c r="K3165" s="33"/>
      <c r="L3165" s="35"/>
      <c r="M3165" s="35"/>
      <c r="N3165" s="36"/>
      <c r="O3165" s="37"/>
      <c r="P3165" s="43"/>
      <c r="Q3165" s="38"/>
      <c r="R3165" s="38"/>
      <c r="S3165" s="39"/>
      <c r="T3165" s="40"/>
      <c r="U3165" s="40"/>
      <c r="V3165" s="38"/>
      <c r="W3165" s="38"/>
      <c r="X3165" s="38"/>
      <c r="Y3165" s="43"/>
    </row>
    <row r="3166" spans="1:25">
      <c r="A3166" s="34"/>
      <c r="B3166" s="34"/>
      <c r="C3166" s="34"/>
      <c r="D3166" s="34"/>
      <c r="E3166" s="34"/>
      <c r="F3166" s="34"/>
      <c r="G3166" s="34"/>
      <c r="H3166" s="33"/>
      <c r="I3166" s="33"/>
      <c r="J3166" s="33"/>
      <c r="K3166" s="33"/>
      <c r="L3166" s="35"/>
      <c r="M3166" s="35"/>
      <c r="N3166" s="36"/>
      <c r="O3166" s="37"/>
      <c r="P3166" s="43"/>
      <c r="Q3166" s="38"/>
      <c r="R3166" s="38"/>
      <c r="S3166" s="39"/>
      <c r="T3166" s="40"/>
      <c r="U3166" s="40"/>
      <c r="V3166" s="38"/>
      <c r="W3166" s="38"/>
      <c r="X3166" s="38"/>
      <c r="Y3166" s="43"/>
    </row>
    <row r="3167" spans="1:25">
      <c r="A3167" s="34"/>
      <c r="B3167" s="34"/>
      <c r="C3167" s="34"/>
      <c r="D3167" s="34"/>
      <c r="E3167" s="34"/>
      <c r="F3167" s="34"/>
      <c r="G3167" s="34"/>
      <c r="H3167" s="33"/>
      <c r="I3167" s="33"/>
      <c r="J3167" s="33"/>
      <c r="K3167" s="33"/>
      <c r="L3167" s="35"/>
      <c r="M3167" s="35"/>
      <c r="N3167" s="36"/>
      <c r="O3167" s="37"/>
      <c r="P3167" s="43"/>
      <c r="Q3167" s="38"/>
      <c r="R3167" s="38"/>
      <c r="S3167" s="39"/>
      <c r="T3167" s="40"/>
      <c r="U3167" s="40"/>
      <c r="V3167" s="38"/>
      <c r="W3167" s="38"/>
      <c r="X3167" s="38"/>
      <c r="Y3167" s="43"/>
    </row>
    <row r="3168" spans="1:25">
      <c r="A3168" s="34"/>
      <c r="B3168" s="34"/>
      <c r="C3168" s="34"/>
      <c r="D3168" s="34"/>
      <c r="E3168" s="34"/>
      <c r="F3168" s="34"/>
      <c r="G3168" s="34"/>
      <c r="H3168" s="33"/>
      <c r="I3168" s="33"/>
      <c r="J3168" s="33"/>
      <c r="K3168" s="33"/>
      <c r="L3168" s="35"/>
      <c r="M3168" s="35"/>
      <c r="N3168" s="36"/>
      <c r="O3168" s="37"/>
      <c r="P3168" s="43"/>
      <c r="Q3168" s="38"/>
      <c r="R3168" s="38"/>
      <c r="S3168" s="39"/>
      <c r="T3168" s="40"/>
      <c r="U3168" s="40"/>
      <c r="V3168" s="38"/>
      <c r="W3168" s="38"/>
      <c r="X3168" s="38"/>
      <c r="Y3168" s="43"/>
    </row>
    <row r="3169" spans="1:25">
      <c r="A3169" s="34"/>
      <c r="B3169" s="34"/>
      <c r="C3169" s="34"/>
      <c r="D3169" s="34"/>
      <c r="E3169" s="34"/>
      <c r="F3169" s="34"/>
      <c r="G3169" s="34"/>
      <c r="H3169" s="33"/>
      <c r="I3169" s="33"/>
      <c r="J3169" s="33"/>
      <c r="K3169" s="33"/>
      <c r="L3169" s="35"/>
      <c r="M3169" s="35"/>
      <c r="N3169" s="36"/>
      <c r="O3169" s="37"/>
      <c r="P3169" s="43"/>
      <c r="Q3169" s="38"/>
      <c r="R3169" s="38"/>
      <c r="S3169" s="39"/>
      <c r="T3169" s="40"/>
      <c r="U3169" s="40"/>
      <c r="V3169" s="38"/>
      <c r="W3169" s="38"/>
      <c r="X3169" s="38"/>
      <c r="Y3169" s="43"/>
    </row>
    <row r="3170" spans="1:25">
      <c r="A3170" s="34"/>
      <c r="B3170" s="34"/>
      <c r="C3170" s="34"/>
      <c r="D3170" s="34"/>
      <c r="E3170" s="34"/>
      <c r="F3170" s="34"/>
      <c r="G3170" s="34"/>
      <c r="H3170" s="33"/>
      <c r="I3170" s="33"/>
      <c r="J3170" s="33"/>
      <c r="K3170" s="33"/>
      <c r="L3170" s="35"/>
      <c r="M3170" s="35"/>
      <c r="N3170" s="36"/>
      <c r="O3170" s="37"/>
      <c r="P3170" s="43"/>
      <c r="Q3170" s="38"/>
      <c r="R3170" s="38"/>
      <c r="S3170" s="39"/>
      <c r="T3170" s="40"/>
      <c r="U3170" s="40"/>
      <c r="V3170" s="38"/>
      <c r="W3170" s="38"/>
      <c r="X3170" s="38"/>
      <c r="Y3170" s="43"/>
    </row>
    <row r="3171" spans="1:25">
      <c r="A3171" s="34"/>
      <c r="B3171" s="34"/>
      <c r="C3171" s="34"/>
      <c r="D3171" s="34"/>
      <c r="E3171" s="34"/>
      <c r="F3171" s="34"/>
      <c r="G3171" s="34"/>
      <c r="H3171" s="33"/>
      <c r="I3171" s="33"/>
      <c r="J3171" s="33"/>
      <c r="K3171" s="33"/>
      <c r="L3171" s="35"/>
      <c r="M3171" s="35"/>
      <c r="N3171" s="36"/>
      <c r="O3171" s="37"/>
      <c r="P3171" s="43"/>
      <c r="Q3171" s="38"/>
      <c r="R3171" s="38"/>
      <c r="S3171" s="39"/>
      <c r="T3171" s="40"/>
      <c r="U3171" s="40"/>
      <c r="V3171" s="38"/>
      <c r="W3171" s="38"/>
      <c r="X3171" s="38"/>
      <c r="Y3171" s="43"/>
    </row>
    <row r="3172" spans="1:25">
      <c r="A3172" s="34"/>
      <c r="B3172" s="34"/>
      <c r="C3172" s="34"/>
      <c r="D3172" s="34"/>
      <c r="E3172" s="34"/>
      <c r="F3172" s="34"/>
      <c r="G3172" s="34"/>
      <c r="H3172" s="33"/>
      <c r="I3172" s="33"/>
      <c r="J3172" s="33"/>
      <c r="K3172" s="33"/>
      <c r="L3172" s="35"/>
      <c r="M3172" s="35"/>
      <c r="N3172" s="36"/>
      <c r="O3172" s="37"/>
      <c r="P3172" s="43"/>
      <c r="Q3172" s="38"/>
      <c r="R3172" s="38"/>
      <c r="S3172" s="39"/>
      <c r="T3172" s="40"/>
      <c r="U3172" s="40"/>
      <c r="V3172" s="38"/>
      <c r="W3172" s="38"/>
      <c r="X3172" s="38"/>
      <c r="Y3172" s="43"/>
    </row>
    <row r="3173" spans="1:25">
      <c r="A3173" s="34"/>
      <c r="B3173" s="34"/>
      <c r="C3173" s="34"/>
      <c r="D3173" s="34"/>
      <c r="E3173" s="34"/>
      <c r="F3173" s="34"/>
      <c r="G3173" s="34"/>
      <c r="H3173" s="33"/>
      <c r="I3173" s="33"/>
      <c r="J3173" s="33"/>
      <c r="K3173" s="33"/>
      <c r="L3173" s="35"/>
      <c r="M3173" s="35"/>
      <c r="N3173" s="36"/>
      <c r="O3173" s="37"/>
      <c r="P3173" s="43"/>
      <c r="Q3173" s="38"/>
      <c r="R3173" s="38"/>
      <c r="S3173" s="39"/>
      <c r="T3173" s="40"/>
      <c r="U3173" s="40"/>
      <c r="V3173" s="38"/>
      <c r="W3173" s="38"/>
      <c r="X3173" s="38"/>
      <c r="Y3173" s="43"/>
    </row>
    <row r="3174" spans="1:25">
      <c r="A3174" s="34"/>
      <c r="B3174" s="34"/>
      <c r="C3174" s="34"/>
      <c r="D3174" s="34"/>
      <c r="E3174" s="34"/>
      <c r="F3174" s="34"/>
      <c r="G3174" s="34"/>
      <c r="H3174" s="33"/>
      <c r="I3174" s="33"/>
      <c r="J3174" s="33"/>
      <c r="K3174" s="33"/>
      <c r="L3174" s="35"/>
      <c r="M3174" s="35"/>
      <c r="N3174" s="36"/>
      <c r="O3174" s="37"/>
      <c r="P3174" s="43"/>
      <c r="Q3174" s="38"/>
      <c r="R3174" s="38"/>
      <c r="S3174" s="39"/>
      <c r="T3174" s="40"/>
      <c r="U3174" s="40"/>
      <c r="V3174" s="38"/>
      <c r="W3174" s="38"/>
      <c r="X3174" s="38"/>
      <c r="Y3174" s="43"/>
    </row>
    <row r="3175" spans="1:25">
      <c r="A3175" s="34"/>
      <c r="B3175" s="34"/>
      <c r="C3175" s="34"/>
      <c r="D3175" s="34"/>
      <c r="E3175" s="34"/>
      <c r="F3175" s="34"/>
      <c r="G3175" s="34"/>
      <c r="H3175" s="33"/>
      <c r="I3175" s="33"/>
      <c r="J3175" s="33"/>
      <c r="K3175" s="33"/>
      <c r="L3175" s="35"/>
      <c r="M3175" s="35"/>
      <c r="N3175" s="36"/>
      <c r="O3175" s="37"/>
      <c r="P3175" s="43"/>
      <c r="Q3175" s="38"/>
      <c r="R3175" s="38"/>
      <c r="S3175" s="39"/>
      <c r="T3175" s="40"/>
      <c r="U3175" s="40"/>
      <c r="V3175" s="38"/>
      <c r="W3175" s="38"/>
      <c r="X3175" s="38"/>
      <c r="Y3175" s="43"/>
    </row>
    <row r="3176" spans="1:25">
      <c r="A3176" s="34"/>
      <c r="B3176" s="34"/>
      <c r="C3176" s="34"/>
      <c r="D3176" s="34"/>
      <c r="E3176" s="34"/>
      <c r="F3176" s="34"/>
      <c r="G3176" s="34"/>
      <c r="H3176" s="33"/>
      <c r="I3176" s="33"/>
      <c r="J3176" s="33"/>
      <c r="K3176" s="33"/>
      <c r="L3176" s="35"/>
      <c r="M3176" s="35"/>
      <c r="N3176" s="36"/>
      <c r="O3176" s="37"/>
      <c r="P3176" s="43"/>
      <c r="Q3176" s="38"/>
      <c r="R3176" s="38"/>
      <c r="S3176" s="39"/>
      <c r="T3176" s="40"/>
      <c r="U3176" s="40"/>
      <c r="V3176" s="38"/>
      <c r="W3176" s="38"/>
      <c r="X3176" s="38"/>
      <c r="Y3176" s="43"/>
    </row>
    <row r="3177" spans="1:25">
      <c r="A3177" s="34"/>
      <c r="B3177" s="34"/>
      <c r="C3177" s="34"/>
      <c r="D3177" s="34"/>
      <c r="E3177" s="34"/>
      <c r="F3177" s="34"/>
      <c r="G3177" s="34"/>
      <c r="H3177" s="33"/>
      <c r="I3177" s="33"/>
      <c r="J3177" s="33"/>
      <c r="K3177" s="33"/>
      <c r="L3177" s="35"/>
      <c r="M3177" s="35"/>
      <c r="N3177" s="36"/>
      <c r="O3177" s="37"/>
      <c r="P3177" s="43"/>
      <c r="Q3177" s="38"/>
      <c r="R3177" s="38"/>
      <c r="S3177" s="39"/>
      <c r="T3177" s="40"/>
      <c r="U3177" s="40"/>
      <c r="V3177" s="38"/>
      <c r="W3177" s="38"/>
      <c r="X3177" s="38"/>
      <c r="Y3177" s="43"/>
    </row>
    <row r="3178" spans="1:25">
      <c r="A3178" s="34"/>
      <c r="B3178" s="34"/>
      <c r="C3178" s="34"/>
      <c r="D3178" s="34"/>
      <c r="E3178" s="34"/>
      <c r="F3178" s="34"/>
      <c r="G3178" s="34"/>
      <c r="H3178" s="33"/>
      <c r="I3178" s="33"/>
      <c r="J3178" s="33"/>
      <c r="K3178" s="33"/>
      <c r="L3178" s="35"/>
      <c r="M3178" s="35"/>
      <c r="N3178" s="36"/>
      <c r="O3178" s="37"/>
      <c r="P3178" s="43"/>
      <c r="Q3178" s="38"/>
      <c r="R3178" s="38"/>
      <c r="S3178" s="39"/>
      <c r="T3178" s="40"/>
      <c r="U3178" s="40"/>
      <c r="V3178" s="38"/>
      <c r="W3178" s="38"/>
      <c r="X3178" s="38"/>
      <c r="Y3178" s="43"/>
    </row>
    <row r="3179" spans="1:25">
      <c r="A3179" s="34"/>
      <c r="B3179" s="34"/>
      <c r="C3179" s="34"/>
      <c r="D3179" s="34"/>
      <c r="E3179" s="34"/>
      <c r="F3179" s="34"/>
      <c r="G3179" s="34"/>
      <c r="H3179" s="33"/>
      <c r="I3179" s="33"/>
      <c r="J3179" s="33"/>
      <c r="K3179" s="33"/>
      <c r="L3179" s="35"/>
      <c r="M3179" s="35"/>
      <c r="N3179" s="36"/>
      <c r="O3179" s="37"/>
      <c r="P3179" s="43"/>
      <c r="Q3179" s="38"/>
      <c r="R3179" s="38"/>
      <c r="S3179" s="39"/>
      <c r="T3179" s="40"/>
      <c r="U3179" s="40"/>
      <c r="V3179" s="38"/>
      <c r="W3179" s="38"/>
      <c r="X3179" s="38"/>
      <c r="Y3179" s="43"/>
    </row>
    <row r="3180" spans="1:25">
      <c r="A3180" s="34"/>
      <c r="B3180" s="34"/>
      <c r="C3180" s="34"/>
      <c r="D3180" s="34"/>
      <c r="E3180" s="34"/>
      <c r="F3180" s="34"/>
      <c r="G3180" s="34"/>
      <c r="H3180" s="33"/>
      <c r="I3180" s="33"/>
      <c r="J3180" s="33"/>
      <c r="K3180" s="33"/>
      <c r="L3180" s="35"/>
      <c r="M3180" s="35"/>
      <c r="N3180" s="36"/>
      <c r="O3180" s="37"/>
      <c r="P3180" s="43"/>
      <c r="Q3180" s="38"/>
      <c r="R3180" s="38"/>
      <c r="S3180" s="39"/>
      <c r="T3180" s="40"/>
      <c r="U3180" s="40"/>
      <c r="V3180" s="38"/>
      <c r="W3180" s="38"/>
      <c r="X3180" s="38"/>
      <c r="Y3180" s="43"/>
    </row>
    <row r="3181" spans="1:25">
      <c r="A3181" s="34"/>
      <c r="B3181" s="34"/>
      <c r="C3181" s="34"/>
      <c r="D3181" s="34"/>
      <c r="E3181" s="34"/>
      <c r="F3181" s="34"/>
      <c r="G3181" s="34"/>
      <c r="H3181" s="33"/>
      <c r="I3181" s="33"/>
      <c r="J3181" s="33"/>
      <c r="K3181" s="33"/>
      <c r="L3181" s="35"/>
      <c r="M3181" s="35"/>
      <c r="N3181" s="36"/>
      <c r="O3181" s="37"/>
      <c r="P3181" s="43"/>
      <c r="Q3181" s="38"/>
      <c r="R3181" s="38"/>
      <c r="S3181" s="39"/>
      <c r="T3181" s="40"/>
      <c r="U3181" s="40"/>
      <c r="V3181" s="38"/>
      <c r="W3181" s="38"/>
      <c r="X3181" s="38"/>
      <c r="Y3181" s="43"/>
    </row>
    <row r="3182" spans="1:25">
      <c r="A3182" s="34"/>
      <c r="B3182" s="34"/>
      <c r="C3182" s="34"/>
      <c r="D3182" s="34"/>
      <c r="E3182" s="34"/>
      <c r="F3182" s="34"/>
      <c r="G3182" s="34"/>
      <c r="H3182" s="33"/>
      <c r="I3182" s="33"/>
      <c r="J3182" s="33"/>
      <c r="K3182" s="33"/>
      <c r="L3182" s="35"/>
      <c r="M3182" s="35"/>
      <c r="N3182" s="36"/>
      <c r="O3182" s="37"/>
      <c r="P3182" s="43"/>
      <c r="Q3182" s="38"/>
      <c r="R3182" s="38"/>
      <c r="S3182" s="39"/>
      <c r="T3182" s="40"/>
      <c r="U3182" s="40"/>
      <c r="V3182" s="38"/>
      <c r="W3182" s="38"/>
      <c r="X3182" s="38"/>
      <c r="Y3182" s="43"/>
    </row>
    <row r="3183" spans="1:25">
      <c r="A3183" s="34"/>
      <c r="B3183" s="34"/>
      <c r="C3183" s="34"/>
      <c r="D3183" s="34"/>
      <c r="E3183" s="34"/>
      <c r="F3183" s="34"/>
      <c r="G3183" s="34"/>
      <c r="H3183" s="33"/>
      <c r="I3183" s="33"/>
      <c r="J3183" s="33"/>
      <c r="K3183" s="33"/>
      <c r="L3183" s="35"/>
      <c r="M3183" s="35"/>
      <c r="N3183" s="36"/>
      <c r="O3183" s="37"/>
      <c r="P3183" s="43"/>
      <c r="Q3183" s="38"/>
      <c r="R3183" s="38"/>
      <c r="S3183" s="39"/>
      <c r="T3183" s="40"/>
      <c r="U3183" s="40"/>
      <c r="V3183" s="38"/>
      <c r="W3183" s="38"/>
      <c r="X3183" s="38"/>
      <c r="Y3183" s="43"/>
    </row>
    <row r="3184" spans="1:25">
      <c r="A3184" s="34"/>
      <c r="B3184" s="34"/>
      <c r="C3184" s="34"/>
      <c r="D3184" s="34"/>
      <c r="E3184" s="34"/>
      <c r="F3184" s="34"/>
      <c r="G3184" s="34"/>
      <c r="H3184" s="33"/>
      <c r="I3184" s="33"/>
      <c r="J3184" s="33"/>
      <c r="K3184" s="33"/>
      <c r="L3184" s="35"/>
      <c r="M3184" s="35"/>
      <c r="N3184" s="36"/>
      <c r="O3184" s="37"/>
      <c r="P3184" s="43"/>
      <c r="Q3184" s="38"/>
      <c r="R3184" s="38"/>
      <c r="S3184" s="39"/>
      <c r="T3184" s="40"/>
      <c r="U3184" s="40"/>
      <c r="V3184" s="38"/>
      <c r="W3184" s="38"/>
      <c r="X3184" s="38"/>
      <c r="Y3184" s="43"/>
    </row>
    <row r="3185" spans="1:25">
      <c r="A3185" s="34"/>
      <c r="B3185" s="34"/>
      <c r="C3185" s="34"/>
      <c r="D3185" s="34"/>
      <c r="E3185" s="34"/>
      <c r="F3185" s="34"/>
      <c r="G3185" s="34"/>
      <c r="H3185" s="33"/>
      <c r="I3185" s="33"/>
      <c r="J3185" s="33"/>
      <c r="K3185" s="33"/>
      <c r="L3185" s="35"/>
      <c r="M3185" s="35"/>
      <c r="N3185" s="36"/>
      <c r="O3185" s="37"/>
      <c r="P3185" s="43"/>
      <c r="Q3185" s="38"/>
      <c r="R3185" s="38"/>
      <c r="S3185" s="39"/>
      <c r="T3185" s="40"/>
      <c r="U3185" s="40"/>
      <c r="V3185" s="38"/>
      <c r="W3185" s="38"/>
      <c r="X3185" s="38"/>
      <c r="Y3185" s="43"/>
    </row>
    <row r="3186" spans="1:25">
      <c r="A3186" s="34"/>
      <c r="B3186" s="34"/>
      <c r="C3186" s="34"/>
      <c r="D3186" s="34"/>
      <c r="E3186" s="34"/>
      <c r="F3186" s="34"/>
      <c r="G3186" s="34"/>
      <c r="H3186" s="33"/>
      <c r="I3186" s="33"/>
      <c r="J3186" s="33"/>
      <c r="K3186" s="33"/>
      <c r="L3186" s="35"/>
      <c r="M3186" s="35"/>
      <c r="N3186" s="36"/>
      <c r="O3186" s="37"/>
      <c r="P3186" s="43"/>
      <c r="Q3186" s="38"/>
      <c r="R3186" s="38"/>
      <c r="S3186" s="39"/>
      <c r="T3186" s="40"/>
      <c r="U3186" s="40"/>
      <c r="V3186" s="38"/>
      <c r="W3186" s="38"/>
      <c r="X3186" s="38"/>
      <c r="Y3186" s="43"/>
    </row>
    <row r="3187" spans="1:25">
      <c r="A3187" s="34"/>
      <c r="B3187" s="34"/>
      <c r="C3187" s="34"/>
      <c r="D3187" s="34"/>
      <c r="E3187" s="34"/>
      <c r="F3187" s="34"/>
      <c r="G3187" s="34"/>
      <c r="H3187" s="33"/>
      <c r="I3187" s="33"/>
      <c r="J3187" s="33"/>
      <c r="K3187" s="33"/>
      <c r="L3187" s="35"/>
      <c r="M3187" s="35"/>
      <c r="N3187" s="36"/>
      <c r="O3187" s="37"/>
      <c r="P3187" s="43"/>
      <c r="Q3187" s="38"/>
      <c r="R3187" s="38"/>
      <c r="S3187" s="39"/>
      <c r="T3187" s="40"/>
      <c r="U3187" s="40"/>
      <c r="V3187" s="38"/>
      <c r="W3187" s="38"/>
      <c r="X3187" s="38"/>
      <c r="Y3187" s="43"/>
    </row>
    <row r="3188" spans="1:25">
      <c r="A3188" s="34"/>
      <c r="B3188" s="34"/>
      <c r="C3188" s="34"/>
      <c r="D3188" s="34"/>
      <c r="E3188" s="34"/>
      <c r="F3188" s="34"/>
      <c r="G3188" s="34"/>
      <c r="H3188" s="33"/>
      <c r="I3188" s="33"/>
      <c r="J3188" s="33"/>
      <c r="K3188" s="33"/>
      <c r="L3188" s="35"/>
      <c r="M3188" s="35"/>
      <c r="N3188" s="36"/>
      <c r="O3188" s="37"/>
      <c r="P3188" s="43"/>
      <c r="Q3188" s="38"/>
      <c r="R3188" s="38"/>
      <c r="S3188" s="39"/>
      <c r="T3188" s="40"/>
      <c r="U3188" s="40"/>
      <c r="V3188" s="38"/>
      <c r="W3188" s="38"/>
      <c r="X3188" s="38"/>
      <c r="Y3188" s="43"/>
    </row>
    <row r="3189" spans="1:25">
      <c r="A3189" s="34"/>
      <c r="B3189" s="34"/>
      <c r="C3189" s="34"/>
      <c r="D3189" s="34"/>
      <c r="E3189" s="34"/>
      <c r="F3189" s="34"/>
      <c r="G3189" s="34"/>
      <c r="H3189" s="33"/>
      <c r="I3189" s="33"/>
      <c r="J3189" s="33"/>
      <c r="K3189" s="33"/>
      <c r="L3189" s="35"/>
      <c r="M3189" s="35"/>
      <c r="N3189" s="36"/>
      <c r="O3189" s="37"/>
      <c r="P3189" s="43"/>
      <c r="Q3189" s="38"/>
      <c r="R3189" s="38"/>
      <c r="S3189" s="39"/>
      <c r="T3189" s="40"/>
      <c r="U3189" s="40"/>
      <c r="V3189" s="38"/>
      <c r="W3189" s="38"/>
      <c r="X3189" s="38"/>
      <c r="Y3189" s="43"/>
    </row>
    <row r="3190" spans="1:25">
      <c r="A3190" s="34"/>
      <c r="B3190" s="34"/>
      <c r="C3190" s="34"/>
      <c r="D3190" s="34"/>
      <c r="E3190" s="34"/>
      <c r="F3190" s="34"/>
      <c r="G3190" s="34"/>
      <c r="H3190" s="33"/>
      <c r="I3190" s="33"/>
      <c r="J3190" s="33"/>
      <c r="K3190" s="33"/>
      <c r="L3190" s="35"/>
      <c r="M3190" s="35"/>
      <c r="N3190" s="36"/>
      <c r="O3190" s="37"/>
      <c r="P3190" s="43"/>
      <c r="Q3190" s="38"/>
      <c r="R3190" s="38"/>
      <c r="S3190" s="39"/>
      <c r="T3190" s="40"/>
      <c r="U3190" s="40"/>
      <c r="V3190" s="38"/>
      <c r="W3190" s="38"/>
      <c r="X3190" s="38"/>
      <c r="Y3190" s="43"/>
    </row>
    <row r="3191" spans="1:25">
      <c r="A3191" s="34"/>
      <c r="B3191" s="34"/>
      <c r="C3191" s="34"/>
      <c r="D3191" s="34"/>
      <c r="E3191" s="34"/>
      <c r="F3191" s="34"/>
      <c r="G3191" s="34"/>
      <c r="H3191" s="33"/>
      <c r="I3191" s="33"/>
      <c r="J3191" s="33"/>
      <c r="K3191" s="33"/>
      <c r="L3191" s="35"/>
      <c r="M3191" s="35"/>
      <c r="N3191" s="36"/>
      <c r="O3191" s="37"/>
      <c r="P3191" s="43"/>
      <c r="Q3191" s="38"/>
      <c r="R3191" s="38"/>
      <c r="S3191" s="39"/>
      <c r="T3191" s="40"/>
      <c r="U3191" s="40"/>
      <c r="V3191" s="38"/>
      <c r="W3191" s="38"/>
      <c r="X3191" s="38"/>
      <c r="Y3191" s="43"/>
    </row>
    <row r="3192" spans="1:25">
      <c r="A3192" s="34"/>
      <c r="B3192" s="34"/>
      <c r="C3192" s="34"/>
      <c r="D3192" s="34"/>
      <c r="E3192" s="34"/>
      <c r="F3192" s="34"/>
      <c r="G3192" s="34"/>
      <c r="H3192" s="33"/>
      <c r="I3192" s="33"/>
      <c r="J3192" s="33"/>
      <c r="K3192" s="33"/>
      <c r="L3192" s="35"/>
      <c r="M3192" s="35"/>
      <c r="N3192" s="36"/>
      <c r="O3192" s="37"/>
      <c r="P3192" s="43"/>
      <c r="Q3192" s="38"/>
      <c r="R3192" s="38"/>
      <c r="S3192" s="39"/>
      <c r="T3192" s="40"/>
      <c r="U3192" s="40"/>
      <c r="V3192" s="38"/>
      <c r="W3192" s="38"/>
      <c r="X3192" s="38"/>
      <c r="Y3192" s="43"/>
    </row>
    <row r="3193" spans="1:25">
      <c r="A3193" s="34"/>
      <c r="B3193" s="34"/>
      <c r="C3193" s="34"/>
      <c r="D3193" s="34"/>
      <c r="E3193" s="34"/>
      <c r="F3193" s="34"/>
      <c r="G3193" s="34"/>
      <c r="H3193" s="33"/>
      <c r="I3193" s="33"/>
      <c r="J3193" s="33"/>
      <c r="K3193" s="33"/>
      <c r="L3193" s="35"/>
      <c r="M3193" s="35"/>
      <c r="N3193" s="36"/>
      <c r="O3193" s="37"/>
      <c r="P3193" s="43"/>
      <c r="Q3193" s="38"/>
      <c r="R3193" s="38"/>
      <c r="S3193" s="39"/>
      <c r="T3193" s="40"/>
      <c r="U3193" s="40"/>
      <c r="V3193" s="38"/>
      <c r="W3193" s="38"/>
      <c r="X3193" s="38"/>
      <c r="Y3193" s="43"/>
    </row>
    <row r="3194" spans="1:25">
      <c r="A3194" s="34"/>
      <c r="B3194" s="34"/>
      <c r="C3194" s="34"/>
      <c r="D3194" s="34"/>
      <c r="E3194" s="34"/>
      <c r="F3194" s="34"/>
      <c r="G3194" s="34"/>
      <c r="H3194" s="33"/>
      <c r="I3194" s="33"/>
      <c r="J3194" s="33"/>
      <c r="K3194" s="33"/>
      <c r="L3194" s="35"/>
      <c r="M3194" s="35"/>
      <c r="N3194" s="36"/>
      <c r="O3194" s="37"/>
      <c r="P3194" s="43"/>
      <c r="Q3194" s="38"/>
      <c r="R3194" s="38"/>
      <c r="S3194" s="39"/>
      <c r="T3194" s="40"/>
      <c r="U3194" s="40"/>
      <c r="V3194" s="38"/>
      <c r="W3194" s="38"/>
      <c r="X3194" s="38"/>
      <c r="Y3194" s="43"/>
    </row>
    <row r="3195" spans="1:25">
      <c r="A3195" s="34"/>
      <c r="B3195" s="34"/>
      <c r="C3195" s="34"/>
      <c r="D3195" s="34"/>
      <c r="E3195" s="34"/>
      <c r="F3195" s="34"/>
      <c r="G3195" s="34"/>
      <c r="H3195" s="33"/>
      <c r="I3195" s="33"/>
      <c r="J3195" s="33"/>
      <c r="K3195" s="33"/>
      <c r="L3195" s="35"/>
      <c r="M3195" s="35"/>
      <c r="N3195" s="36"/>
      <c r="O3195" s="37"/>
      <c r="P3195" s="43"/>
      <c r="Q3195" s="38"/>
      <c r="R3195" s="38"/>
      <c r="S3195" s="39"/>
      <c r="T3195" s="40"/>
      <c r="U3195" s="40"/>
      <c r="V3195" s="38"/>
      <c r="W3195" s="38"/>
      <c r="X3195" s="38"/>
      <c r="Y3195" s="43"/>
    </row>
    <row r="3196" spans="1:25">
      <c r="A3196" s="34"/>
      <c r="B3196" s="34"/>
      <c r="C3196" s="34"/>
      <c r="D3196" s="34"/>
      <c r="E3196" s="34"/>
      <c r="F3196" s="34"/>
      <c r="G3196" s="34"/>
      <c r="H3196" s="33"/>
      <c r="I3196" s="33"/>
      <c r="J3196" s="33"/>
      <c r="K3196" s="33"/>
      <c r="L3196" s="35"/>
      <c r="M3196" s="35"/>
      <c r="N3196" s="36"/>
      <c r="O3196" s="37"/>
      <c r="P3196" s="43"/>
      <c r="Q3196" s="38"/>
      <c r="R3196" s="38"/>
      <c r="S3196" s="39"/>
      <c r="T3196" s="40"/>
      <c r="U3196" s="40"/>
      <c r="V3196" s="38"/>
      <c r="W3196" s="38"/>
      <c r="X3196" s="38"/>
      <c r="Y3196" s="43"/>
    </row>
    <row r="3197" spans="1:25">
      <c r="A3197" s="34"/>
      <c r="B3197" s="34"/>
      <c r="C3197" s="34"/>
      <c r="D3197" s="34"/>
      <c r="E3197" s="34"/>
      <c r="F3197" s="34"/>
      <c r="G3197" s="34"/>
      <c r="H3197" s="33"/>
      <c r="I3197" s="33"/>
      <c r="J3197" s="33"/>
      <c r="K3197" s="33"/>
      <c r="L3197" s="35"/>
      <c r="M3197" s="35"/>
      <c r="N3197" s="36"/>
      <c r="O3197" s="37"/>
      <c r="P3197" s="43"/>
      <c r="Q3197" s="38"/>
      <c r="R3197" s="38"/>
      <c r="S3197" s="39"/>
      <c r="T3197" s="40"/>
      <c r="U3197" s="40"/>
      <c r="V3197" s="38"/>
      <c r="W3197" s="38"/>
      <c r="X3197" s="38"/>
      <c r="Y3197" s="43"/>
    </row>
    <row r="3198" spans="1:25">
      <c r="A3198" s="34"/>
      <c r="B3198" s="34"/>
      <c r="C3198" s="34"/>
      <c r="D3198" s="34"/>
      <c r="E3198" s="34"/>
      <c r="F3198" s="34"/>
      <c r="G3198" s="34"/>
      <c r="H3198" s="33"/>
      <c r="I3198" s="33"/>
      <c r="J3198" s="33"/>
      <c r="K3198" s="33"/>
      <c r="L3198" s="35"/>
      <c r="M3198" s="35"/>
      <c r="N3198" s="36"/>
      <c r="O3198" s="37"/>
      <c r="P3198" s="43"/>
      <c r="Q3198" s="38"/>
      <c r="R3198" s="38"/>
      <c r="S3198" s="39"/>
      <c r="T3198" s="40"/>
      <c r="U3198" s="40"/>
      <c r="V3198" s="38"/>
      <c r="W3198" s="38"/>
      <c r="X3198" s="38"/>
      <c r="Y3198" s="43"/>
    </row>
    <row r="3199" spans="1:25">
      <c r="A3199" s="34"/>
      <c r="B3199" s="34"/>
      <c r="C3199" s="34"/>
      <c r="D3199" s="34"/>
      <c r="E3199" s="34"/>
      <c r="F3199" s="34"/>
      <c r="G3199" s="34"/>
      <c r="H3199" s="33"/>
      <c r="I3199" s="33"/>
      <c r="J3199" s="33"/>
      <c r="K3199" s="33"/>
      <c r="L3199" s="35"/>
      <c r="M3199" s="35"/>
      <c r="N3199" s="36"/>
      <c r="O3199" s="37"/>
      <c r="P3199" s="43"/>
      <c r="Q3199" s="38"/>
      <c r="R3199" s="38"/>
      <c r="S3199" s="39"/>
      <c r="T3199" s="40"/>
      <c r="U3199" s="40"/>
      <c r="V3199" s="38"/>
      <c r="W3199" s="38"/>
      <c r="X3199" s="38"/>
      <c r="Y3199" s="43"/>
    </row>
    <row r="3200" spans="1:25">
      <c r="A3200" s="34"/>
      <c r="B3200" s="34"/>
      <c r="C3200" s="34"/>
      <c r="D3200" s="34"/>
      <c r="E3200" s="34"/>
      <c r="F3200" s="34"/>
      <c r="G3200" s="34"/>
      <c r="H3200" s="33"/>
      <c r="I3200" s="33"/>
      <c r="J3200" s="33"/>
      <c r="K3200" s="33"/>
      <c r="L3200" s="35"/>
      <c r="M3200" s="35"/>
      <c r="N3200" s="36"/>
      <c r="O3200" s="37"/>
      <c r="P3200" s="43"/>
      <c r="Q3200" s="38"/>
      <c r="R3200" s="38"/>
      <c r="S3200" s="39"/>
      <c r="T3200" s="40"/>
      <c r="U3200" s="40"/>
      <c r="V3200" s="38"/>
      <c r="W3200" s="38"/>
      <c r="X3200" s="38"/>
      <c r="Y3200" s="43"/>
    </row>
    <row r="3201" spans="1:25">
      <c r="A3201" s="34"/>
      <c r="B3201" s="34"/>
      <c r="C3201" s="34"/>
      <c r="D3201" s="34"/>
      <c r="E3201" s="34"/>
      <c r="F3201" s="34"/>
      <c r="G3201" s="34"/>
      <c r="H3201" s="33"/>
      <c r="I3201" s="33"/>
      <c r="J3201" s="33"/>
      <c r="K3201" s="33"/>
      <c r="L3201" s="35"/>
      <c r="M3201" s="35"/>
      <c r="N3201" s="36"/>
      <c r="O3201" s="37"/>
      <c r="P3201" s="43"/>
      <c r="Q3201" s="38"/>
      <c r="R3201" s="38"/>
      <c r="S3201" s="39"/>
      <c r="T3201" s="40"/>
      <c r="U3201" s="40"/>
      <c r="V3201" s="38"/>
      <c r="W3201" s="38"/>
      <c r="X3201" s="38"/>
      <c r="Y3201" s="43"/>
    </row>
    <row r="3202" spans="1:25">
      <c r="A3202" s="34"/>
      <c r="B3202" s="34"/>
      <c r="C3202" s="34"/>
      <c r="D3202" s="34"/>
      <c r="E3202" s="34"/>
      <c r="F3202" s="34"/>
      <c r="G3202" s="34"/>
      <c r="H3202" s="33"/>
      <c r="I3202" s="33"/>
      <c r="J3202" s="33"/>
      <c r="K3202" s="33"/>
      <c r="L3202" s="35"/>
      <c r="M3202" s="35"/>
      <c r="N3202" s="36"/>
      <c r="O3202" s="37"/>
      <c r="P3202" s="43"/>
      <c r="Q3202" s="38"/>
      <c r="R3202" s="38"/>
      <c r="S3202" s="39"/>
      <c r="T3202" s="40"/>
      <c r="U3202" s="40"/>
      <c r="V3202" s="38"/>
      <c r="W3202" s="38"/>
      <c r="X3202" s="38"/>
      <c r="Y3202" s="43"/>
    </row>
    <row r="3203" spans="1:25">
      <c r="A3203" s="34"/>
      <c r="B3203" s="34"/>
      <c r="C3203" s="34"/>
      <c r="D3203" s="34"/>
      <c r="E3203" s="34"/>
      <c r="F3203" s="34"/>
      <c r="G3203" s="34"/>
      <c r="H3203" s="33"/>
      <c r="I3203" s="33"/>
      <c r="J3203" s="33"/>
      <c r="K3203" s="33"/>
      <c r="L3203" s="35"/>
      <c r="M3203" s="35"/>
      <c r="N3203" s="36"/>
      <c r="O3203" s="37"/>
      <c r="P3203" s="43"/>
      <c r="Q3203" s="38"/>
      <c r="R3203" s="38"/>
      <c r="S3203" s="39"/>
      <c r="T3203" s="40"/>
      <c r="U3203" s="40"/>
      <c r="V3203" s="38"/>
      <c r="W3203" s="38"/>
      <c r="X3203" s="38"/>
      <c r="Y3203" s="43"/>
    </row>
    <row r="3204" spans="1:25">
      <c r="A3204" s="34"/>
      <c r="B3204" s="34"/>
      <c r="C3204" s="34"/>
      <c r="D3204" s="34"/>
      <c r="E3204" s="34"/>
      <c r="F3204" s="34"/>
      <c r="G3204" s="34"/>
      <c r="H3204" s="33"/>
      <c r="I3204" s="33"/>
      <c r="J3204" s="33"/>
      <c r="K3204" s="33"/>
      <c r="L3204" s="35"/>
      <c r="M3204" s="35"/>
      <c r="N3204" s="36"/>
      <c r="O3204" s="37"/>
      <c r="P3204" s="43"/>
      <c r="Q3204" s="38"/>
      <c r="R3204" s="38"/>
      <c r="S3204" s="39"/>
      <c r="T3204" s="40"/>
      <c r="U3204" s="40"/>
      <c r="V3204" s="38"/>
      <c r="W3204" s="38"/>
      <c r="X3204" s="38"/>
      <c r="Y3204" s="43"/>
    </row>
    <row r="3205" spans="1:25">
      <c r="A3205" s="34"/>
      <c r="B3205" s="34"/>
      <c r="C3205" s="34"/>
      <c r="D3205" s="34"/>
      <c r="E3205" s="34"/>
      <c r="F3205" s="34"/>
      <c r="G3205" s="34"/>
      <c r="H3205" s="33"/>
      <c r="I3205" s="33"/>
      <c r="J3205" s="33"/>
      <c r="K3205" s="33"/>
      <c r="L3205" s="35"/>
      <c r="M3205" s="35"/>
      <c r="N3205" s="36"/>
      <c r="O3205" s="37"/>
      <c r="P3205" s="43"/>
      <c r="Q3205" s="38"/>
      <c r="R3205" s="38"/>
      <c r="S3205" s="39"/>
      <c r="T3205" s="40"/>
      <c r="U3205" s="40"/>
      <c r="V3205" s="38"/>
      <c r="W3205" s="38"/>
      <c r="X3205" s="38"/>
      <c r="Y3205" s="43"/>
    </row>
    <row r="3206" spans="1:25">
      <c r="A3206" s="34"/>
      <c r="B3206" s="34"/>
      <c r="C3206" s="34"/>
      <c r="D3206" s="34"/>
      <c r="E3206" s="34"/>
      <c r="F3206" s="34"/>
      <c r="G3206" s="34"/>
      <c r="H3206" s="33"/>
      <c r="I3206" s="33"/>
      <c r="J3206" s="33"/>
      <c r="K3206" s="33"/>
      <c r="L3206" s="35"/>
      <c r="M3206" s="35"/>
      <c r="N3206" s="36"/>
      <c r="O3206" s="37"/>
      <c r="P3206" s="43"/>
      <c r="Q3206" s="38"/>
      <c r="R3206" s="38"/>
      <c r="S3206" s="39"/>
      <c r="T3206" s="40"/>
      <c r="U3206" s="40"/>
      <c r="V3206" s="38"/>
      <c r="W3206" s="38"/>
      <c r="X3206" s="38"/>
      <c r="Y3206" s="43"/>
    </row>
    <row r="3207" spans="1:25">
      <c r="A3207" s="34"/>
      <c r="B3207" s="34"/>
      <c r="C3207" s="34"/>
      <c r="D3207" s="34"/>
      <c r="E3207" s="34"/>
      <c r="F3207" s="34"/>
      <c r="G3207" s="34"/>
      <c r="H3207" s="33"/>
      <c r="I3207" s="33"/>
      <c r="J3207" s="33"/>
      <c r="K3207" s="33"/>
      <c r="L3207" s="35"/>
      <c r="M3207" s="35"/>
      <c r="N3207" s="36"/>
      <c r="O3207" s="37"/>
      <c r="P3207" s="43"/>
      <c r="Q3207" s="38"/>
      <c r="R3207" s="38"/>
      <c r="S3207" s="39"/>
      <c r="T3207" s="40"/>
      <c r="U3207" s="40"/>
      <c r="V3207" s="38"/>
      <c r="W3207" s="38"/>
      <c r="X3207" s="38"/>
      <c r="Y3207" s="43"/>
    </row>
    <row r="3208" spans="1:25">
      <c r="A3208" s="34"/>
      <c r="B3208" s="34"/>
      <c r="C3208" s="34"/>
      <c r="D3208" s="34"/>
      <c r="E3208" s="34"/>
      <c r="F3208" s="34"/>
      <c r="G3208" s="34"/>
      <c r="H3208" s="33"/>
      <c r="I3208" s="33"/>
      <c r="J3208" s="33"/>
      <c r="K3208" s="33"/>
      <c r="L3208" s="35"/>
      <c r="M3208" s="35"/>
      <c r="N3208" s="36"/>
      <c r="O3208" s="37"/>
      <c r="P3208" s="43"/>
      <c r="Q3208" s="38"/>
      <c r="R3208" s="38"/>
      <c r="S3208" s="39"/>
      <c r="T3208" s="40"/>
      <c r="U3208" s="40"/>
      <c r="V3208" s="38"/>
      <c r="W3208" s="38"/>
      <c r="X3208" s="38"/>
      <c r="Y3208" s="43"/>
    </row>
    <row r="3209" spans="1:25">
      <c r="A3209" s="34"/>
      <c r="B3209" s="34"/>
      <c r="C3209" s="34"/>
      <c r="D3209" s="34"/>
      <c r="E3209" s="34"/>
      <c r="F3209" s="34"/>
      <c r="G3209" s="34"/>
      <c r="H3209" s="33"/>
      <c r="I3209" s="33"/>
      <c r="J3209" s="33"/>
      <c r="K3209" s="33"/>
      <c r="L3209" s="35"/>
      <c r="M3209" s="35"/>
      <c r="N3209" s="36"/>
      <c r="O3209" s="37"/>
      <c r="P3209" s="43"/>
      <c r="Q3209" s="38"/>
      <c r="R3209" s="38"/>
      <c r="S3209" s="39"/>
      <c r="T3209" s="40"/>
      <c r="U3209" s="40"/>
      <c r="V3209" s="38"/>
      <c r="W3209" s="38"/>
      <c r="X3209" s="38"/>
      <c r="Y3209" s="43"/>
    </row>
    <row r="3210" spans="1:25">
      <c r="A3210" s="34"/>
      <c r="B3210" s="34"/>
      <c r="C3210" s="34"/>
      <c r="D3210" s="34"/>
      <c r="E3210" s="34"/>
      <c r="F3210" s="34"/>
      <c r="G3210" s="34"/>
      <c r="H3210" s="33"/>
      <c r="I3210" s="33"/>
      <c r="J3210" s="33"/>
      <c r="K3210" s="33"/>
      <c r="L3210" s="35"/>
      <c r="M3210" s="35"/>
      <c r="N3210" s="36"/>
      <c r="O3210" s="37"/>
      <c r="P3210" s="43"/>
      <c r="Q3210" s="38"/>
      <c r="R3210" s="38"/>
      <c r="S3210" s="39"/>
      <c r="T3210" s="40"/>
      <c r="U3210" s="40"/>
      <c r="V3210" s="38"/>
      <c r="W3210" s="38"/>
      <c r="X3210" s="38"/>
      <c r="Y3210" s="43"/>
    </row>
    <row r="3211" spans="1:25">
      <c r="A3211" s="34"/>
      <c r="B3211" s="34"/>
      <c r="C3211" s="34"/>
      <c r="D3211" s="34"/>
      <c r="E3211" s="34"/>
      <c r="F3211" s="34"/>
      <c r="G3211" s="34"/>
      <c r="H3211" s="33"/>
      <c r="I3211" s="33"/>
      <c r="J3211" s="33"/>
      <c r="K3211" s="33"/>
      <c r="L3211" s="35"/>
      <c r="M3211" s="35"/>
      <c r="N3211" s="36"/>
      <c r="O3211" s="37"/>
      <c r="P3211" s="43"/>
      <c r="Q3211" s="38"/>
      <c r="R3211" s="38"/>
      <c r="S3211" s="39"/>
      <c r="T3211" s="40"/>
      <c r="U3211" s="40"/>
      <c r="V3211" s="38"/>
      <c r="W3211" s="38"/>
      <c r="X3211" s="38"/>
      <c r="Y3211" s="43"/>
    </row>
    <row r="3212" spans="1:25">
      <c r="A3212" s="34"/>
      <c r="B3212" s="34"/>
      <c r="C3212" s="34"/>
      <c r="D3212" s="34"/>
      <c r="E3212" s="34"/>
      <c r="F3212" s="34"/>
      <c r="G3212" s="34"/>
      <c r="H3212" s="33"/>
      <c r="I3212" s="33"/>
      <c r="J3212" s="33"/>
      <c r="K3212" s="33"/>
      <c r="L3212" s="35"/>
      <c r="M3212" s="35"/>
      <c r="N3212" s="36"/>
      <c r="O3212" s="37"/>
      <c r="P3212" s="43"/>
      <c r="Q3212" s="38"/>
      <c r="R3212" s="38"/>
      <c r="S3212" s="39"/>
      <c r="T3212" s="40"/>
      <c r="U3212" s="40"/>
      <c r="V3212" s="38"/>
      <c r="W3212" s="38"/>
      <c r="X3212" s="38"/>
      <c r="Y3212" s="43"/>
    </row>
    <row r="3213" spans="1:25">
      <c r="A3213" s="34"/>
      <c r="B3213" s="34"/>
      <c r="C3213" s="34"/>
      <c r="D3213" s="34"/>
      <c r="E3213" s="34"/>
      <c r="F3213" s="34"/>
      <c r="G3213" s="34"/>
      <c r="H3213" s="33"/>
      <c r="I3213" s="33"/>
      <c r="J3213" s="33"/>
      <c r="K3213" s="33"/>
      <c r="L3213" s="35"/>
      <c r="M3213" s="35"/>
      <c r="N3213" s="36"/>
      <c r="O3213" s="37"/>
      <c r="P3213" s="43"/>
      <c r="Q3213" s="38"/>
      <c r="R3213" s="38"/>
      <c r="S3213" s="39"/>
      <c r="T3213" s="40"/>
      <c r="U3213" s="40"/>
      <c r="V3213" s="38"/>
      <c r="W3213" s="38"/>
      <c r="X3213" s="38"/>
      <c r="Y3213" s="43"/>
    </row>
    <row r="3214" spans="1:25">
      <c r="A3214" s="34"/>
      <c r="B3214" s="34"/>
      <c r="C3214" s="34"/>
      <c r="D3214" s="34"/>
      <c r="E3214" s="34"/>
      <c r="F3214" s="34"/>
      <c r="G3214" s="34"/>
      <c r="H3214" s="33"/>
      <c r="I3214" s="33"/>
      <c r="J3214" s="33"/>
      <c r="K3214" s="33"/>
      <c r="L3214" s="35"/>
      <c r="M3214" s="35"/>
      <c r="N3214" s="36"/>
      <c r="O3214" s="37"/>
      <c r="P3214" s="43"/>
      <c r="Q3214" s="38"/>
      <c r="R3214" s="38"/>
      <c r="S3214" s="39"/>
      <c r="T3214" s="40"/>
      <c r="U3214" s="40"/>
      <c r="V3214" s="38"/>
      <c r="W3214" s="38"/>
      <c r="X3214" s="38"/>
      <c r="Y3214" s="43"/>
    </row>
    <row r="3215" spans="1:25">
      <c r="A3215" s="34"/>
      <c r="B3215" s="34"/>
      <c r="C3215" s="34"/>
      <c r="D3215" s="34"/>
      <c r="E3215" s="34"/>
      <c r="F3215" s="34"/>
      <c r="G3215" s="34"/>
      <c r="H3215" s="33"/>
      <c r="I3215" s="33"/>
      <c r="J3215" s="33"/>
      <c r="K3215" s="33"/>
      <c r="L3215" s="35"/>
      <c r="M3215" s="35"/>
      <c r="N3215" s="36"/>
      <c r="O3215" s="37"/>
      <c r="P3215" s="43"/>
      <c r="Q3215" s="38"/>
      <c r="R3215" s="38"/>
      <c r="S3215" s="39"/>
      <c r="T3215" s="40"/>
      <c r="U3215" s="40"/>
      <c r="V3215" s="38"/>
      <c r="W3215" s="38"/>
      <c r="X3215" s="38"/>
      <c r="Y3215" s="43"/>
    </row>
    <row r="3216" spans="1:25">
      <c r="A3216" s="34"/>
      <c r="B3216" s="34"/>
      <c r="C3216" s="34"/>
      <c r="D3216" s="34"/>
      <c r="E3216" s="34"/>
      <c r="F3216" s="34"/>
      <c r="G3216" s="34"/>
      <c r="H3216" s="33"/>
      <c r="I3216" s="33"/>
      <c r="J3216" s="33"/>
      <c r="K3216" s="33"/>
      <c r="L3216" s="35"/>
      <c r="M3216" s="35"/>
      <c r="N3216" s="36"/>
      <c r="O3216" s="37"/>
      <c r="P3216" s="43"/>
      <c r="Q3216" s="38"/>
      <c r="R3216" s="38"/>
      <c r="S3216" s="39"/>
      <c r="T3216" s="40"/>
      <c r="U3216" s="40"/>
      <c r="V3216" s="38"/>
      <c r="W3216" s="38"/>
      <c r="X3216" s="38"/>
      <c r="Y3216" s="43"/>
    </row>
    <row r="3217" spans="1:25">
      <c r="A3217" s="34"/>
      <c r="B3217" s="34"/>
      <c r="C3217" s="34"/>
      <c r="D3217" s="34"/>
      <c r="E3217" s="34"/>
      <c r="F3217" s="34"/>
      <c r="G3217" s="34"/>
      <c r="H3217" s="33"/>
      <c r="I3217" s="33"/>
      <c r="J3217" s="33"/>
      <c r="K3217" s="33"/>
      <c r="L3217" s="35"/>
      <c r="M3217" s="35"/>
      <c r="N3217" s="36"/>
      <c r="O3217" s="37"/>
      <c r="P3217" s="43"/>
      <c r="Q3217" s="38"/>
      <c r="R3217" s="38"/>
      <c r="S3217" s="39"/>
      <c r="T3217" s="40"/>
      <c r="U3217" s="40"/>
      <c r="V3217" s="38"/>
      <c r="W3217" s="38"/>
      <c r="X3217" s="38"/>
      <c r="Y3217" s="43"/>
    </row>
    <row r="3218" spans="1:25">
      <c r="A3218" s="34"/>
      <c r="B3218" s="34"/>
      <c r="C3218" s="34"/>
      <c r="D3218" s="34"/>
      <c r="E3218" s="34"/>
      <c r="F3218" s="34"/>
      <c r="G3218" s="34"/>
      <c r="H3218" s="33"/>
      <c r="I3218" s="33"/>
      <c r="J3218" s="33"/>
      <c r="K3218" s="33"/>
      <c r="L3218" s="35"/>
      <c r="M3218" s="35"/>
      <c r="N3218" s="36"/>
      <c r="O3218" s="37"/>
      <c r="P3218" s="43"/>
      <c r="Q3218" s="38"/>
      <c r="R3218" s="38"/>
      <c r="S3218" s="39"/>
      <c r="T3218" s="40"/>
      <c r="U3218" s="40"/>
      <c r="V3218" s="38"/>
      <c r="W3218" s="38"/>
      <c r="X3218" s="38"/>
      <c r="Y3218" s="43"/>
    </row>
    <row r="3219" spans="1:25">
      <c r="A3219" s="34"/>
      <c r="B3219" s="34"/>
      <c r="C3219" s="34"/>
      <c r="D3219" s="34"/>
      <c r="E3219" s="34"/>
      <c r="F3219" s="34"/>
      <c r="G3219" s="34"/>
      <c r="H3219" s="33"/>
      <c r="I3219" s="33"/>
      <c r="J3219" s="33"/>
      <c r="K3219" s="33"/>
      <c r="L3219" s="35"/>
      <c r="M3219" s="35"/>
      <c r="N3219" s="36"/>
      <c r="O3219" s="37"/>
      <c r="P3219" s="43"/>
      <c r="Q3219" s="38"/>
      <c r="R3219" s="38"/>
      <c r="S3219" s="39"/>
      <c r="T3219" s="40"/>
      <c r="U3219" s="40"/>
      <c r="V3219" s="38"/>
      <c r="W3219" s="38"/>
      <c r="X3219" s="38"/>
      <c r="Y3219" s="43"/>
    </row>
    <row r="3220" spans="1:25">
      <c r="A3220" s="34"/>
      <c r="B3220" s="34"/>
      <c r="C3220" s="34"/>
      <c r="D3220" s="34"/>
      <c r="E3220" s="34"/>
      <c r="F3220" s="34"/>
      <c r="G3220" s="34"/>
      <c r="H3220" s="33"/>
      <c r="I3220" s="33"/>
      <c r="J3220" s="33"/>
      <c r="K3220" s="33"/>
      <c r="L3220" s="35"/>
      <c r="M3220" s="35"/>
      <c r="N3220" s="36"/>
      <c r="O3220" s="37"/>
      <c r="P3220" s="43"/>
      <c r="Q3220" s="38"/>
      <c r="R3220" s="38"/>
      <c r="S3220" s="39"/>
      <c r="T3220" s="40"/>
      <c r="U3220" s="40"/>
      <c r="V3220" s="38"/>
      <c r="W3220" s="38"/>
      <c r="X3220" s="38"/>
      <c r="Y3220" s="43"/>
    </row>
    <row r="3221" spans="1:25">
      <c r="A3221" s="34"/>
      <c r="B3221" s="34"/>
      <c r="C3221" s="34"/>
      <c r="D3221" s="34"/>
      <c r="E3221" s="34"/>
      <c r="F3221" s="34"/>
      <c r="G3221" s="34"/>
      <c r="H3221" s="33"/>
      <c r="I3221" s="33"/>
      <c r="J3221" s="33"/>
      <c r="K3221" s="33"/>
      <c r="L3221" s="35"/>
      <c r="M3221" s="35"/>
      <c r="N3221" s="36"/>
      <c r="O3221" s="37"/>
      <c r="P3221" s="43"/>
      <c r="Q3221" s="38"/>
      <c r="R3221" s="38"/>
      <c r="S3221" s="39"/>
      <c r="T3221" s="40"/>
      <c r="U3221" s="40"/>
      <c r="V3221" s="38"/>
      <c r="W3221" s="38"/>
      <c r="X3221" s="38"/>
      <c r="Y3221" s="43"/>
    </row>
    <row r="3222" spans="1:25">
      <c r="A3222" s="34"/>
      <c r="B3222" s="34"/>
      <c r="C3222" s="34"/>
      <c r="D3222" s="34"/>
      <c r="E3222" s="34"/>
      <c r="F3222" s="34"/>
      <c r="G3222" s="34"/>
      <c r="H3222" s="33"/>
      <c r="I3222" s="33"/>
      <c r="J3222" s="33"/>
      <c r="K3222" s="33"/>
      <c r="L3222" s="35"/>
      <c r="M3222" s="35"/>
      <c r="N3222" s="36"/>
      <c r="O3222" s="37"/>
      <c r="P3222" s="43"/>
      <c r="Q3222" s="38"/>
      <c r="R3222" s="38"/>
      <c r="S3222" s="39"/>
      <c r="T3222" s="40"/>
      <c r="U3222" s="40"/>
      <c r="V3222" s="38"/>
      <c r="W3222" s="38"/>
      <c r="X3222" s="38"/>
      <c r="Y3222" s="43"/>
    </row>
    <row r="3223" spans="1:25">
      <c r="A3223" s="34"/>
      <c r="B3223" s="34"/>
      <c r="C3223" s="34"/>
      <c r="D3223" s="34"/>
      <c r="E3223" s="34"/>
      <c r="F3223" s="34"/>
      <c r="G3223" s="34"/>
      <c r="H3223" s="33"/>
      <c r="I3223" s="33"/>
      <c r="J3223" s="33"/>
      <c r="K3223" s="33"/>
      <c r="L3223" s="35"/>
      <c r="M3223" s="35"/>
      <c r="N3223" s="36"/>
      <c r="O3223" s="37"/>
      <c r="P3223" s="43"/>
      <c r="Q3223" s="38"/>
      <c r="R3223" s="38"/>
      <c r="S3223" s="39"/>
      <c r="T3223" s="40"/>
      <c r="U3223" s="40"/>
      <c r="V3223" s="38"/>
      <c r="W3223" s="38"/>
      <c r="X3223" s="38"/>
      <c r="Y3223" s="43"/>
    </row>
    <row r="3224" spans="1:25">
      <c r="A3224" s="34"/>
      <c r="B3224" s="34"/>
      <c r="C3224" s="34"/>
      <c r="D3224" s="34"/>
      <c r="E3224" s="34"/>
      <c r="F3224" s="34"/>
      <c r="G3224" s="34"/>
      <c r="H3224" s="33"/>
      <c r="I3224" s="33"/>
      <c r="J3224" s="33"/>
      <c r="K3224" s="33"/>
      <c r="L3224" s="35"/>
      <c r="M3224" s="35"/>
      <c r="N3224" s="36"/>
      <c r="O3224" s="37"/>
      <c r="P3224" s="43"/>
      <c r="Q3224" s="38"/>
      <c r="R3224" s="38"/>
      <c r="S3224" s="39"/>
      <c r="T3224" s="40"/>
      <c r="U3224" s="40"/>
      <c r="V3224" s="38"/>
      <c r="W3224" s="38"/>
      <c r="X3224" s="38"/>
      <c r="Y3224" s="43"/>
    </row>
    <row r="3225" spans="1:25">
      <c r="A3225" s="34"/>
      <c r="B3225" s="34"/>
      <c r="C3225" s="34"/>
      <c r="D3225" s="34"/>
      <c r="E3225" s="34"/>
      <c r="F3225" s="34"/>
      <c r="G3225" s="34"/>
      <c r="H3225" s="33"/>
      <c r="I3225" s="33"/>
      <c r="J3225" s="33"/>
      <c r="K3225" s="33"/>
      <c r="L3225" s="35"/>
      <c r="M3225" s="35"/>
      <c r="N3225" s="36"/>
      <c r="O3225" s="37"/>
      <c r="P3225" s="43"/>
      <c r="Q3225" s="38"/>
      <c r="R3225" s="38"/>
      <c r="S3225" s="39"/>
      <c r="T3225" s="40"/>
      <c r="U3225" s="40"/>
      <c r="V3225" s="38"/>
      <c r="W3225" s="38"/>
      <c r="X3225" s="38"/>
      <c r="Y3225" s="43"/>
    </row>
    <row r="3226" spans="1:25">
      <c r="A3226" s="34"/>
      <c r="B3226" s="34"/>
      <c r="C3226" s="34"/>
      <c r="D3226" s="34"/>
      <c r="E3226" s="34"/>
      <c r="F3226" s="34"/>
      <c r="G3226" s="34"/>
      <c r="H3226" s="33"/>
      <c r="I3226" s="33"/>
      <c r="J3226" s="33"/>
      <c r="K3226" s="33"/>
      <c r="L3226" s="35"/>
      <c r="M3226" s="35"/>
      <c r="N3226" s="36"/>
      <c r="O3226" s="37"/>
      <c r="P3226" s="43"/>
      <c r="Q3226" s="38"/>
      <c r="R3226" s="38"/>
      <c r="S3226" s="39"/>
      <c r="T3226" s="40"/>
      <c r="U3226" s="40"/>
      <c r="V3226" s="38"/>
      <c r="W3226" s="38"/>
      <c r="X3226" s="38"/>
      <c r="Y3226" s="43"/>
    </row>
    <row r="3227" spans="1:25">
      <c r="A3227" s="34"/>
      <c r="B3227" s="34"/>
      <c r="C3227" s="34"/>
      <c r="D3227" s="34"/>
      <c r="E3227" s="34"/>
      <c r="F3227" s="34"/>
      <c r="G3227" s="34"/>
      <c r="H3227" s="33"/>
      <c r="I3227" s="33"/>
      <c r="J3227" s="33"/>
      <c r="K3227" s="33"/>
      <c r="L3227" s="35"/>
      <c r="M3227" s="35"/>
      <c r="N3227" s="36"/>
      <c r="O3227" s="37"/>
      <c r="P3227" s="43"/>
      <c r="Q3227" s="38"/>
      <c r="R3227" s="38"/>
      <c r="S3227" s="39"/>
      <c r="T3227" s="40"/>
      <c r="U3227" s="40"/>
      <c r="V3227" s="38"/>
      <c r="W3227" s="38"/>
      <c r="X3227" s="38"/>
      <c r="Y3227" s="43"/>
    </row>
    <row r="3228" spans="1:25">
      <c r="A3228" s="34"/>
      <c r="B3228" s="34"/>
      <c r="C3228" s="34"/>
      <c r="D3228" s="34"/>
      <c r="E3228" s="34"/>
      <c r="F3228" s="34"/>
      <c r="G3228" s="34"/>
      <c r="H3228" s="33"/>
      <c r="I3228" s="33"/>
      <c r="J3228" s="33"/>
      <c r="K3228" s="33"/>
      <c r="L3228" s="35"/>
      <c r="M3228" s="35"/>
      <c r="N3228" s="36"/>
      <c r="O3228" s="37"/>
      <c r="P3228" s="43"/>
      <c r="Q3228" s="38"/>
      <c r="R3228" s="38"/>
      <c r="S3228" s="39"/>
      <c r="T3228" s="40"/>
      <c r="U3228" s="40"/>
      <c r="V3228" s="38"/>
      <c r="W3228" s="38"/>
      <c r="X3228" s="38"/>
      <c r="Y3228" s="43"/>
    </row>
    <row r="3229" spans="1:25">
      <c r="A3229" s="34"/>
      <c r="B3229" s="34"/>
      <c r="C3229" s="34"/>
      <c r="D3229" s="34"/>
      <c r="E3229" s="34"/>
      <c r="F3229" s="34"/>
      <c r="G3229" s="34"/>
      <c r="H3229" s="33"/>
      <c r="I3229" s="33"/>
      <c r="J3229" s="33"/>
      <c r="K3229" s="33"/>
      <c r="L3229" s="35"/>
      <c r="M3229" s="35"/>
      <c r="N3229" s="36"/>
      <c r="O3229" s="37"/>
      <c r="P3229" s="43"/>
      <c r="Q3229" s="38"/>
      <c r="R3229" s="38"/>
      <c r="S3229" s="39"/>
      <c r="T3229" s="40"/>
      <c r="U3229" s="40"/>
      <c r="V3229" s="38"/>
      <c r="W3229" s="38"/>
      <c r="X3229" s="38"/>
      <c r="Y3229" s="43"/>
    </row>
    <row r="3230" spans="1:25">
      <c r="A3230" s="34"/>
      <c r="B3230" s="34"/>
      <c r="C3230" s="34"/>
      <c r="D3230" s="34"/>
      <c r="E3230" s="34"/>
      <c r="F3230" s="34"/>
      <c r="G3230" s="34"/>
      <c r="H3230" s="33"/>
      <c r="I3230" s="33"/>
      <c r="J3230" s="33"/>
      <c r="K3230" s="33"/>
      <c r="L3230" s="35"/>
      <c r="M3230" s="35"/>
      <c r="N3230" s="36"/>
      <c r="O3230" s="37"/>
      <c r="P3230" s="43"/>
      <c r="Q3230" s="38"/>
      <c r="R3230" s="38"/>
      <c r="S3230" s="39"/>
      <c r="T3230" s="40"/>
      <c r="U3230" s="40"/>
      <c r="V3230" s="38"/>
      <c r="W3230" s="38"/>
      <c r="X3230" s="38"/>
      <c r="Y3230" s="43"/>
    </row>
    <row r="3231" spans="1:25">
      <c r="A3231" s="34"/>
      <c r="B3231" s="34"/>
      <c r="C3231" s="34"/>
      <c r="D3231" s="34"/>
      <c r="E3231" s="34"/>
      <c r="F3231" s="34"/>
      <c r="G3231" s="34"/>
      <c r="H3231" s="33"/>
      <c r="I3231" s="33"/>
      <c r="J3231" s="33"/>
      <c r="K3231" s="33"/>
      <c r="L3231" s="35"/>
      <c r="M3231" s="35"/>
      <c r="N3231" s="36"/>
      <c r="O3231" s="37"/>
      <c r="P3231" s="43"/>
      <c r="Q3231" s="38"/>
      <c r="R3231" s="38"/>
      <c r="S3231" s="39"/>
      <c r="T3231" s="40"/>
      <c r="U3231" s="40"/>
      <c r="V3231" s="38"/>
      <c r="W3231" s="38"/>
      <c r="X3231" s="38"/>
      <c r="Y3231" s="43"/>
    </row>
    <row r="3232" spans="1:25">
      <c r="A3232" s="34"/>
      <c r="B3232" s="34"/>
      <c r="C3232" s="34"/>
      <c r="D3232" s="34"/>
      <c r="E3232" s="34"/>
      <c r="F3232" s="34"/>
      <c r="G3232" s="34"/>
      <c r="H3232" s="33"/>
      <c r="I3232" s="33"/>
      <c r="J3232" s="33"/>
      <c r="K3232" s="33"/>
      <c r="L3232" s="35"/>
      <c r="M3232" s="35"/>
      <c r="N3232" s="36"/>
      <c r="O3232" s="37"/>
      <c r="P3232" s="43"/>
      <c r="Q3232" s="38"/>
      <c r="R3232" s="38"/>
      <c r="S3232" s="39"/>
      <c r="T3232" s="40"/>
      <c r="U3232" s="40"/>
      <c r="V3232" s="38"/>
      <c r="W3232" s="38"/>
      <c r="X3232" s="38"/>
      <c r="Y3232" s="43"/>
    </row>
    <row r="3233" spans="1:25">
      <c r="A3233" s="34"/>
      <c r="B3233" s="34"/>
      <c r="C3233" s="34"/>
      <c r="D3233" s="34"/>
      <c r="E3233" s="34"/>
      <c r="F3233" s="34"/>
      <c r="G3233" s="34"/>
      <c r="H3233" s="33"/>
      <c r="I3233" s="33"/>
      <c r="J3233" s="33"/>
      <c r="K3233" s="33"/>
      <c r="L3233" s="35"/>
      <c r="M3233" s="35"/>
      <c r="N3233" s="36"/>
      <c r="O3233" s="37"/>
      <c r="P3233" s="43"/>
      <c r="Q3233" s="38"/>
      <c r="R3233" s="38"/>
      <c r="S3233" s="39"/>
      <c r="T3233" s="40"/>
      <c r="U3233" s="40"/>
      <c r="V3233" s="38"/>
      <c r="W3233" s="38"/>
      <c r="X3233" s="38"/>
      <c r="Y3233" s="43"/>
    </row>
    <row r="3234" spans="1:25">
      <c r="A3234" s="34"/>
      <c r="B3234" s="34"/>
      <c r="C3234" s="34"/>
      <c r="D3234" s="34"/>
      <c r="E3234" s="34"/>
      <c r="F3234" s="34"/>
      <c r="G3234" s="34"/>
      <c r="H3234" s="33"/>
      <c r="I3234" s="33"/>
      <c r="J3234" s="33"/>
      <c r="K3234" s="33"/>
      <c r="L3234" s="35"/>
      <c r="M3234" s="35"/>
      <c r="N3234" s="36"/>
      <c r="O3234" s="37"/>
      <c r="P3234" s="43"/>
      <c r="Q3234" s="38"/>
      <c r="R3234" s="38"/>
      <c r="S3234" s="39"/>
      <c r="T3234" s="40"/>
      <c r="U3234" s="40"/>
      <c r="V3234" s="38"/>
      <c r="W3234" s="38"/>
      <c r="X3234" s="38"/>
      <c r="Y3234" s="43"/>
    </row>
    <row r="3235" spans="1:25">
      <c r="A3235" s="34"/>
      <c r="B3235" s="34"/>
      <c r="C3235" s="34"/>
      <c r="D3235" s="34"/>
      <c r="E3235" s="34"/>
      <c r="F3235" s="34"/>
      <c r="G3235" s="34"/>
      <c r="H3235" s="33"/>
      <c r="I3235" s="33"/>
      <c r="J3235" s="33"/>
      <c r="K3235" s="33"/>
      <c r="L3235" s="35"/>
      <c r="M3235" s="35"/>
      <c r="N3235" s="36"/>
      <c r="O3235" s="37"/>
      <c r="P3235" s="43"/>
      <c r="Q3235" s="38"/>
      <c r="R3235" s="38"/>
      <c r="S3235" s="39"/>
      <c r="T3235" s="40"/>
      <c r="U3235" s="40"/>
      <c r="V3235" s="38"/>
      <c r="W3235" s="38"/>
      <c r="X3235" s="38"/>
      <c r="Y3235" s="43"/>
    </row>
    <row r="3236" spans="1:25">
      <c r="A3236" s="34"/>
      <c r="B3236" s="34"/>
      <c r="C3236" s="34"/>
      <c r="D3236" s="34"/>
      <c r="E3236" s="34"/>
      <c r="F3236" s="34"/>
      <c r="G3236" s="34"/>
      <c r="H3236" s="33"/>
      <c r="I3236" s="33"/>
      <c r="J3236" s="33"/>
      <c r="K3236" s="33"/>
      <c r="L3236" s="35"/>
      <c r="M3236" s="35"/>
      <c r="N3236" s="36"/>
      <c r="O3236" s="37"/>
      <c r="P3236" s="43"/>
      <c r="Q3236" s="38"/>
      <c r="R3236" s="38"/>
      <c r="S3236" s="39"/>
      <c r="T3236" s="40"/>
      <c r="U3236" s="40"/>
      <c r="V3236" s="38"/>
      <c r="W3236" s="38"/>
      <c r="X3236" s="38"/>
      <c r="Y3236" s="43"/>
    </row>
    <row r="3237" spans="1:25">
      <c r="A3237" s="34"/>
      <c r="B3237" s="34"/>
      <c r="C3237" s="34"/>
      <c r="D3237" s="34"/>
      <c r="E3237" s="34"/>
      <c r="F3237" s="34"/>
      <c r="G3237" s="34"/>
      <c r="H3237" s="33"/>
      <c r="I3237" s="33"/>
      <c r="J3237" s="33"/>
      <c r="K3237" s="33"/>
      <c r="L3237" s="35"/>
      <c r="M3237" s="35"/>
      <c r="N3237" s="36"/>
      <c r="O3237" s="37"/>
      <c r="P3237" s="43"/>
      <c r="Q3237" s="38"/>
      <c r="R3237" s="38"/>
      <c r="S3237" s="39"/>
      <c r="T3237" s="40"/>
      <c r="U3237" s="40"/>
      <c r="V3237" s="38"/>
      <c r="W3237" s="38"/>
      <c r="X3237" s="38"/>
      <c r="Y3237" s="43"/>
    </row>
    <row r="3238" spans="1:25">
      <c r="A3238" s="34"/>
      <c r="B3238" s="34"/>
      <c r="C3238" s="34"/>
      <c r="D3238" s="34"/>
      <c r="E3238" s="34"/>
      <c r="F3238" s="34"/>
      <c r="G3238" s="34"/>
      <c r="H3238" s="33"/>
      <c r="I3238" s="33"/>
      <c r="J3238" s="33"/>
      <c r="K3238" s="33"/>
      <c r="L3238" s="35"/>
      <c r="M3238" s="35"/>
      <c r="N3238" s="36"/>
      <c r="O3238" s="37"/>
      <c r="P3238" s="43"/>
      <c r="Q3238" s="38"/>
      <c r="R3238" s="38"/>
      <c r="S3238" s="39"/>
      <c r="T3238" s="40"/>
      <c r="U3238" s="40"/>
      <c r="V3238" s="38"/>
      <c r="W3238" s="38"/>
      <c r="X3238" s="38"/>
      <c r="Y3238" s="43"/>
    </row>
    <row r="3239" spans="1:25">
      <c r="A3239" s="34"/>
      <c r="B3239" s="34"/>
      <c r="C3239" s="34"/>
      <c r="D3239" s="34"/>
      <c r="E3239" s="34"/>
      <c r="F3239" s="34"/>
      <c r="G3239" s="34"/>
      <c r="H3239" s="33"/>
      <c r="I3239" s="33"/>
      <c r="J3239" s="33"/>
      <c r="K3239" s="33"/>
      <c r="L3239" s="35"/>
      <c r="M3239" s="35"/>
      <c r="N3239" s="36"/>
      <c r="O3239" s="37"/>
      <c r="P3239" s="43"/>
      <c r="Q3239" s="38"/>
      <c r="R3239" s="38"/>
      <c r="S3239" s="39"/>
      <c r="T3239" s="40"/>
      <c r="U3239" s="40"/>
      <c r="V3239" s="38"/>
      <c r="W3239" s="38"/>
      <c r="X3239" s="38"/>
      <c r="Y3239" s="43"/>
    </row>
    <row r="3240" spans="1:25">
      <c r="A3240" s="34"/>
      <c r="B3240" s="34"/>
      <c r="C3240" s="34"/>
      <c r="D3240" s="34"/>
      <c r="E3240" s="34"/>
      <c r="F3240" s="34"/>
      <c r="G3240" s="34"/>
      <c r="H3240" s="33"/>
      <c r="I3240" s="33"/>
      <c r="J3240" s="33"/>
      <c r="K3240" s="33"/>
      <c r="L3240" s="35"/>
      <c r="M3240" s="35"/>
      <c r="N3240" s="36"/>
      <c r="O3240" s="37"/>
      <c r="P3240" s="43"/>
      <c r="Q3240" s="38"/>
      <c r="R3240" s="38"/>
      <c r="S3240" s="39"/>
      <c r="T3240" s="40"/>
      <c r="U3240" s="40"/>
      <c r="V3240" s="38"/>
      <c r="W3240" s="38"/>
      <c r="X3240" s="38"/>
      <c r="Y3240" s="43"/>
    </row>
    <row r="3241" spans="1:25">
      <c r="A3241" s="34"/>
      <c r="B3241" s="34"/>
      <c r="C3241" s="34"/>
      <c r="D3241" s="34"/>
      <c r="E3241" s="34"/>
      <c r="F3241" s="34"/>
      <c r="G3241" s="34"/>
      <c r="H3241" s="33"/>
      <c r="I3241" s="33"/>
      <c r="J3241" s="33"/>
      <c r="K3241" s="33"/>
      <c r="L3241" s="35"/>
      <c r="M3241" s="35"/>
      <c r="N3241" s="36"/>
      <c r="O3241" s="37"/>
      <c r="P3241" s="43"/>
      <c r="Q3241" s="38"/>
      <c r="R3241" s="38"/>
      <c r="S3241" s="39"/>
      <c r="T3241" s="40"/>
      <c r="U3241" s="40"/>
      <c r="V3241" s="38"/>
      <c r="W3241" s="38"/>
      <c r="X3241" s="38"/>
      <c r="Y3241" s="43"/>
    </row>
    <row r="3242" spans="1:25">
      <c r="A3242" s="34"/>
      <c r="B3242" s="34"/>
      <c r="C3242" s="34"/>
      <c r="D3242" s="34"/>
      <c r="E3242" s="34"/>
      <c r="F3242" s="34"/>
      <c r="G3242" s="34"/>
      <c r="H3242" s="33"/>
      <c r="I3242" s="33"/>
      <c r="J3242" s="33"/>
      <c r="K3242" s="33"/>
      <c r="L3242" s="35"/>
      <c r="M3242" s="35"/>
      <c r="N3242" s="36"/>
      <c r="O3242" s="37"/>
      <c r="P3242" s="43"/>
      <c r="Q3242" s="38"/>
      <c r="R3242" s="38"/>
      <c r="S3242" s="39"/>
      <c r="T3242" s="40"/>
      <c r="U3242" s="40"/>
      <c r="V3242" s="38"/>
      <c r="W3242" s="38"/>
      <c r="X3242" s="38"/>
      <c r="Y3242" s="43"/>
    </row>
    <row r="3243" spans="1:25">
      <c r="A3243" s="34"/>
      <c r="B3243" s="34"/>
      <c r="C3243" s="34"/>
      <c r="D3243" s="34"/>
      <c r="E3243" s="34"/>
      <c r="F3243" s="34"/>
      <c r="G3243" s="34"/>
      <c r="H3243" s="33"/>
      <c r="I3243" s="33"/>
      <c r="J3243" s="33"/>
      <c r="K3243" s="33"/>
      <c r="L3243" s="35"/>
      <c r="M3243" s="35"/>
      <c r="N3243" s="36"/>
      <c r="O3243" s="37"/>
      <c r="P3243" s="43"/>
      <c r="Q3243" s="38"/>
      <c r="R3243" s="38"/>
      <c r="S3243" s="39"/>
      <c r="T3243" s="40"/>
      <c r="U3243" s="40"/>
      <c r="V3243" s="38"/>
      <c r="W3243" s="38"/>
      <c r="X3243" s="38"/>
      <c r="Y3243" s="43"/>
    </row>
    <row r="3244" spans="1:25">
      <c r="A3244" s="34"/>
      <c r="B3244" s="34"/>
      <c r="C3244" s="34"/>
      <c r="D3244" s="34"/>
      <c r="E3244" s="34"/>
      <c r="F3244" s="34"/>
      <c r="G3244" s="34"/>
      <c r="H3244" s="33"/>
      <c r="I3244" s="33"/>
      <c r="J3244" s="33"/>
      <c r="K3244" s="33"/>
      <c r="L3244" s="35"/>
      <c r="M3244" s="35"/>
      <c r="N3244" s="36"/>
      <c r="O3244" s="37"/>
      <c r="P3244" s="43"/>
      <c r="Q3244" s="38"/>
      <c r="R3244" s="38"/>
      <c r="S3244" s="39"/>
      <c r="T3244" s="40"/>
      <c r="U3244" s="40"/>
      <c r="V3244" s="38"/>
      <c r="W3244" s="38"/>
      <c r="X3244" s="38"/>
      <c r="Y3244" s="43"/>
    </row>
    <row r="3245" spans="1:25">
      <c r="A3245" s="34"/>
      <c r="B3245" s="34"/>
      <c r="C3245" s="34"/>
      <c r="D3245" s="34"/>
      <c r="E3245" s="34"/>
      <c r="F3245" s="34"/>
      <c r="G3245" s="34"/>
      <c r="H3245" s="33"/>
      <c r="I3245" s="33"/>
      <c r="J3245" s="33"/>
      <c r="K3245" s="33"/>
      <c r="L3245" s="35"/>
      <c r="M3245" s="35"/>
      <c r="N3245" s="36"/>
      <c r="O3245" s="37"/>
      <c r="P3245" s="43"/>
      <c r="Q3245" s="38"/>
      <c r="R3245" s="38"/>
      <c r="S3245" s="39"/>
      <c r="T3245" s="40"/>
      <c r="U3245" s="40"/>
      <c r="V3245" s="38"/>
      <c r="W3245" s="38"/>
      <c r="X3245" s="38"/>
      <c r="Y3245" s="43"/>
    </row>
    <row r="3246" spans="1:25">
      <c r="A3246" s="34"/>
      <c r="B3246" s="34"/>
      <c r="C3246" s="34"/>
      <c r="D3246" s="34"/>
      <c r="E3246" s="34"/>
      <c r="F3246" s="34"/>
      <c r="G3246" s="34"/>
      <c r="H3246" s="33"/>
      <c r="I3246" s="33"/>
      <c r="J3246" s="33"/>
      <c r="K3246" s="33"/>
      <c r="L3246" s="35"/>
      <c r="M3246" s="35"/>
      <c r="N3246" s="36"/>
      <c r="O3246" s="37"/>
      <c r="P3246" s="43"/>
      <c r="Q3246" s="38"/>
      <c r="R3246" s="38"/>
      <c r="S3246" s="39"/>
      <c r="T3246" s="40"/>
      <c r="U3246" s="40"/>
      <c r="V3246" s="38"/>
      <c r="W3246" s="38"/>
      <c r="X3246" s="38"/>
      <c r="Y3246" s="43"/>
    </row>
    <row r="3247" spans="1:25">
      <c r="A3247" s="34"/>
      <c r="B3247" s="34"/>
      <c r="C3247" s="34"/>
      <c r="D3247" s="34"/>
      <c r="E3247" s="34"/>
      <c r="F3247" s="34"/>
      <c r="G3247" s="34"/>
      <c r="H3247" s="33"/>
      <c r="I3247" s="33"/>
      <c r="J3247" s="33"/>
      <c r="K3247" s="33"/>
      <c r="L3247" s="35"/>
      <c r="M3247" s="35"/>
      <c r="N3247" s="36"/>
      <c r="O3247" s="37"/>
      <c r="P3247" s="43"/>
      <c r="Q3247" s="38"/>
      <c r="R3247" s="38"/>
      <c r="S3247" s="39"/>
      <c r="T3247" s="40"/>
      <c r="U3247" s="40"/>
      <c r="V3247" s="38"/>
      <c r="W3247" s="38"/>
      <c r="X3247" s="38"/>
      <c r="Y3247" s="43"/>
    </row>
    <row r="3248" spans="1:25">
      <c r="A3248" s="34"/>
      <c r="B3248" s="34"/>
      <c r="C3248" s="34"/>
      <c r="D3248" s="34"/>
      <c r="E3248" s="34"/>
      <c r="F3248" s="34"/>
      <c r="G3248" s="34"/>
      <c r="H3248" s="33"/>
      <c r="I3248" s="33"/>
      <c r="J3248" s="33"/>
      <c r="K3248" s="33"/>
      <c r="L3248" s="35"/>
      <c r="M3248" s="35"/>
      <c r="N3248" s="36"/>
      <c r="O3248" s="37"/>
      <c r="P3248" s="43"/>
      <c r="Q3248" s="38"/>
      <c r="R3248" s="38"/>
      <c r="S3248" s="39"/>
      <c r="T3248" s="40"/>
      <c r="U3248" s="40"/>
      <c r="V3248" s="38"/>
      <c r="W3248" s="38"/>
      <c r="X3248" s="38"/>
      <c r="Y3248" s="43"/>
    </row>
    <row r="3249" spans="1:25">
      <c r="A3249" s="34"/>
      <c r="B3249" s="34"/>
      <c r="C3249" s="34"/>
      <c r="D3249" s="34"/>
      <c r="E3249" s="34"/>
      <c r="F3249" s="34"/>
      <c r="G3249" s="34"/>
      <c r="H3249" s="33"/>
      <c r="I3249" s="33"/>
      <c r="J3249" s="33"/>
      <c r="K3249" s="33"/>
      <c r="L3249" s="35"/>
      <c r="M3249" s="35"/>
      <c r="N3249" s="36"/>
      <c r="O3249" s="37"/>
      <c r="P3249" s="43"/>
      <c r="Q3249" s="38"/>
      <c r="R3249" s="38"/>
      <c r="S3249" s="39"/>
      <c r="T3249" s="40"/>
      <c r="U3249" s="40"/>
      <c r="V3249" s="38"/>
      <c r="W3249" s="38"/>
      <c r="X3249" s="38"/>
      <c r="Y3249" s="43"/>
    </row>
    <row r="3250" spans="1:25">
      <c r="A3250" s="34"/>
      <c r="B3250" s="34"/>
      <c r="C3250" s="34"/>
      <c r="D3250" s="34"/>
      <c r="E3250" s="34"/>
      <c r="F3250" s="34"/>
      <c r="G3250" s="34"/>
      <c r="H3250" s="33"/>
      <c r="I3250" s="33"/>
      <c r="J3250" s="33"/>
      <c r="K3250" s="33"/>
      <c r="L3250" s="35"/>
      <c r="M3250" s="35"/>
      <c r="N3250" s="36"/>
      <c r="O3250" s="37"/>
      <c r="P3250" s="43"/>
      <c r="Q3250" s="38"/>
      <c r="R3250" s="38"/>
      <c r="S3250" s="39"/>
      <c r="T3250" s="40"/>
      <c r="U3250" s="40"/>
      <c r="V3250" s="38"/>
      <c r="W3250" s="38"/>
      <c r="X3250" s="38"/>
      <c r="Y3250" s="43"/>
    </row>
    <row r="3251" spans="1:25">
      <c r="A3251" s="34"/>
      <c r="B3251" s="34"/>
      <c r="C3251" s="34"/>
      <c r="D3251" s="34"/>
      <c r="E3251" s="34"/>
      <c r="F3251" s="34"/>
      <c r="G3251" s="34"/>
      <c r="H3251" s="33"/>
      <c r="I3251" s="33"/>
      <c r="J3251" s="33"/>
      <c r="K3251" s="33"/>
      <c r="L3251" s="35"/>
      <c r="M3251" s="35"/>
      <c r="N3251" s="36"/>
      <c r="O3251" s="37"/>
      <c r="P3251" s="43"/>
      <c r="Q3251" s="38"/>
      <c r="R3251" s="38"/>
      <c r="S3251" s="39"/>
      <c r="T3251" s="40"/>
      <c r="U3251" s="40"/>
      <c r="V3251" s="38"/>
      <c r="W3251" s="38"/>
      <c r="X3251" s="38"/>
      <c r="Y3251" s="43"/>
    </row>
    <row r="3252" spans="1:25">
      <c r="A3252" s="34"/>
      <c r="B3252" s="34"/>
      <c r="C3252" s="34"/>
      <c r="D3252" s="34"/>
      <c r="E3252" s="34"/>
      <c r="F3252" s="34"/>
      <c r="G3252" s="34"/>
      <c r="H3252" s="33"/>
      <c r="I3252" s="33"/>
      <c r="J3252" s="33"/>
      <c r="K3252" s="33"/>
      <c r="L3252" s="35"/>
      <c r="M3252" s="35"/>
      <c r="N3252" s="36"/>
      <c r="O3252" s="37"/>
      <c r="P3252" s="43"/>
      <c r="Q3252" s="38"/>
      <c r="R3252" s="38"/>
      <c r="S3252" s="39"/>
      <c r="T3252" s="40"/>
      <c r="U3252" s="40"/>
      <c r="V3252" s="38"/>
      <c r="W3252" s="38"/>
      <c r="X3252" s="38"/>
      <c r="Y3252" s="43"/>
    </row>
    <row r="3253" spans="1:25">
      <c r="A3253" s="34"/>
      <c r="B3253" s="34"/>
      <c r="C3253" s="34"/>
      <c r="D3253" s="34"/>
      <c r="E3253" s="34"/>
      <c r="F3253" s="34"/>
      <c r="G3253" s="34"/>
      <c r="H3253" s="33"/>
      <c r="I3253" s="33"/>
      <c r="J3253" s="33"/>
      <c r="K3253" s="33"/>
      <c r="L3253" s="35"/>
      <c r="M3253" s="35"/>
      <c r="N3253" s="36"/>
      <c r="O3253" s="37"/>
      <c r="P3253" s="43"/>
      <c r="Q3253" s="38"/>
      <c r="R3253" s="38"/>
      <c r="S3253" s="39"/>
      <c r="T3253" s="40"/>
      <c r="U3253" s="40"/>
      <c r="V3253" s="38"/>
      <c r="W3253" s="38"/>
      <c r="X3253" s="38"/>
      <c r="Y3253" s="43"/>
    </row>
    <row r="3254" spans="1:25">
      <c r="A3254" s="34"/>
      <c r="B3254" s="34"/>
      <c r="C3254" s="34"/>
      <c r="D3254" s="34"/>
      <c r="E3254" s="34"/>
      <c r="F3254" s="34"/>
      <c r="G3254" s="34"/>
      <c r="H3254" s="33"/>
      <c r="I3254" s="33"/>
      <c r="J3254" s="33"/>
      <c r="K3254" s="33"/>
      <c r="L3254" s="35"/>
      <c r="M3254" s="35"/>
      <c r="N3254" s="36"/>
      <c r="O3254" s="37"/>
      <c r="P3254" s="43"/>
      <c r="Q3254" s="38"/>
      <c r="R3254" s="38"/>
      <c r="S3254" s="39"/>
      <c r="T3254" s="40"/>
      <c r="U3254" s="40"/>
      <c r="V3254" s="38"/>
      <c r="W3254" s="38"/>
      <c r="X3254" s="38"/>
      <c r="Y3254" s="43"/>
    </row>
    <row r="3255" spans="1:25">
      <c r="A3255" s="34"/>
      <c r="B3255" s="34"/>
      <c r="C3255" s="34"/>
      <c r="D3255" s="34"/>
      <c r="E3255" s="34"/>
      <c r="F3255" s="34"/>
      <c r="G3255" s="34"/>
      <c r="H3255" s="33"/>
      <c r="I3255" s="33"/>
      <c r="J3255" s="33"/>
      <c r="K3255" s="33"/>
      <c r="L3255" s="35"/>
      <c r="M3255" s="35"/>
      <c r="N3255" s="36"/>
      <c r="O3255" s="37"/>
      <c r="P3255" s="43"/>
      <c r="Q3255" s="38"/>
      <c r="R3255" s="38"/>
      <c r="S3255" s="39"/>
      <c r="T3255" s="40"/>
      <c r="U3255" s="40"/>
      <c r="V3255" s="38"/>
      <c r="W3255" s="38"/>
      <c r="X3255" s="38"/>
      <c r="Y3255" s="43"/>
    </row>
    <row r="3256" spans="1:25">
      <c r="A3256" s="34"/>
      <c r="B3256" s="34"/>
      <c r="C3256" s="34"/>
      <c r="D3256" s="34"/>
      <c r="E3256" s="34"/>
      <c r="F3256" s="34"/>
      <c r="G3256" s="34"/>
      <c r="H3256" s="33"/>
      <c r="I3256" s="33"/>
      <c r="J3256" s="33"/>
      <c r="K3256" s="33"/>
      <c r="L3256" s="35"/>
      <c r="M3256" s="35"/>
      <c r="N3256" s="36"/>
      <c r="O3256" s="37"/>
      <c r="P3256" s="43"/>
      <c r="Q3256" s="38"/>
      <c r="R3256" s="38"/>
      <c r="S3256" s="39"/>
      <c r="T3256" s="40"/>
      <c r="U3256" s="40"/>
      <c r="V3256" s="38"/>
      <c r="W3256" s="38"/>
      <c r="X3256" s="38"/>
      <c r="Y3256" s="43"/>
    </row>
    <row r="3257" spans="1:25">
      <c r="A3257" s="34"/>
      <c r="B3257" s="34"/>
      <c r="C3257" s="34"/>
      <c r="D3257" s="34"/>
      <c r="E3257" s="34"/>
      <c r="F3257" s="34"/>
      <c r="G3257" s="34"/>
      <c r="H3257" s="33"/>
      <c r="I3257" s="33"/>
      <c r="J3257" s="33"/>
      <c r="K3257" s="33"/>
      <c r="L3257" s="35"/>
      <c r="M3257" s="35"/>
      <c r="N3257" s="36"/>
      <c r="O3257" s="37"/>
      <c r="P3257" s="43"/>
      <c r="Q3257" s="38"/>
      <c r="R3257" s="38"/>
      <c r="S3257" s="39"/>
      <c r="T3257" s="40"/>
      <c r="U3257" s="40"/>
      <c r="V3257" s="38"/>
      <c r="W3257" s="38"/>
      <c r="X3257" s="38"/>
      <c r="Y3257" s="43"/>
    </row>
    <row r="3258" spans="1:25">
      <c r="A3258" s="34"/>
      <c r="B3258" s="34"/>
      <c r="C3258" s="34"/>
      <c r="D3258" s="34"/>
      <c r="E3258" s="34"/>
      <c r="F3258" s="34"/>
      <c r="G3258" s="34"/>
      <c r="H3258" s="33"/>
      <c r="I3258" s="33"/>
      <c r="J3258" s="33"/>
      <c r="K3258" s="33"/>
      <c r="L3258" s="35"/>
      <c r="M3258" s="35"/>
      <c r="N3258" s="36"/>
      <c r="O3258" s="37"/>
      <c r="P3258" s="43"/>
      <c r="Q3258" s="38"/>
      <c r="R3258" s="38"/>
      <c r="S3258" s="39"/>
      <c r="T3258" s="40"/>
      <c r="U3258" s="40"/>
      <c r="V3258" s="38"/>
      <c r="W3258" s="38"/>
      <c r="X3258" s="38"/>
      <c r="Y3258" s="43"/>
    </row>
    <row r="3259" spans="1:25">
      <c r="A3259" s="34"/>
      <c r="B3259" s="34"/>
      <c r="C3259" s="34"/>
      <c r="D3259" s="34"/>
      <c r="E3259" s="34"/>
      <c r="F3259" s="34"/>
      <c r="G3259" s="34"/>
      <c r="H3259" s="33"/>
      <c r="I3259" s="33"/>
      <c r="J3259" s="33"/>
      <c r="K3259" s="33"/>
      <c r="L3259" s="35"/>
      <c r="M3259" s="35"/>
      <c r="N3259" s="36"/>
      <c r="O3259" s="37"/>
      <c r="P3259" s="43"/>
      <c r="Q3259" s="38"/>
      <c r="R3259" s="38"/>
      <c r="S3259" s="39"/>
      <c r="T3259" s="40"/>
      <c r="U3259" s="40"/>
      <c r="V3259" s="38"/>
      <c r="W3259" s="38"/>
      <c r="X3259" s="38"/>
      <c r="Y3259" s="43"/>
    </row>
    <row r="3260" spans="1:25">
      <c r="A3260" s="34"/>
      <c r="B3260" s="34"/>
      <c r="C3260" s="34"/>
      <c r="D3260" s="34"/>
      <c r="E3260" s="34"/>
      <c r="F3260" s="34"/>
      <c r="G3260" s="34"/>
      <c r="H3260" s="33"/>
      <c r="I3260" s="33"/>
      <c r="J3260" s="33"/>
      <c r="K3260" s="33"/>
      <c r="L3260" s="35"/>
      <c r="M3260" s="35"/>
      <c r="N3260" s="36"/>
      <c r="O3260" s="37"/>
      <c r="P3260" s="43"/>
      <c r="Q3260" s="38"/>
      <c r="R3260" s="38"/>
      <c r="S3260" s="39"/>
      <c r="T3260" s="40"/>
      <c r="U3260" s="40"/>
      <c r="V3260" s="38"/>
      <c r="W3260" s="38"/>
      <c r="X3260" s="38"/>
      <c r="Y3260" s="43"/>
    </row>
    <row r="3261" spans="1:25">
      <c r="A3261" s="34"/>
      <c r="B3261" s="34"/>
      <c r="C3261" s="34"/>
      <c r="D3261" s="34"/>
      <c r="E3261" s="34"/>
      <c r="F3261" s="34"/>
      <c r="G3261" s="34"/>
      <c r="H3261" s="33"/>
      <c r="I3261" s="33"/>
      <c r="J3261" s="33"/>
      <c r="K3261" s="33"/>
      <c r="L3261" s="35"/>
      <c r="M3261" s="35"/>
      <c r="N3261" s="36"/>
      <c r="O3261" s="37"/>
      <c r="P3261" s="43"/>
      <c r="Q3261" s="38"/>
      <c r="R3261" s="38"/>
      <c r="S3261" s="39"/>
      <c r="T3261" s="40"/>
      <c r="U3261" s="40"/>
      <c r="V3261" s="38"/>
      <c r="W3261" s="38"/>
      <c r="X3261" s="38"/>
      <c r="Y3261" s="43"/>
    </row>
    <row r="3262" spans="1:25">
      <c r="A3262" s="34"/>
      <c r="B3262" s="34"/>
      <c r="C3262" s="34"/>
      <c r="D3262" s="34"/>
      <c r="E3262" s="34"/>
      <c r="F3262" s="34"/>
      <c r="G3262" s="34"/>
      <c r="H3262" s="33"/>
      <c r="I3262" s="33"/>
      <c r="J3262" s="33"/>
      <c r="K3262" s="33"/>
      <c r="L3262" s="35"/>
      <c r="M3262" s="35"/>
      <c r="N3262" s="36"/>
      <c r="O3262" s="37"/>
      <c r="P3262" s="43"/>
      <c r="Q3262" s="38"/>
      <c r="R3262" s="38"/>
      <c r="S3262" s="39"/>
      <c r="T3262" s="40"/>
      <c r="U3262" s="40"/>
      <c r="V3262" s="38"/>
      <c r="W3262" s="38"/>
      <c r="X3262" s="38"/>
      <c r="Y3262" s="43"/>
    </row>
    <row r="3263" spans="1:25">
      <c r="A3263" s="34"/>
      <c r="B3263" s="34"/>
      <c r="C3263" s="34"/>
      <c r="D3263" s="34"/>
      <c r="E3263" s="34"/>
      <c r="F3263" s="34"/>
      <c r="G3263" s="34"/>
      <c r="H3263" s="33"/>
      <c r="I3263" s="33"/>
      <c r="J3263" s="33"/>
      <c r="K3263" s="33"/>
      <c r="L3263" s="35"/>
      <c r="M3263" s="35"/>
      <c r="N3263" s="36"/>
      <c r="O3263" s="37"/>
      <c r="P3263" s="43"/>
      <c r="Q3263" s="38"/>
      <c r="R3263" s="38"/>
      <c r="S3263" s="39"/>
      <c r="T3263" s="40"/>
      <c r="U3263" s="40"/>
      <c r="V3263" s="38"/>
      <c r="W3263" s="38"/>
      <c r="X3263" s="38"/>
      <c r="Y3263" s="43"/>
    </row>
    <row r="3264" spans="1:25">
      <c r="A3264" s="34"/>
      <c r="B3264" s="34"/>
      <c r="C3264" s="34"/>
      <c r="D3264" s="34"/>
      <c r="E3264" s="34"/>
      <c r="F3264" s="34"/>
      <c r="G3264" s="34"/>
      <c r="H3264" s="33"/>
      <c r="I3264" s="33"/>
      <c r="J3264" s="33"/>
      <c r="K3264" s="33"/>
      <c r="L3264" s="35"/>
      <c r="M3264" s="35"/>
      <c r="N3264" s="36"/>
      <c r="O3264" s="37"/>
      <c r="P3264" s="43"/>
      <c r="Q3264" s="38"/>
      <c r="R3264" s="38"/>
      <c r="S3264" s="39"/>
      <c r="T3264" s="40"/>
      <c r="U3264" s="40"/>
      <c r="V3264" s="38"/>
      <c r="W3264" s="38"/>
      <c r="X3264" s="38"/>
      <c r="Y3264" s="43"/>
    </row>
    <row r="3265" spans="1:25">
      <c r="A3265" s="34"/>
      <c r="B3265" s="34"/>
      <c r="C3265" s="34"/>
      <c r="D3265" s="34"/>
      <c r="E3265" s="34"/>
      <c r="F3265" s="34"/>
      <c r="G3265" s="34"/>
      <c r="H3265" s="33"/>
      <c r="I3265" s="33"/>
      <c r="J3265" s="33"/>
      <c r="K3265" s="33"/>
      <c r="L3265" s="35"/>
      <c r="M3265" s="35"/>
      <c r="N3265" s="36"/>
      <c r="O3265" s="37"/>
      <c r="P3265" s="43"/>
      <c r="Q3265" s="38"/>
      <c r="R3265" s="38"/>
      <c r="S3265" s="39"/>
      <c r="T3265" s="40"/>
      <c r="U3265" s="40"/>
      <c r="V3265" s="38"/>
      <c r="W3265" s="38"/>
      <c r="X3265" s="38"/>
      <c r="Y3265" s="43"/>
    </row>
    <row r="3266" spans="1:25">
      <c r="A3266" s="34"/>
      <c r="B3266" s="34"/>
      <c r="C3266" s="34"/>
      <c r="D3266" s="34"/>
      <c r="E3266" s="34"/>
      <c r="F3266" s="34"/>
      <c r="G3266" s="34"/>
      <c r="H3266" s="33"/>
      <c r="I3266" s="33"/>
      <c r="J3266" s="33"/>
      <c r="K3266" s="33"/>
      <c r="L3266" s="35"/>
      <c r="M3266" s="35"/>
      <c r="N3266" s="36"/>
      <c r="O3266" s="37"/>
      <c r="P3266" s="43"/>
      <c r="Q3266" s="38"/>
      <c r="R3266" s="38"/>
      <c r="S3266" s="39"/>
      <c r="T3266" s="40"/>
      <c r="U3266" s="40"/>
      <c r="V3266" s="38"/>
      <c r="W3266" s="38"/>
      <c r="X3266" s="38"/>
      <c r="Y3266" s="43"/>
    </row>
    <row r="3267" spans="1:25">
      <c r="A3267" s="34"/>
      <c r="B3267" s="34"/>
      <c r="C3267" s="34"/>
      <c r="D3267" s="34"/>
      <c r="E3267" s="34"/>
      <c r="F3267" s="34"/>
      <c r="G3267" s="34"/>
      <c r="H3267" s="33"/>
      <c r="I3267" s="33"/>
      <c r="J3267" s="33"/>
      <c r="K3267" s="33"/>
      <c r="L3267" s="35"/>
      <c r="M3267" s="35"/>
      <c r="N3267" s="36"/>
      <c r="O3267" s="37"/>
      <c r="P3267" s="43"/>
      <c r="Q3267" s="38"/>
      <c r="R3267" s="38"/>
      <c r="S3267" s="39"/>
      <c r="T3267" s="40"/>
      <c r="U3267" s="40"/>
      <c r="V3267" s="38"/>
      <c r="W3267" s="38"/>
      <c r="X3267" s="38"/>
      <c r="Y3267" s="43"/>
    </row>
    <row r="3268" spans="1:25">
      <c r="A3268" s="34"/>
      <c r="B3268" s="34"/>
      <c r="C3268" s="34"/>
      <c r="D3268" s="34"/>
      <c r="E3268" s="34"/>
      <c r="F3268" s="34"/>
      <c r="G3268" s="34"/>
      <c r="H3268" s="33"/>
      <c r="I3268" s="33"/>
      <c r="J3268" s="33"/>
      <c r="K3268" s="33"/>
      <c r="L3268" s="35"/>
      <c r="M3268" s="35"/>
      <c r="N3268" s="36"/>
      <c r="O3268" s="37"/>
      <c r="P3268" s="43"/>
      <c r="Q3268" s="38"/>
      <c r="R3268" s="38"/>
      <c r="S3268" s="39"/>
      <c r="T3268" s="40"/>
      <c r="U3268" s="40"/>
      <c r="V3268" s="38"/>
      <c r="W3268" s="38"/>
      <c r="X3268" s="38"/>
      <c r="Y3268" s="43"/>
    </row>
    <row r="3269" spans="1:25">
      <c r="A3269" s="34"/>
      <c r="B3269" s="34"/>
      <c r="C3269" s="34"/>
      <c r="D3269" s="34"/>
      <c r="E3269" s="34"/>
      <c r="F3269" s="34"/>
      <c r="G3269" s="34"/>
      <c r="H3269" s="33"/>
      <c r="I3269" s="33"/>
      <c r="J3269" s="33"/>
      <c r="K3269" s="33"/>
      <c r="L3269" s="35"/>
      <c r="M3269" s="35"/>
      <c r="N3269" s="36"/>
      <c r="O3269" s="37"/>
      <c r="P3269" s="43"/>
      <c r="Q3269" s="38"/>
      <c r="R3269" s="38"/>
      <c r="S3269" s="39"/>
      <c r="T3269" s="40"/>
      <c r="U3269" s="40"/>
      <c r="V3269" s="38"/>
      <c r="W3269" s="38"/>
      <c r="X3269" s="38"/>
      <c r="Y3269" s="43"/>
    </row>
    <row r="3270" spans="1:25">
      <c r="A3270" s="34"/>
      <c r="B3270" s="34"/>
      <c r="C3270" s="34"/>
      <c r="D3270" s="34"/>
      <c r="E3270" s="34"/>
      <c r="F3270" s="34"/>
      <c r="G3270" s="34"/>
      <c r="H3270" s="33"/>
      <c r="I3270" s="33"/>
      <c r="J3270" s="33"/>
      <c r="K3270" s="33"/>
      <c r="L3270" s="35"/>
      <c r="M3270" s="35"/>
      <c r="N3270" s="36"/>
      <c r="O3270" s="37"/>
      <c r="P3270" s="43"/>
      <c r="Q3270" s="38"/>
      <c r="R3270" s="38"/>
      <c r="S3270" s="39"/>
      <c r="T3270" s="40"/>
      <c r="U3270" s="40"/>
      <c r="V3270" s="38"/>
      <c r="W3270" s="38"/>
      <c r="X3270" s="38"/>
      <c r="Y3270" s="43"/>
    </row>
    <row r="3271" spans="1:25">
      <c r="A3271" s="34"/>
      <c r="B3271" s="34"/>
      <c r="C3271" s="34"/>
      <c r="D3271" s="34"/>
      <c r="E3271" s="34"/>
      <c r="F3271" s="34"/>
      <c r="G3271" s="34"/>
      <c r="H3271" s="33"/>
      <c r="I3271" s="33"/>
      <c r="J3271" s="33"/>
      <c r="K3271" s="33"/>
      <c r="L3271" s="35"/>
      <c r="M3271" s="35"/>
      <c r="N3271" s="36"/>
      <c r="O3271" s="37"/>
      <c r="P3271" s="43"/>
      <c r="Q3271" s="38"/>
      <c r="R3271" s="38"/>
      <c r="S3271" s="39"/>
      <c r="T3271" s="40"/>
      <c r="U3271" s="40"/>
      <c r="V3271" s="38"/>
      <c r="W3271" s="38"/>
      <c r="X3271" s="38"/>
      <c r="Y3271" s="43"/>
    </row>
    <row r="3272" spans="1:25">
      <c r="A3272" s="34"/>
      <c r="B3272" s="34"/>
      <c r="C3272" s="34"/>
      <c r="D3272" s="34"/>
      <c r="E3272" s="34"/>
      <c r="F3272" s="34"/>
      <c r="G3272" s="34"/>
      <c r="H3272" s="33"/>
      <c r="I3272" s="33"/>
      <c r="J3272" s="33"/>
      <c r="K3272" s="33"/>
      <c r="L3272" s="35"/>
      <c r="M3272" s="35"/>
      <c r="N3272" s="36"/>
      <c r="O3272" s="37"/>
      <c r="P3272" s="43"/>
      <c r="Q3272" s="38"/>
      <c r="R3272" s="38"/>
      <c r="S3272" s="39"/>
      <c r="T3272" s="40"/>
      <c r="U3272" s="40"/>
      <c r="V3272" s="38"/>
      <c r="W3272" s="38"/>
      <c r="X3272" s="38"/>
      <c r="Y3272" s="43"/>
    </row>
    <row r="3273" spans="1:25">
      <c r="A3273" s="34"/>
      <c r="B3273" s="34"/>
      <c r="C3273" s="34"/>
      <c r="D3273" s="34"/>
      <c r="E3273" s="34"/>
      <c r="F3273" s="34"/>
      <c r="G3273" s="34"/>
      <c r="H3273" s="33"/>
      <c r="I3273" s="33"/>
      <c r="J3273" s="33"/>
      <c r="K3273" s="33"/>
      <c r="L3273" s="35"/>
      <c r="M3273" s="35"/>
      <c r="N3273" s="36"/>
      <c r="O3273" s="37"/>
      <c r="P3273" s="43"/>
      <c r="Q3273" s="38"/>
      <c r="R3273" s="38"/>
      <c r="S3273" s="39"/>
      <c r="T3273" s="40"/>
      <c r="U3273" s="40"/>
      <c r="V3273" s="38"/>
      <c r="W3273" s="38"/>
      <c r="X3273" s="38"/>
      <c r="Y3273" s="43"/>
    </row>
    <row r="3274" spans="1:25">
      <c r="A3274" s="34"/>
      <c r="B3274" s="34"/>
      <c r="C3274" s="34"/>
      <c r="D3274" s="34"/>
      <c r="E3274" s="34"/>
      <c r="F3274" s="34"/>
      <c r="G3274" s="34"/>
      <c r="H3274" s="33"/>
      <c r="I3274" s="33"/>
      <c r="J3274" s="33"/>
      <c r="K3274" s="33"/>
      <c r="L3274" s="35"/>
      <c r="M3274" s="35"/>
      <c r="N3274" s="36"/>
      <c r="O3274" s="37"/>
      <c r="P3274" s="43"/>
      <c r="Q3274" s="38"/>
      <c r="R3274" s="38"/>
      <c r="S3274" s="39"/>
      <c r="T3274" s="40"/>
      <c r="U3274" s="40"/>
      <c r="V3274" s="38"/>
      <c r="W3274" s="38"/>
      <c r="X3274" s="38"/>
      <c r="Y3274" s="43"/>
    </row>
    <row r="3275" spans="1:25">
      <c r="A3275" s="34"/>
      <c r="B3275" s="34"/>
      <c r="C3275" s="34"/>
      <c r="D3275" s="34"/>
      <c r="E3275" s="34"/>
      <c r="F3275" s="34"/>
      <c r="G3275" s="34"/>
      <c r="H3275" s="33"/>
      <c r="I3275" s="33"/>
      <c r="J3275" s="33"/>
      <c r="K3275" s="33"/>
      <c r="L3275" s="35"/>
      <c r="M3275" s="35"/>
      <c r="N3275" s="36"/>
      <c r="O3275" s="37"/>
      <c r="P3275" s="43"/>
      <c r="Q3275" s="38"/>
      <c r="R3275" s="38"/>
      <c r="S3275" s="39"/>
      <c r="T3275" s="40"/>
      <c r="U3275" s="40"/>
      <c r="V3275" s="38"/>
      <c r="W3275" s="38"/>
      <c r="X3275" s="38"/>
      <c r="Y3275" s="43"/>
    </row>
    <row r="3276" spans="1:25">
      <c r="A3276" s="34"/>
      <c r="B3276" s="34"/>
      <c r="C3276" s="34"/>
      <c r="D3276" s="34"/>
      <c r="E3276" s="34"/>
      <c r="F3276" s="34"/>
      <c r="G3276" s="34"/>
      <c r="H3276" s="33"/>
      <c r="I3276" s="33"/>
      <c r="J3276" s="33"/>
      <c r="K3276" s="33"/>
      <c r="L3276" s="35"/>
      <c r="M3276" s="35"/>
      <c r="N3276" s="36"/>
      <c r="O3276" s="37"/>
      <c r="P3276" s="43"/>
      <c r="Q3276" s="38"/>
      <c r="R3276" s="38"/>
      <c r="S3276" s="39"/>
      <c r="T3276" s="40"/>
      <c r="U3276" s="40"/>
      <c r="V3276" s="38"/>
      <c r="W3276" s="38"/>
      <c r="X3276" s="38"/>
      <c r="Y3276" s="43"/>
    </row>
    <row r="3277" spans="1:25">
      <c r="A3277" s="34"/>
      <c r="B3277" s="34"/>
      <c r="C3277" s="34"/>
      <c r="D3277" s="34"/>
      <c r="E3277" s="34"/>
      <c r="F3277" s="34"/>
      <c r="G3277" s="34"/>
      <c r="H3277" s="33"/>
      <c r="I3277" s="33"/>
      <c r="J3277" s="33"/>
      <c r="K3277" s="33"/>
      <c r="L3277" s="35"/>
      <c r="M3277" s="35"/>
      <c r="N3277" s="36"/>
      <c r="O3277" s="37"/>
      <c r="P3277" s="43"/>
      <c r="Q3277" s="38"/>
      <c r="R3277" s="38"/>
      <c r="S3277" s="39"/>
      <c r="T3277" s="40"/>
      <c r="U3277" s="40"/>
      <c r="V3277" s="38"/>
      <c r="W3277" s="38"/>
      <c r="X3277" s="38"/>
      <c r="Y3277" s="43"/>
    </row>
    <row r="3278" spans="1:25">
      <c r="A3278" s="34"/>
      <c r="B3278" s="34"/>
      <c r="C3278" s="34"/>
      <c r="D3278" s="34"/>
      <c r="E3278" s="34"/>
      <c r="F3278" s="34"/>
      <c r="G3278" s="34"/>
      <c r="H3278" s="33"/>
      <c r="I3278" s="33"/>
      <c r="J3278" s="33"/>
      <c r="K3278" s="33"/>
      <c r="L3278" s="35"/>
      <c r="M3278" s="35"/>
      <c r="N3278" s="36"/>
      <c r="O3278" s="37"/>
      <c r="P3278" s="43"/>
      <c r="Q3278" s="38"/>
      <c r="R3278" s="38"/>
      <c r="S3278" s="39"/>
      <c r="T3278" s="40"/>
      <c r="U3278" s="40"/>
      <c r="V3278" s="38"/>
      <c r="W3278" s="38"/>
      <c r="X3278" s="38"/>
      <c r="Y3278" s="43"/>
    </row>
    <row r="3279" spans="1:25">
      <c r="A3279" s="34"/>
      <c r="B3279" s="34"/>
      <c r="C3279" s="34"/>
      <c r="D3279" s="34"/>
      <c r="E3279" s="34"/>
      <c r="F3279" s="34"/>
      <c r="G3279" s="34"/>
      <c r="H3279" s="33"/>
      <c r="I3279" s="33"/>
      <c r="J3279" s="33"/>
      <c r="K3279" s="33"/>
      <c r="L3279" s="35"/>
      <c r="M3279" s="35"/>
      <c r="N3279" s="36"/>
      <c r="O3279" s="37"/>
      <c r="P3279" s="43"/>
      <c r="Q3279" s="38"/>
      <c r="R3279" s="38"/>
      <c r="S3279" s="39"/>
      <c r="T3279" s="40"/>
      <c r="U3279" s="40"/>
      <c r="V3279" s="38"/>
      <c r="W3279" s="38"/>
      <c r="X3279" s="38"/>
      <c r="Y3279" s="43"/>
    </row>
    <row r="3280" spans="1:25">
      <c r="A3280" s="34"/>
      <c r="B3280" s="34"/>
      <c r="C3280" s="34"/>
      <c r="D3280" s="34"/>
      <c r="E3280" s="34"/>
      <c r="F3280" s="34"/>
      <c r="G3280" s="34"/>
      <c r="H3280" s="33"/>
      <c r="I3280" s="33"/>
      <c r="J3280" s="33"/>
      <c r="K3280" s="33"/>
      <c r="L3280" s="35"/>
      <c r="M3280" s="35"/>
      <c r="N3280" s="36"/>
      <c r="O3280" s="37"/>
      <c r="P3280" s="43"/>
      <c r="Q3280" s="38"/>
      <c r="R3280" s="38"/>
      <c r="S3280" s="39"/>
      <c r="T3280" s="40"/>
      <c r="U3280" s="40"/>
      <c r="V3280" s="38"/>
      <c r="W3280" s="38"/>
      <c r="X3280" s="38"/>
      <c r="Y3280" s="43"/>
    </row>
    <row r="3281" spans="1:25">
      <c r="A3281" s="34"/>
      <c r="B3281" s="34"/>
      <c r="C3281" s="34"/>
      <c r="D3281" s="34"/>
      <c r="E3281" s="34"/>
      <c r="F3281" s="34"/>
      <c r="G3281" s="34"/>
      <c r="H3281" s="33"/>
      <c r="I3281" s="33"/>
      <c r="J3281" s="33"/>
      <c r="K3281" s="33"/>
      <c r="L3281" s="35"/>
      <c r="M3281" s="35"/>
      <c r="N3281" s="36"/>
      <c r="O3281" s="37"/>
      <c r="P3281" s="43"/>
      <c r="Q3281" s="38"/>
      <c r="R3281" s="38"/>
      <c r="S3281" s="39"/>
      <c r="T3281" s="40"/>
      <c r="U3281" s="40"/>
      <c r="V3281" s="38"/>
      <c r="W3281" s="38"/>
      <c r="X3281" s="38"/>
      <c r="Y3281" s="43"/>
    </row>
    <row r="3282" spans="1:25">
      <c r="A3282" s="34"/>
      <c r="B3282" s="34"/>
      <c r="C3282" s="34"/>
      <c r="D3282" s="34"/>
      <c r="E3282" s="34"/>
      <c r="F3282" s="34"/>
      <c r="G3282" s="34"/>
      <c r="H3282" s="33"/>
      <c r="I3282" s="33"/>
      <c r="J3282" s="33"/>
      <c r="K3282" s="33"/>
      <c r="L3282" s="35"/>
      <c r="M3282" s="35"/>
      <c r="N3282" s="36"/>
      <c r="O3282" s="37"/>
      <c r="P3282" s="43"/>
      <c r="Q3282" s="38"/>
      <c r="R3282" s="38"/>
      <c r="S3282" s="39"/>
      <c r="T3282" s="40"/>
      <c r="U3282" s="40"/>
      <c r="V3282" s="38"/>
      <c r="W3282" s="38"/>
      <c r="X3282" s="38"/>
      <c r="Y3282" s="43"/>
    </row>
    <row r="3283" spans="1:25">
      <c r="A3283" s="34"/>
      <c r="B3283" s="34"/>
      <c r="C3283" s="34"/>
      <c r="D3283" s="34"/>
      <c r="E3283" s="34"/>
      <c r="F3283" s="34"/>
      <c r="G3283" s="34"/>
      <c r="H3283" s="33"/>
      <c r="I3283" s="33"/>
      <c r="J3283" s="33"/>
      <c r="K3283" s="33"/>
      <c r="L3283" s="35"/>
      <c r="M3283" s="35"/>
      <c r="N3283" s="36"/>
      <c r="O3283" s="37"/>
      <c r="P3283" s="43"/>
      <c r="Q3283" s="38"/>
      <c r="R3283" s="38"/>
      <c r="S3283" s="39"/>
      <c r="T3283" s="40"/>
      <c r="U3283" s="40"/>
      <c r="V3283" s="38"/>
      <c r="W3283" s="38"/>
      <c r="X3283" s="38"/>
      <c r="Y3283" s="43"/>
    </row>
    <row r="3284" spans="1:25">
      <c r="A3284" s="34"/>
      <c r="B3284" s="34"/>
      <c r="C3284" s="34"/>
      <c r="D3284" s="34"/>
      <c r="E3284" s="34"/>
      <c r="F3284" s="34"/>
      <c r="G3284" s="34"/>
      <c r="H3284" s="33"/>
      <c r="I3284" s="33"/>
      <c r="J3284" s="33"/>
      <c r="K3284" s="33"/>
      <c r="L3284" s="35"/>
      <c r="M3284" s="35"/>
      <c r="N3284" s="36"/>
      <c r="O3284" s="37"/>
      <c r="P3284" s="43"/>
      <c r="Q3284" s="38"/>
      <c r="R3284" s="38"/>
      <c r="S3284" s="39"/>
      <c r="T3284" s="40"/>
      <c r="U3284" s="40"/>
      <c r="V3284" s="38"/>
      <c r="W3284" s="38"/>
      <c r="X3284" s="38"/>
      <c r="Y3284" s="43"/>
    </row>
    <row r="3285" spans="1:25">
      <c r="A3285" s="34"/>
      <c r="B3285" s="34"/>
      <c r="C3285" s="34"/>
      <c r="D3285" s="34"/>
      <c r="E3285" s="34"/>
      <c r="F3285" s="34"/>
      <c r="G3285" s="34"/>
      <c r="H3285" s="33"/>
      <c r="I3285" s="33"/>
      <c r="J3285" s="33"/>
      <c r="K3285" s="33"/>
      <c r="L3285" s="35"/>
      <c r="M3285" s="35"/>
      <c r="N3285" s="36"/>
      <c r="O3285" s="37"/>
      <c r="P3285" s="43"/>
      <c r="Q3285" s="38"/>
      <c r="R3285" s="38"/>
      <c r="S3285" s="39"/>
      <c r="T3285" s="40"/>
      <c r="U3285" s="40"/>
      <c r="V3285" s="38"/>
      <c r="W3285" s="38"/>
      <c r="X3285" s="38"/>
      <c r="Y3285" s="43"/>
    </row>
    <row r="3286" spans="1:25">
      <c r="A3286" s="34"/>
      <c r="B3286" s="34"/>
      <c r="C3286" s="34"/>
      <c r="D3286" s="34"/>
      <c r="E3286" s="34"/>
      <c r="F3286" s="34"/>
      <c r="G3286" s="34"/>
      <c r="H3286" s="33"/>
      <c r="I3286" s="33"/>
      <c r="J3286" s="33"/>
      <c r="K3286" s="33"/>
      <c r="L3286" s="35"/>
      <c r="M3286" s="35"/>
      <c r="N3286" s="36"/>
      <c r="O3286" s="37"/>
      <c r="P3286" s="43"/>
      <c r="Q3286" s="38"/>
      <c r="R3286" s="38"/>
      <c r="S3286" s="39"/>
      <c r="T3286" s="40"/>
      <c r="U3286" s="40"/>
      <c r="V3286" s="38"/>
      <c r="W3286" s="38"/>
      <c r="X3286" s="38"/>
      <c r="Y3286" s="43"/>
    </row>
    <row r="3287" spans="1:25">
      <c r="A3287" s="34"/>
      <c r="B3287" s="34"/>
      <c r="C3287" s="34"/>
      <c r="D3287" s="34"/>
      <c r="E3287" s="34"/>
      <c r="F3287" s="34"/>
      <c r="G3287" s="34"/>
      <c r="H3287" s="33"/>
      <c r="I3287" s="33"/>
      <c r="J3287" s="33"/>
      <c r="K3287" s="33"/>
      <c r="L3287" s="35"/>
      <c r="M3287" s="35"/>
      <c r="N3287" s="36"/>
      <c r="O3287" s="37"/>
      <c r="P3287" s="43"/>
      <c r="Q3287" s="38"/>
      <c r="R3287" s="38"/>
      <c r="S3287" s="39"/>
      <c r="T3287" s="40"/>
      <c r="U3287" s="40"/>
      <c r="V3287" s="38"/>
      <c r="W3287" s="38"/>
      <c r="X3287" s="38"/>
      <c r="Y3287" s="43"/>
    </row>
    <row r="3288" spans="1:25">
      <c r="A3288" s="34"/>
      <c r="B3288" s="34"/>
      <c r="C3288" s="34"/>
      <c r="D3288" s="34"/>
      <c r="E3288" s="34"/>
      <c r="F3288" s="34"/>
      <c r="G3288" s="34"/>
      <c r="H3288" s="33"/>
      <c r="I3288" s="33"/>
      <c r="J3288" s="33"/>
      <c r="K3288" s="33"/>
      <c r="L3288" s="35"/>
      <c r="M3288" s="35"/>
      <c r="N3288" s="36"/>
      <c r="O3288" s="37"/>
      <c r="P3288" s="43"/>
      <c r="Q3288" s="38"/>
      <c r="R3288" s="38"/>
      <c r="S3288" s="39"/>
      <c r="T3288" s="40"/>
      <c r="U3288" s="40"/>
      <c r="V3288" s="38"/>
      <c r="W3288" s="38"/>
      <c r="X3288" s="38"/>
      <c r="Y3288" s="43"/>
    </row>
    <row r="3289" spans="1:25">
      <c r="A3289" s="34"/>
      <c r="B3289" s="34"/>
      <c r="C3289" s="34"/>
      <c r="D3289" s="34"/>
      <c r="E3289" s="34"/>
      <c r="F3289" s="34"/>
      <c r="G3289" s="34"/>
      <c r="H3289" s="33"/>
      <c r="I3289" s="33"/>
      <c r="J3289" s="33"/>
      <c r="K3289" s="33"/>
      <c r="L3289" s="35"/>
      <c r="M3289" s="35"/>
      <c r="N3289" s="36"/>
      <c r="O3289" s="37"/>
      <c r="P3289" s="43"/>
      <c r="Q3289" s="38"/>
      <c r="R3289" s="38"/>
      <c r="S3289" s="39"/>
      <c r="T3289" s="40"/>
      <c r="U3289" s="40"/>
      <c r="V3289" s="38"/>
      <c r="W3289" s="38"/>
      <c r="X3289" s="38"/>
      <c r="Y3289" s="43"/>
    </row>
    <row r="3290" spans="1:25">
      <c r="A3290" s="34"/>
      <c r="B3290" s="34"/>
      <c r="C3290" s="34"/>
      <c r="D3290" s="34"/>
      <c r="E3290" s="34"/>
      <c r="F3290" s="34"/>
      <c r="G3290" s="34"/>
      <c r="H3290" s="33"/>
      <c r="I3290" s="33"/>
      <c r="J3290" s="33"/>
      <c r="K3290" s="33"/>
      <c r="L3290" s="35"/>
      <c r="M3290" s="35"/>
      <c r="N3290" s="36"/>
      <c r="O3290" s="37"/>
      <c r="P3290" s="43"/>
      <c r="Q3290" s="38"/>
      <c r="R3290" s="38"/>
      <c r="S3290" s="39"/>
      <c r="T3290" s="40"/>
      <c r="U3290" s="40"/>
      <c r="V3290" s="38"/>
      <c r="W3290" s="38"/>
      <c r="X3290" s="38"/>
      <c r="Y3290" s="43"/>
    </row>
    <row r="3291" spans="1:25">
      <c r="A3291" s="34"/>
      <c r="B3291" s="34"/>
      <c r="C3291" s="34"/>
      <c r="D3291" s="34"/>
      <c r="E3291" s="34"/>
      <c r="F3291" s="34"/>
      <c r="G3291" s="34"/>
      <c r="H3291" s="33"/>
      <c r="I3291" s="33"/>
      <c r="J3291" s="33"/>
      <c r="K3291" s="33"/>
      <c r="L3291" s="35"/>
      <c r="M3291" s="35"/>
      <c r="N3291" s="36"/>
      <c r="O3291" s="37"/>
      <c r="P3291" s="43"/>
      <c r="Q3291" s="38"/>
      <c r="R3291" s="38"/>
      <c r="S3291" s="39"/>
      <c r="T3291" s="40"/>
      <c r="U3291" s="40"/>
      <c r="V3291" s="38"/>
      <c r="W3291" s="38"/>
      <c r="X3291" s="38"/>
      <c r="Y3291" s="43"/>
    </row>
    <row r="3292" spans="1:25">
      <c r="A3292" s="34"/>
      <c r="B3292" s="34"/>
      <c r="C3292" s="34"/>
      <c r="D3292" s="34"/>
      <c r="E3292" s="34"/>
      <c r="F3292" s="34"/>
      <c r="G3292" s="34"/>
      <c r="H3292" s="33"/>
      <c r="I3292" s="33"/>
      <c r="J3292" s="33"/>
      <c r="K3292" s="33"/>
      <c r="L3292" s="35"/>
      <c r="M3292" s="35"/>
      <c r="N3292" s="36"/>
      <c r="O3292" s="37"/>
      <c r="P3292" s="43"/>
      <c r="Q3292" s="38"/>
      <c r="R3292" s="38"/>
      <c r="S3292" s="39"/>
      <c r="T3292" s="40"/>
      <c r="U3292" s="40"/>
      <c r="V3292" s="38"/>
      <c r="W3292" s="38"/>
      <c r="X3292" s="38"/>
      <c r="Y3292" s="43"/>
    </row>
    <row r="3293" spans="1:25">
      <c r="A3293" s="34"/>
      <c r="B3293" s="34"/>
      <c r="C3293" s="34"/>
      <c r="D3293" s="34"/>
      <c r="E3293" s="34"/>
      <c r="F3293" s="34"/>
      <c r="G3293" s="34"/>
      <c r="H3293" s="33"/>
      <c r="I3293" s="33"/>
      <c r="J3293" s="33"/>
      <c r="K3293" s="33"/>
      <c r="L3293" s="35"/>
      <c r="M3293" s="35"/>
      <c r="N3293" s="36"/>
      <c r="O3293" s="37"/>
      <c r="P3293" s="43"/>
      <c r="Q3293" s="38"/>
      <c r="R3293" s="38"/>
      <c r="S3293" s="39"/>
      <c r="T3293" s="40"/>
      <c r="U3293" s="40"/>
      <c r="V3293" s="38"/>
      <c r="W3293" s="38"/>
      <c r="X3293" s="38"/>
      <c r="Y3293" s="43"/>
    </row>
    <row r="3294" spans="1:25">
      <c r="A3294" s="34"/>
      <c r="B3294" s="34"/>
      <c r="C3294" s="34"/>
      <c r="D3294" s="34"/>
      <c r="E3294" s="34"/>
      <c r="F3294" s="34"/>
      <c r="G3294" s="34"/>
      <c r="H3294" s="33"/>
      <c r="I3294" s="33"/>
      <c r="J3294" s="33"/>
      <c r="K3294" s="33"/>
      <c r="L3294" s="35"/>
      <c r="M3294" s="35"/>
      <c r="N3294" s="36"/>
      <c r="O3294" s="37"/>
      <c r="P3294" s="43"/>
      <c r="Q3294" s="38"/>
      <c r="R3294" s="38"/>
      <c r="S3294" s="39"/>
      <c r="T3294" s="40"/>
      <c r="U3294" s="40"/>
      <c r="V3294" s="38"/>
      <c r="W3294" s="38"/>
      <c r="X3294" s="38"/>
      <c r="Y3294" s="43"/>
    </row>
    <row r="3295" spans="1:25">
      <c r="A3295" s="34"/>
      <c r="B3295" s="34"/>
      <c r="C3295" s="34"/>
      <c r="D3295" s="34"/>
      <c r="E3295" s="34"/>
      <c r="F3295" s="34"/>
      <c r="G3295" s="34"/>
      <c r="H3295" s="33"/>
      <c r="I3295" s="33"/>
      <c r="J3295" s="33"/>
      <c r="K3295" s="33"/>
      <c r="L3295" s="35"/>
      <c r="M3295" s="35"/>
      <c r="N3295" s="36"/>
      <c r="O3295" s="37"/>
      <c r="P3295" s="43"/>
      <c r="Q3295" s="38"/>
      <c r="R3295" s="38"/>
      <c r="S3295" s="39"/>
      <c r="T3295" s="40"/>
      <c r="U3295" s="40"/>
      <c r="V3295" s="38"/>
      <c r="W3295" s="38"/>
      <c r="X3295" s="38"/>
      <c r="Y3295" s="43"/>
    </row>
    <row r="3296" spans="1:25">
      <c r="A3296" s="34"/>
      <c r="B3296" s="34"/>
      <c r="C3296" s="34"/>
      <c r="D3296" s="34"/>
      <c r="E3296" s="34"/>
      <c r="F3296" s="34"/>
      <c r="G3296" s="34"/>
      <c r="H3296" s="33"/>
      <c r="I3296" s="33"/>
      <c r="J3296" s="33"/>
      <c r="K3296" s="33"/>
      <c r="L3296" s="35"/>
      <c r="M3296" s="35"/>
      <c r="N3296" s="36"/>
      <c r="O3296" s="37"/>
      <c r="P3296" s="43"/>
      <c r="Q3296" s="38"/>
      <c r="R3296" s="38"/>
      <c r="S3296" s="39"/>
      <c r="T3296" s="40"/>
      <c r="U3296" s="40"/>
      <c r="V3296" s="38"/>
      <c r="W3296" s="38"/>
      <c r="X3296" s="38"/>
      <c r="Y3296" s="43"/>
    </row>
    <row r="3297" spans="1:25">
      <c r="A3297" s="34"/>
      <c r="B3297" s="34"/>
      <c r="C3297" s="34"/>
      <c r="D3297" s="34"/>
      <c r="E3297" s="34"/>
      <c r="F3297" s="34"/>
      <c r="G3297" s="34"/>
      <c r="H3297" s="33"/>
      <c r="I3297" s="33"/>
      <c r="J3297" s="33"/>
      <c r="K3297" s="33"/>
      <c r="L3297" s="35"/>
      <c r="M3297" s="35"/>
      <c r="N3297" s="36"/>
      <c r="O3297" s="37"/>
      <c r="P3297" s="43"/>
      <c r="Q3297" s="38"/>
      <c r="R3297" s="38"/>
      <c r="S3297" s="39"/>
      <c r="T3297" s="40"/>
      <c r="U3297" s="40"/>
      <c r="V3297" s="38"/>
      <c r="W3297" s="38"/>
      <c r="X3297" s="38"/>
      <c r="Y3297" s="43"/>
    </row>
    <row r="3298" spans="1:25">
      <c r="A3298" s="34"/>
      <c r="B3298" s="34"/>
      <c r="C3298" s="34"/>
      <c r="D3298" s="34"/>
      <c r="E3298" s="34"/>
      <c r="F3298" s="34"/>
      <c r="G3298" s="34"/>
      <c r="H3298" s="33"/>
      <c r="I3298" s="33"/>
      <c r="J3298" s="33"/>
      <c r="K3298" s="33"/>
      <c r="L3298" s="35"/>
      <c r="M3298" s="35"/>
      <c r="N3298" s="36"/>
      <c r="O3298" s="37"/>
      <c r="P3298" s="43"/>
      <c r="Q3298" s="38"/>
      <c r="R3298" s="38"/>
      <c r="S3298" s="39"/>
      <c r="T3298" s="40"/>
      <c r="U3298" s="40"/>
      <c r="V3298" s="38"/>
      <c r="W3298" s="38"/>
      <c r="X3298" s="38"/>
      <c r="Y3298" s="43"/>
    </row>
    <row r="3299" spans="1:25">
      <c r="A3299" s="34"/>
      <c r="B3299" s="34"/>
      <c r="C3299" s="34"/>
      <c r="D3299" s="34"/>
      <c r="E3299" s="34"/>
      <c r="F3299" s="34"/>
      <c r="G3299" s="34"/>
      <c r="H3299" s="33"/>
      <c r="I3299" s="33"/>
      <c r="J3299" s="33"/>
      <c r="K3299" s="33"/>
      <c r="L3299" s="35"/>
      <c r="M3299" s="35"/>
      <c r="N3299" s="36"/>
      <c r="O3299" s="37"/>
      <c r="P3299" s="43"/>
      <c r="Q3299" s="38"/>
      <c r="R3299" s="38"/>
      <c r="S3299" s="39"/>
      <c r="T3299" s="40"/>
      <c r="U3299" s="40"/>
      <c r="V3299" s="38"/>
      <c r="W3299" s="38"/>
      <c r="X3299" s="38"/>
      <c r="Y3299" s="43"/>
    </row>
    <row r="3300" spans="1:25">
      <c r="A3300" s="34"/>
      <c r="B3300" s="34"/>
      <c r="C3300" s="34"/>
      <c r="D3300" s="34"/>
      <c r="E3300" s="34"/>
      <c r="F3300" s="34"/>
      <c r="G3300" s="34"/>
      <c r="H3300" s="33"/>
      <c r="I3300" s="33"/>
      <c r="J3300" s="33"/>
      <c r="K3300" s="33"/>
      <c r="L3300" s="35"/>
      <c r="M3300" s="35"/>
      <c r="N3300" s="36"/>
      <c r="O3300" s="37"/>
      <c r="P3300" s="43"/>
      <c r="Q3300" s="38"/>
      <c r="R3300" s="38"/>
      <c r="S3300" s="39"/>
      <c r="T3300" s="40"/>
      <c r="U3300" s="40"/>
      <c r="V3300" s="38"/>
      <c r="W3300" s="38"/>
      <c r="X3300" s="38"/>
      <c r="Y3300" s="43"/>
    </row>
    <row r="3301" spans="1:25">
      <c r="A3301" s="34"/>
      <c r="B3301" s="34"/>
      <c r="C3301" s="34"/>
      <c r="D3301" s="34"/>
      <c r="E3301" s="34"/>
      <c r="F3301" s="34"/>
      <c r="G3301" s="34"/>
      <c r="H3301" s="33"/>
      <c r="I3301" s="33"/>
      <c r="J3301" s="33"/>
      <c r="K3301" s="33"/>
      <c r="L3301" s="35"/>
      <c r="M3301" s="35"/>
      <c r="N3301" s="36"/>
      <c r="O3301" s="37"/>
      <c r="P3301" s="43"/>
      <c r="Q3301" s="38"/>
      <c r="R3301" s="38"/>
      <c r="S3301" s="39"/>
      <c r="T3301" s="40"/>
      <c r="U3301" s="40"/>
      <c r="V3301" s="38"/>
      <c r="W3301" s="38"/>
      <c r="X3301" s="38"/>
      <c r="Y3301" s="43"/>
    </row>
    <row r="3302" spans="1:25">
      <c r="A3302" s="34"/>
      <c r="B3302" s="34"/>
      <c r="C3302" s="34"/>
      <c r="D3302" s="34"/>
      <c r="E3302" s="34"/>
      <c r="F3302" s="34"/>
      <c r="G3302" s="34"/>
      <c r="H3302" s="33"/>
      <c r="I3302" s="33"/>
      <c r="J3302" s="33"/>
      <c r="K3302" s="33"/>
      <c r="L3302" s="35"/>
      <c r="M3302" s="35"/>
      <c r="N3302" s="36"/>
      <c r="O3302" s="37"/>
      <c r="P3302" s="43"/>
      <c r="Q3302" s="38"/>
      <c r="R3302" s="38"/>
      <c r="S3302" s="39"/>
      <c r="T3302" s="40"/>
      <c r="U3302" s="40"/>
      <c r="V3302" s="38"/>
      <c r="W3302" s="38"/>
      <c r="X3302" s="38"/>
      <c r="Y3302" s="43"/>
    </row>
    <row r="3303" spans="1:25">
      <c r="A3303" s="34"/>
      <c r="B3303" s="34"/>
      <c r="C3303" s="34"/>
      <c r="D3303" s="34"/>
      <c r="E3303" s="34"/>
      <c r="F3303" s="34"/>
      <c r="G3303" s="34"/>
      <c r="H3303" s="33"/>
      <c r="I3303" s="33"/>
      <c r="J3303" s="33"/>
      <c r="K3303" s="33"/>
      <c r="L3303" s="35"/>
      <c r="M3303" s="35"/>
      <c r="N3303" s="36"/>
      <c r="O3303" s="37"/>
      <c r="P3303" s="43"/>
      <c r="Q3303" s="38"/>
      <c r="R3303" s="38"/>
      <c r="S3303" s="39"/>
      <c r="T3303" s="40"/>
      <c r="U3303" s="40"/>
      <c r="V3303" s="38"/>
      <c r="W3303" s="38"/>
      <c r="X3303" s="38"/>
      <c r="Y3303" s="43"/>
    </row>
    <row r="3304" spans="1:25">
      <c r="A3304" s="34"/>
      <c r="B3304" s="34"/>
      <c r="C3304" s="34"/>
      <c r="D3304" s="34"/>
      <c r="E3304" s="34"/>
      <c r="F3304" s="34"/>
      <c r="G3304" s="34"/>
      <c r="H3304" s="33"/>
      <c r="I3304" s="33"/>
      <c r="J3304" s="33"/>
      <c r="K3304" s="33"/>
      <c r="L3304" s="35"/>
      <c r="M3304" s="35"/>
      <c r="N3304" s="36"/>
      <c r="O3304" s="37"/>
      <c r="P3304" s="43"/>
      <c r="Q3304" s="38"/>
      <c r="R3304" s="38"/>
      <c r="S3304" s="39"/>
      <c r="T3304" s="40"/>
      <c r="U3304" s="40"/>
      <c r="V3304" s="38"/>
      <c r="W3304" s="38"/>
      <c r="X3304" s="38"/>
      <c r="Y3304" s="43"/>
    </row>
    <row r="3305" spans="1:25">
      <c r="A3305" s="34"/>
      <c r="B3305" s="34"/>
      <c r="C3305" s="34"/>
      <c r="D3305" s="34"/>
      <c r="E3305" s="34"/>
      <c r="F3305" s="34"/>
      <c r="G3305" s="34"/>
      <c r="H3305" s="33"/>
      <c r="I3305" s="33"/>
      <c r="J3305" s="33"/>
      <c r="K3305" s="33"/>
      <c r="L3305" s="35"/>
      <c r="M3305" s="35"/>
      <c r="N3305" s="36"/>
      <c r="O3305" s="37"/>
      <c r="P3305" s="43"/>
      <c r="Q3305" s="38"/>
      <c r="R3305" s="38"/>
      <c r="S3305" s="39"/>
      <c r="T3305" s="40"/>
      <c r="U3305" s="40"/>
      <c r="V3305" s="38"/>
      <c r="W3305" s="38"/>
      <c r="X3305" s="38"/>
      <c r="Y3305" s="43"/>
    </row>
    <row r="3306" spans="1:25">
      <c r="A3306" s="34"/>
      <c r="B3306" s="34"/>
      <c r="C3306" s="34"/>
      <c r="D3306" s="34"/>
      <c r="E3306" s="34"/>
      <c r="F3306" s="34"/>
      <c r="G3306" s="34"/>
      <c r="H3306" s="33"/>
      <c r="I3306" s="33"/>
      <c r="J3306" s="33"/>
      <c r="K3306" s="33"/>
      <c r="L3306" s="35"/>
      <c r="M3306" s="35"/>
      <c r="N3306" s="36"/>
      <c r="O3306" s="37"/>
      <c r="P3306" s="43"/>
      <c r="Q3306" s="38"/>
      <c r="R3306" s="38"/>
      <c r="S3306" s="39"/>
      <c r="T3306" s="40"/>
      <c r="U3306" s="40"/>
      <c r="V3306" s="38"/>
      <c r="W3306" s="38"/>
      <c r="X3306" s="38"/>
      <c r="Y3306" s="43"/>
    </row>
    <row r="3307" spans="1:25">
      <c r="A3307" s="34"/>
      <c r="B3307" s="34"/>
      <c r="C3307" s="34"/>
      <c r="D3307" s="34"/>
      <c r="E3307" s="34"/>
      <c r="F3307" s="34"/>
      <c r="G3307" s="34"/>
      <c r="H3307" s="33"/>
      <c r="I3307" s="33"/>
      <c r="J3307" s="33"/>
      <c r="K3307" s="33"/>
      <c r="L3307" s="35"/>
      <c r="M3307" s="35"/>
      <c r="N3307" s="36"/>
      <c r="O3307" s="37"/>
      <c r="P3307" s="43"/>
      <c r="Q3307" s="38"/>
      <c r="R3307" s="38"/>
      <c r="S3307" s="39"/>
      <c r="T3307" s="40"/>
      <c r="U3307" s="40"/>
      <c r="V3307" s="38"/>
      <c r="W3307" s="38"/>
      <c r="X3307" s="38"/>
      <c r="Y3307" s="43"/>
    </row>
    <row r="3308" spans="1:25">
      <c r="A3308" s="34"/>
      <c r="B3308" s="34"/>
      <c r="C3308" s="34"/>
      <c r="D3308" s="34"/>
      <c r="E3308" s="34"/>
      <c r="F3308" s="34"/>
      <c r="G3308" s="34"/>
      <c r="H3308" s="33"/>
      <c r="I3308" s="33"/>
      <c r="J3308" s="33"/>
      <c r="K3308" s="33"/>
      <c r="L3308" s="35"/>
      <c r="M3308" s="35"/>
      <c r="N3308" s="36"/>
      <c r="O3308" s="37"/>
      <c r="P3308" s="43"/>
      <c r="Q3308" s="38"/>
      <c r="R3308" s="38"/>
      <c r="S3308" s="39"/>
      <c r="T3308" s="40"/>
      <c r="U3308" s="40"/>
      <c r="V3308" s="38"/>
      <c r="W3308" s="38"/>
      <c r="X3308" s="38"/>
      <c r="Y3308" s="43"/>
    </row>
    <row r="3309" spans="1:25">
      <c r="A3309" s="34"/>
      <c r="B3309" s="34"/>
      <c r="C3309" s="34"/>
      <c r="D3309" s="34"/>
      <c r="E3309" s="34"/>
      <c r="F3309" s="34"/>
      <c r="G3309" s="34"/>
      <c r="H3309" s="33"/>
      <c r="I3309" s="33"/>
      <c r="J3309" s="33"/>
      <c r="K3309" s="33"/>
      <c r="L3309" s="35"/>
      <c r="M3309" s="35"/>
      <c r="N3309" s="36"/>
      <c r="O3309" s="37"/>
      <c r="P3309" s="43"/>
      <c r="Q3309" s="38"/>
      <c r="R3309" s="38"/>
      <c r="S3309" s="39"/>
      <c r="T3309" s="40"/>
      <c r="U3309" s="40"/>
      <c r="V3309" s="38"/>
      <c r="W3309" s="38"/>
      <c r="X3309" s="38"/>
      <c r="Y3309" s="43"/>
    </row>
    <row r="3310" spans="1:25">
      <c r="A3310" s="34"/>
      <c r="B3310" s="34"/>
      <c r="C3310" s="34"/>
      <c r="D3310" s="34"/>
      <c r="E3310" s="34"/>
      <c r="F3310" s="34"/>
      <c r="G3310" s="34"/>
      <c r="H3310" s="33"/>
      <c r="I3310" s="33"/>
      <c r="J3310" s="33"/>
      <c r="K3310" s="33"/>
      <c r="L3310" s="35"/>
      <c r="M3310" s="35"/>
      <c r="N3310" s="36"/>
      <c r="O3310" s="37"/>
      <c r="P3310" s="43"/>
      <c r="Q3310" s="38"/>
      <c r="R3310" s="38"/>
      <c r="S3310" s="39"/>
      <c r="T3310" s="40"/>
      <c r="U3310" s="40"/>
      <c r="V3310" s="38"/>
      <c r="W3310" s="38"/>
      <c r="X3310" s="38"/>
      <c r="Y3310" s="43"/>
    </row>
    <row r="3311" spans="1:25">
      <c r="A3311" s="34"/>
      <c r="B3311" s="34"/>
      <c r="C3311" s="34"/>
      <c r="D3311" s="34"/>
      <c r="E3311" s="34"/>
      <c r="F3311" s="34"/>
      <c r="G3311" s="34"/>
      <c r="H3311" s="33"/>
      <c r="I3311" s="33"/>
      <c r="J3311" s="33"/>
      <c r="K3311" s="33"/>
      <c r="L3311" s="35"/>
      <c r="M3311" s="35"/>
      <c r="N3311" s="36"/>
      <c r="O3311" s="37"/>
      <c r="P3311" s="43"/>
      <c r="Q3311" s="38"/>
      <c r="R3311" s="38"/>
      <c r="S3311" s="39"/>
      <c r="T3311" s="40"/>
      <c r="U3311" s="40"/>
      <c r="V3311" s="38"/>
      <c r="W3311" s="38"/>
      <c r="X3311" s="38"/>
      <c r="Y3311" s="43"/>
    </row>
    <row r="3312" spans="1:25">
      <c r="A3312" s="34"/>
      <c r="B3312" s="34"/>
      <c r="C3312" s="34"/>
      <c r="D3312" s="34"/>
      <c r="E3312" s="34"/>
      <c r="F3312" s="34"/>
      <c r="G3312" s="34"/>
      <c r="H3312" s="33"/>
      <c r="I3312" s="33"/>
      <c r="J3312" s="33"/>
      <c r="K3312" s="33"/>
      <c r="L3312" s="35"/>
      <c r="M3312" s="35"/>
      <c r="N3312" s="36"/>
      <c r="O3312" s="37"/>
      <c r="P3312" s="43"/>
      <c r="Q3312" s="38"/>
      <c r="R3312" s="38"/>
      <c r="S3312" s="39"/>
      <c r="T3312" s="40"/>
      <c r="U3312" s="40"/>
      <c r="V3312" s="38"/>
      <c r="W3312" s="38"/>
      <c r="X3312" s="38"/>
      <c r="Y3312" s="43"/>
    </row>
    <row r="3313" spans="1:25">
      <c r="A3313" s="34"/>
      <c r="B3313" s="34"/>
      <c r="C3313" s="34"/>
      <c r="D3313" s="34"/>
      <c r="E3313" s="34"/>
      <c r="F3313" s="34"/>
      <c r="G3313" s="34"/>
      <c r="H3313" s="33"/>
      <c r="I3313" s="33"/>
      <c r="J3313" s="33"/>
      <c r="K3313" s="33"/>
      <c r="L3313" s="35"/>
      <c r="M3313" s="35"/>
      <c r="N3313" s="36"/>
      <c r="O3313" s="37"/>
      <c r="P3313" s="43"/>
      <c r="Q3313" s="38"/>
      <c r="R3313" s="38"/>
      <c r="S3313" s="39"/>
      <c r="T3313" s="40"/>
      <c r="U3313" s="40"/>
      <c r="V3313" s="38"/>
      <c r="W3313" s="38"/>
      <c r="X3313" s="38"/>
      <c r="Y3313" s="43"/>
    </row>
    <row r="3314" spans="1:25">
      <c r="A3314" s="34"/>
      <c r="B3314" s="34"/>
      <c r="C3314" s="34"/>
      <c r="D3314" s="34"/>
      <c r="E3314" s="34"/>
      <c r="F3314" s="34"/>
      <c r="G3314" s="34"/>
      <c r="H3314" s="33"/>
      <c r="I3314" s="33"/>
      <c r="J3314" s="33"/>
      <c r="K3314" s="33"/>
      <c r="L3314" s="35"/>
      <c r="M3314" s="35"/>
      <c r="N3314" s="36"/>
      <c r="O3314" s="37"/>
      <c r="P3314" s="43"/>
      <c r="Q3314" s="38"/>
      <c r="R3314" s="38"/>
      <c r="S3314" s="39"/>
      <c r="T3314" s="40"/>
      <c r="U3314" s="40"/>
      <c r="V3314" s="38"/>
      <c r="W3314" s="38"/>
      <c r="X3314" s="38"/>
      <c r="Y3314" s="43"/>
    </row>
    <row r="3315" spans="1:25">
      <c r="A3315" s="34"/>
      <c r="B3315" s="34"/>
      <c r="C3315" s="34"/>
      <c r="D3315" s="34"/>
      <c r="E3315" s="34"/>
      <c r="F3315" s="34"/>
      <c r="G3315" s="34"/>
      <c r="H3315" s="33"/>
      <c r="I3315" s="33"/>
      <c r="J3315" s="33"/>
      <c r="K3315" s="33"/>
      <c r="L3315" s="35"/>
      <c r="M3315" s="35"/>
      <c r="N3315" s="36"/>
      <c r="O3315" s="37"/>
      <c r="P3315" s="43"/>
      <c r="Q3315" s="38"/>
      <c r="R3315" s="38"/>
      <c r="S3315" s="39"/>
      <c r="T3315" s="40"/>
      <c r="U3315" s="40"/>
      <c r="V3315" s="38"/>
      <c r="W3315" s="38"/>
      <c r="X3315" s="38"/>
      <c r="Y3315" s="43"/>
    </row>
    <row r="3316" spans="1:25">
      <c r="A3316" s="34"/>
      <c r="B3316" s="34"/>
      <c r="C3316" s="34"/>
      <c r="D3316" s="34"/>
      <c r="E3316" s="34"/>
      <c r="F3316" s="34"/>
      <c r="G3316" s="34"/>
      <c r="H3316" s="33"/>
      <c r="I3316" s="33"/>
      <c r="J3316" s="33"/>
      <c r="K3316" s="33"/>
      <c r="L3316" s="35"/>
      <c r="M3316" s="35"/>
      <c r="N3316" s="36"/>
      <c r="O3316" s="37"/>
      <c r="P3316" s="43"/>
      <c r="Q3316" s="38"/>
      <c r="R3316" s="38"/>
      <c r="S3316" s="39"/>
      <c r="T3316" s="40"/>
      <c r="U3316" s="40"/>
      <c r="V3316" s="38"/>
      <c r="W3316" s="38"/>
      <c r="X3316" s="38"/>
      <c r="Y3316" s="43"/>
    </row>
    <row r="3317" spans="1:25">
      <c r="A3317" s="34"/>
      <c r="B3317" s="34"/>
      <c r="C3317" s="34"/>
      <c r="D3317" s="34"/>
      <c r="E3317" s="34"/>
      <c r="F3317" s="34"/>
      <c r="G3317" s="34"/>
      <c r="H3317" s="33"/>
      <c r="I3317" s="33"/>
      <c r="J3317" s="33"/>
      <c r="K3317" s="33"/>
      <c r="L3317" s="35"/>
      <c r="M3317" s="35"/>
      <c r="N3317" s="36"/>
      <c r="O3317" s="37"/>
      <c r="P3317" s="43"/>
      <c r="Q3317" s="38"/>
      <c r="R3317" s="38"/>
      <c r="S3317" s="39"/>
      <c r="T3317" s="40"/>
      <c r="U3317" s="40"/>
      <c r="V3317" s="38"/>
      <c r="W3317" s="38"/>
      <c r="X3317" s="38"/>
      <c r="Y3317" s="43"/>
    </row>
    <row r="3318" spans="1:25">
      <c r="A3318" s="34"/>
      <c r="B3318" s="34"/>
      <c r="C3318" s="34"/>
      <c r="D3318" s="34"/>
      <c r="E3318" s="34"/>
      <c r="F3318" s="34"/>
      <c r="G3318" s="34"/>
      <c r="H3318" s="33"/>
      <c r="I3318" s="33"/>
      <c r="J3318" s="33"/>
      <c r="K3318" s="33"/>
      <c r="L3318" s="35"/>
      <c r="M3318" s="35"/>
      <c r="N3318" s="36"/>
      <c r="O3318" s="37"/>
      <c r="P3318" s="43"/>
      <c r="Q3318" s="38"/>
      <c r="R3318" s="38"/>
      <c r="S3318" s="39"/>
      <c r="T3318" s="40"/>
      <c r="U3318" s="40"/>
      <c r="V3318" s="38"/>
      <c r="W3318" s="38"/>
      <c r="X3318" s="38"/>
      <c r="Y3318" s="43"/>
    </row>
    <row r="3319" spans="1:25">
      <c r="A3319" s="34"/>
      <c r="B3319" s="34"/>
      <c r="C3319" s="34"/>
      <c r="D3319" s="34"/>
      <c r="E3319" s="34"/>
      <c r="F3319" s="34"/>
      <c r="G3319" s="34"/>
      <c r="H3319" s="33"/>
      <c r="I3319" s="33"/>
      <c r="J3319" s="33"/>
      <c r="K3319" s="33"/>
      <c r="L3319" s="35"/>
      <c r="M3319" s="35"/>
      <c r="N3319" s="36"/>
      <c r="O3319" s="37"/>
      <c r="P3319" s="43"/>
      <c r="Q3319" s="38"/>
      <c r="R3319" s="38"/>
      <c r="S3319" s="39"/>
      <c r="T3319" s="40"/>
      <c r="U3319" s="40"/>
      <c r="V3319" s="38"/>
      <c r="W3319" s="38"/>
      <c r="X3319" s="38"/>
      <c r="Y3319" s="43"/>
    </row>
    <row r="3320" spans="1:25">
      <c r="A3320" s="34"/>
      <c r="B3320" s="34"/>
      <c r="C3320" s="34"/>
      <c r="D3320" s="34"/>
      <c r="E3320" s="34"/>
      <c r="F3320" s="34"/>
      <c r="G3320" s="34"/>
      <c r="H3320" s="33"/>
      <c r="I3320" s="33"/>
      <c r="J3320" s="33"/>
      <c r="K3320" s="33"/>
      <c r="L3320" s="35"/>
      <c r="M3320" s="35"/>
      <c r="N3320" s="36"/>
      <c r="O3320" s="37"/>
      <c r="P3320" s="43"/>
      <c r="Q3320" s="38"/>
      <c r="R3320" s="38"/>
      <c r="S3320" s="39"/>
      <c r="T3320" s="40"/>
      <c r="U3320" s="40"/>
      <c r="V3320" s="38"/>
      <c r="W3320" s="38"/>
      <c r="X3320" s="38"/>
      <c r="Y3320" s="43"/>
    </row>
    <row r="3321" spans="1:25">
      <c r="A3321" s="34"/>
      <c r="B3321" s="34"/>
      <c r="C3321" s="34"/>
      <c r="D3321" s="34"/>
      <c r="E3321" s="34"/>
      <c r="F3321" s="34"/>
      <c r="G3321" s="34"/>
      <c r="H3321" s="33"/>
      <c r="I3321" s="33"/>
      <c r="J3321" s="33"/>
      <c r="K3321" s="33"/>
      <c r="L3321" s="35"/>
      <c r="M3321" s="35"/>
      <c r="N3321" s="36"/>
      <c r="O3321" s="37"/>
      <c r="P3321" s="43"/>
      <c r="Q3321" s="38"/>
      <c r="R3321" s="38"/>
      <c r="S3321" s="39"/>
      <c r="T3321" s="40"/>
      <c r="U3321" s="40"/>
      <c r="V3321" s="38"/>
      <c r="W3321" s="38"/>
      <c r="X3321" s="38"/>
      <c r="Y3321" s="43"/>
    </row>
    <row r="3322" spans="1:25">
      <c r="A3322" s="34"/>
      <c r="B3322" s="34"/>
      <c r="C3322" s="34"/>
      <c r="D3322" s="34"/>
      <c r="E3322" s="34"/>
      <c r="F3322" s="34"/>
      <c r="G3322" s="34"/>
      <c r="H3322" s="33"/>
      <c r="I3322" s="33"/>
      <c r="J3322" s="33"/>
      <c r="K3322" s="33"/>
      <c r="L3322" s="35"/>
      <c r="M3322" s="35"/>
      <c r="N3322" s="36"/>
      <c r="O3322" s="37"/>
      <c r="P3322" s="43"/>
      <c r="Q3322" s="38"/>
      <c r="R3322" s="38"/>
      <c r="S3322" s="39"/>
      <c r="T3322" s="40"/>
      <c r="U3322" s="40"/>
      <c r="V3322" s="38"/>
      <c r="W3322" s="38"/>
      <c r="X3322" s="38"/>
      <c r="Y3322" s="43"/>
    </row>
    <row r="3323" spans="1:25">
      <c r="A3323" s="34"/>
      <c r="B3323" s="34"/>
      <c r="C3323" s="34"/>
      <c r="D3323" s="34"/>
      <c r="E3323" s="34"/>
      <c r="F3323" s="34"/>
      <c r="G3323" s="34"/>
      <c r="H3323" s="33"/>
      <c r="I3323" s="33"/>
      <c r="J3323" s="33"/>
      <c r="K3323" s="33"/>
      <c r="L3323" s="35"/>
      <c r="M3323" s="35"/>
      <c r="N3323" s="36"/>
      <c r="O3323" s="37"/>
      <c r="P3323" s="43"/>
      <c r="Q3323" s="38"/>
      <c r="R3323" s="38"/>
      <c r="S3323" s="39"/>
      <c r="T3323" s="40"/>
      <c r="U3323" s="40"/>
      <c r="V3323" s="38"/>
      <c r="W3323" s="38"/>
      <c r="X3323" s="38"/>
      <c r="Y3323" s="43"/>
    </row>
    <row r="3324" spans="1:25">
      <c r="A3324" s="34"/>
      <c r="B3324" s="34"/>
      <c r="C3324" s="34"/>
      <c r="D3324" s="34"/>
      <c r="E3324" s="34"/>
      <c r="F3324" s="34"/>
      <c r="G3324" s="34"/>
      <c r="H3324" s="33"/>
      <c r="I3324" s="33"/>
      <c r="J3324" s="33"/>
      <c r="K3324" s="33"/>
      <c r="L3324" s="35"/>
      <c r="M3324" s="35"/>
      <c r="N3324" s="36"/>
      <c r="O3324" s="37"/>
      <c r="P3324" s="43"/>
      <c r="Q3324" s="38"/>
      <c r="R3324" s="38"/>
      <c r="S3324" s="39"/>
      <c r="T3324" s="40"/>
      <c r="U3324" s="40"/>
      <c r="V3324" s="38"/>
      <c r="W3324" s="38"/>
      <c r="X3324" s="38"/>
      <c r="Y3324" s="43"/>
    </row>
    <row r="3325" spans="1:25">
      <c r="A3325" s="34"/>
      <c r="B3325" s="34"/>
      <c r="C3325" s="34"/>
      <c r="D3325" s="34"/>
      <c r="E3325" s="34"/>
      <c r="F3325" s="34"/>
      <c r="G3325" s="34"/>
      <c r="H3325" s="33"/>
      <c r="I3325" s="33"/>
      <c r="J3325" s="33"/>
      <c r="K3325" s="33"/>
      <c r="L3325" s="35"/>
      <c r="M3325" s="35"/>
      <c r="N3325" s="36"/>
      <c r="O3325" s="37"/>
      <c r="P3325" s="43"/>
      <c r="Q3325" s="38"/>
      <c r="R3325" s="38"/>
      <c r="S3325" s="39"/>
      <c r="T3325" s="40"/>
      <c r="U3325" s="40"/>
      <c r="V3325" s="38"/>
      <c r="W3325" s="38"/>
      <c r="X3325" s="38"/>
      <c r="Y3325" s="43"/>
    </row>
    <row r="3326" spans="1:25">
      <c r="A3326" s="34"/>
      <c r="B3326" s="34"/>
      <c r="C3326" s="34"/>
      <c r="D3326" s="34"/>
      <c r="E3326" s="34"/>
      <c r="F3326" s="34"/>
      <c r="G3326" s="34"/>
      <c r="H3326" s="33"/>
      <c r="I3326" s="33"/>
      <c r="J3326" s="33"/>
      <c r="K3326" s="33"/>
      <c r="L3326" s="35"/>
      <c r="M3326" s="35"/>
      <c r="N3326" s="36"/>
      <c r="O3326" s="37"/>
      <c r="P3326" s="43"/>
      <c r="Q3326" s="38"/>
      <c r="R3326" s="38"/>
      <c r="S3326" s="39"/>
      <c r="T3326" s="40"/>
      <c r="U3326" s="40"/>
      <c r="V3326" s="38"/>
      <c r="W3326" s="38"/>
      <c r="X3326" s="38"/>
      <c r="Y3326" s="43"/>
    </row>
    <row r="3327" spans="1:25">
      <c r="A3327" s="34"/>
      <c r="B3327" s="34"/>
      <c r="C3327" s="34"/>
      <c r="D3327" s="34"/>
      <c r="E3327" s="34"/>
      <c r="F3327" s="34"/>
      <c r="G3327" s="34"/>
      <c r="H3327" s="33"/>
      <c r="I3327" s="33"/>
      <c r="J3327" s="33"/>
      <c r="K3327" s="33"/>
      <c r="L3327" s="35"/>
      <c r="M3327" s="35"/>
      <c r="N3327" s="36"/>
      <c r="O3327" s="37"/>
      <c r="P3327" s="43"/>
      <c r="Q3327" s="38"/>
      <c r="R3327" s="38"/>
      <c r="S3327" s="39"/>
      <c r="T3327" s="40"/>
      <c r="U3327" s="40"/>
      <c r="V3327" s="38"/>
      <c r="W3327" s="38"/>
      <c r="X3327" s="38"/>
      <c r="Y3327" s="43"/>
    </row>
    <row r="3328" spans="1:25">
      <c r="A3328" s="34"/>
      <c r="B3328" s="34"/>
      <c r="C3328" s="34"/>
      <c r="D3328" s="34"/>
      <c r="E3328" s="34"/>
      <c r="F3328" s="34"/>
      <c r="G3328" s="34"/>
      <c r="H3328" s="33"/>
      <c r="I3328" s="33"/>
      <c r="J3328" s="33"/>
      <c r="K3328" s="33"/>
      <c r="L3328" s="35"/>
      <c r="M3328" s="35"/>
      <c r="N3328" s="36"/>
      <c r="O3328" s="37"/>
      <c r="P3328" s="43"/>
      <c r="Q3328" s="38"/>
      <c r="R3328" s="38"/>
      <c r="S3328" s="39"/>
      <c r="T3328" s="40"/>
      <c r="U3328" s="40"/>
      <c r="V3328" s="38"/>
      <c r="W3328" s="38"/>
      <c r="X3328" s="38"/>
      <c r="Y3328" s="43"/>
    </row>
    <row r="3329" spans="1:25">
      <c r="A3329" s="34"/>
      <c r="B3329" s="34"/>
      <c r="C3329" s="34"/>
      <c r="D3329" s="34"/>
      <c r="E3329" s="34"/>
      <c r="F3329" s="34"/>
      <c r="G3329" s="34"/>
      <c r="H3329" s="33"/>
      <c r="I3329" s="33"/>
      <c r="J3329" s="33"/>
      <c r="K3329" s="33"/>
      <c r="L3329" s="35"/>
      <c r="M3329" s="35"/>
      <c r="N3329" s="36"/>
      <c r="O3329" s="37"/>
      <c r="P3329" s="43"/>
      <c r="Q3329" s="38"/>
      <c r="R3329" s="38"/>
      <c r="S3329" s="39"/>
      <c r="T3329" s="40"/>
      <c r="U3329" s="40"/>
      <c r="V3329" s="38"/>
      <c r="W3329" s="38"/>
      <c r="X3329" s="38"/>
      <c r="Y3329" s="43"/>
    </row>
    <row r="3330" spans="1:25">
      <c r="A3330" s="34"/>
      <c r="B3330" s="34"/>
      <c r="C3330" s="34"/>
      <c r="D3330" s="34"/>
      <c r="E3330" s="34"/>
      <c r="F3330" s="34"/>
      <c r="G3330" s="34"/>
      <c r="H3330" s="33"/>
      <c r="I3330" s="33"/>
      <c r="J3330" s="33"/>
      <c r="K3330" s="33"/>
      <c r="L3330" s="35"/>
      <c r="M3330" s="35"/>
      <c r="N3330" s="36"/>
      <c r="O3330" s="37"/>
      <c r="P3330" s="43"/>
      <c r="Q3330" s="38"/>
      <c r="R3330" s="38"/>
      <c r="S3330" s="39"/>
      <c r="T3330" s="40"/>
      <c r="U3330" s="40"/>
      <c r="V3330" s="38"/>
      <c r="W3330" s="38"/>
      <c r="X3330" s="38"/>
      <c r="Y3330" s="43"/>
    </row>
    <row r="3331" spans="1:25">
      <c r="A3331" s="34"/>
      <c r="B3331" s="34"/>
      <c r="C3331" s="34"/>
      <c r="D3331" s="34"/>
      <c r="E3331" s="34"/>
      <c r="F3331" s="34"/>
      <c r="G3331" s="34"/>
      <c r="H3331" s="33"/>
      <c r="I3331" s="33"/>
      <c r="J3331" s="33"/>
      <c r="K3331" s="33"/>
      <c r="L3331" s="35"/>
      <c r="M3331" s="35"/>
      <c r="N3331" s="36"/>
      <c r="O3331" s="37"/>
      <c r="P3331" s="43"/>
      <c r="Q3331" s="38"/>
      <c r="R3331" s="38"/>
      <c r="S3331" s="39"/>
      <c r="T3331" s="40"/>
      <c r="U3331" s="40"/>
      <c r="V3331" s="38"/>
      <c r="W3331" s="38"/>
      <c r="X3331" s="38"/>
      <c r="Y3331" s="43"/>
    </row>
    <row r="3332" spans="1:25">
      <c r="A3332" s="34"/>
      <c r="B3332" s="34"/>
      <c r="C3332" s="34"/>
      <c r="D3332" s="34"/>
      <c r="E3332" s="34"/>
      <c r="F3332" s="34"/>
      <c r="G3332" s="34"/>
      <c r="H3332" s="33"/>
      <c r="I3332" s="33"/>
      <c r="J3332" s="33"/>
      <c r="K3332" s="33"/>
      <c r="L3332" s="35"/>
      <c r="M3332" s="35"/>
      <c r="N3332" s="36"/>
      <c r="O3332" s="37"/>
      <c r="P3332" s="43"/>
      <c r="Q3332" s="38"/>
      <c r="R3332" s="38"/>
      <c r="S3332" s="39"/>
      <c r="T3332" s="40"/>
      <c r="U3332" s="40"/>
      <c r="V3332" s="38"/>
      <c r="W3332" s="38"/>
      <c r="X3332" s="38"/>
      <c r="Y3332" s="43"/>
    </row>
    <row r="3333" spans="1:25">
      <c r="A3333" s="34"/>
      <c r="B3333" s="34"/>
      <c r="C3333" s="34"/>
      <c r="D3333" s="34"/>
      <c r="E3333" s="34"/>
      <c r="F3333" s="34"/>
      <c r="G3333" s="34"/>
      <c r="H3333" s="33"/>
      <c r="I3333" s="33"/>
      <c r="J3333" s="33"/>
      <c r="K3333" s="33"/>
      <c r="L3333" s="35"/>
      <c r="M3333" s="35"/>
      <c r="N3333" s="36"/>
      <c r="O3333" s="37"/>
      <c r="P3333" s="43"/>
      <c r="Q3333" s="38"/>
      <c r="R3333" s="38"/>
      <c r="S3333" s="39"/>
      <c r="T3333" s="40"/>
      <c r="U3333" s="40"/>
      <c r="V3333" s="38"/>
      <c r="W3333" s="38"/>
      <c r="X3333" s="38"/>
      <c r="Y3333" s="43"/>
    </row>
    <row r="3334" spans="1:25">
      <c r="A3334" s="34"/>
      <c r="B3334" s="34"/>
      <c r="C3334" s="34"/>
      <c r="D3334" s="34"/>
      <c r="E3334" s="34"/>
      <c r="F3334" s="34"/>
      <c r="G3334" s="34"/>
      <c r="H3334" s="33"/>
      <c r="I3334" s="33"/>
      <c r="J3334" s="33"/>
      <c r="K3334" s="33"/>
      <c r="L3334" s="35"/>
      <c r="M3334" s="35"/>
      <c r="N3334" s="36"/>
      <c r="O3334" s="37"/>
      <c r="P3334" s="43"/>
      <c r="Q3334" s="38"/>
      <c r="R3334" s="38"/>
      <c r="S3334" s="39"/>
      <c r="T3334" s="40"/>
      <c r="U3334" s="40"/>
      <c r="V3334" s="38"/>
      <c r="W3334" s="38"/>
      <c r="X3334" s="38"/>
      <c r="Y3334" s="43"/>
    </row>
    <row r="3335" spans="1:25">
      <c r="A3335" s="34"/>
      <c r="B3335" s="34"/>
      <c r="C3335" s="34"/>
      <c r="D3335" s="34"/>
      <c r="E3335" s="34"/>
      <c r="F3335" s="34"/>
      <c r="G3335" s="34"/>
      <c r="H3335" s="33"/>
      <c r="I3335" s="33"/>
      <c r="J3335" s="33"/>
      <c r="K3335" s="33"/>
      <c r="L3335" s="35"/>
      <c r="M3335" s="35"/>
      <c r="N3335" s="36"/>
      <c r="O3335" s="37"/>
      <c r="P3335" s="43"/>
      <c r="Q3335" s="38"/>
      <c r="R3335" s="38"/>
      <c r="S3335" s="39"/>
      <c r="T3335" s="40"/>
      <c r="U3335" s="40"/>
      <c r="V3335" s="38"/>
      <c r="W3335" s="38"/>
      <c r="X3335" s="38"/>
      <c r="Y3335" s="43"/>
    </row>
    <row r="3336" spans="1:25">
      <c r="A3336" s="34"/>
      <c r="B3336" s="34"/>
      <c r="C3336" s="34"/>
      <c r="D3336" s="34"/>
      <c r="E3336" s="34"/>
      <c r="F3336" s="34"/>
      <c r="G3336" s="34"/>
      <c r="H3336" s="33"/>
      <c r="I3336" s="33"/>
      <c r="J3336" s="33"/>
      <c r="K3336" s="33"/>
      <c r="L3336" s="35"/>
      <c r="M3336" s="35"/>
      <c r="N3336" s="36"/>
      <c r="O3336" s="37"/>
      <c r="P3336" s="43"/>
      <c r="Q3336" s="38"/>
      <c r="R3336" s="38"/>
      <c r="S3336" s="39"/>
      <c r="T3336" s="40"/>
      <c r="U3336" s="40"/>
      <c r="V3336" s="38"/>
      <c r="W3336" s="38"/>
      <c r="X3336" s="38"/>
      <c r="Y3336" s="43"/>
    </row>
    <row r="3337" spans="1:25">
      <c r="A3337" s="34"/>
      <c r="B3337" s="34"/>
      <c r="C3337" s="34"/>
      <c r="D3337" s="34"/>
      <c r="E3337" s="34"/>
      <c r="F3337" s="34"/>
      <c r="G3337" s="34"/>
      <c r="H3337" s="33"/>
      <c r="I3337" s="33"/>
      <c r="J3337" s="33"/>
      <c r="K3337" s="33"/>
      <c r="L3337" s="35"/>
      <c r="M3337" s="35"/>
      <c r="N3337" s="36"/>
      <c r="O3337" s="37"/>
      <c r="P3337" s="43"/>
      <c r="Q3337" s="38"/>
      <c r="R3337" s="38"/>
      <c r="S3337" s="39"/>
      <c r="T3337" s="40"/>
      <c r="U3337" s="40"/>
      <c r="V3337" s="38"/>
      <c r="W3337" s="38"/>
      <c r="X3337" s="38"/>
      <c r="Y3337" s="43"/>
    </row>
    <row r="3338" spans="1:25">
      <c r="A3338" s="34"/>
      <c r="B3338" s="34"/>
      <c r="C3338" s="34"/>
      <c r="D3338" s="34"/>
      <c r="E3338" s="34"/>
      <c r="F3338" s="34"/>
      <c r="G3338" s="34"/>
      <c r="H3338" s="33"/>
      <c r="I3338" s="33"/>
      <c r="J3338" s="33"/>
      <c r="K3338" s="33"/>
      <c r="L3338" s="35"/>
      <c r="M3338" s="35"/>
      <c r="N3338" s="36"/>
      <c r="O3338" s="37"/>
      <c r="P3338" s="43"/>
      <c r="Q3338" s="38"/>
      <c r="R3338" s="38"/>
      <c r="S3338" s="39"/>
      <c r="T3338" s="40"/>
      <c r="U3338" s="40"/>
      <c r="V3338" s="38"/>
      <c r="W3338" s="38"/>
      <c r="X3338" s="38"/>
      <c r="Y3338" s="43"/>
    </row>
    <row r="3339" spans="1:25">
      <c r="A3339" s="34"/>
      <c r="B3339" s="34"/>
      <c r="C3339" s="34"/>
      <c r="D3339" s="34"/>
      <c r="E3339" s="34"/>
      <c r="F3339" s="34"/>
      <c r="G3339" s="34"/>
      <c r="H3339" s="33"/>
      <c r="I3339" s="33"/>
      <c r="J3339" s="33"/>
      <c r="K3339" s="33"/>
      <c r="L3339" s="35"/>
      <c r="M3339" s="35"/>
      <c r="N3339" s="36"/>
      <c r="O3339" s="37"/>
      <c r="P3339" s="43"/>
      <c r="Q3339" s="38"/>
      <c r="R3339" s="38"/>
      <c r="S3339" s="39"/>
      <c r="T3339" s="40"/>
      <c r="U3339" s="40"/>
      <c r="V3339" s="38"/>
      <c r="W3339" s="38"/>
      <c r="X3339" s="38"/>
      <c r="Y3339" s="43"/>
    </row>
    <row r="3340" spans="1:25">
      <c r="A3340" s="34"/>
      <c r="B3340" s="34"/>
      <c r="C3340" s="34"/>
      <c r="D3340" s="34"/>
      <c r="E3340" s="34"/>
      <c r="F3340" s="34"/>
      <c r="G3340" s="34"/>
      <c r="H3340" s="33"/>
      <c r="I3340" s="33"/>
      <c r="J3340" s="33"/>
      <c r="K3340" s="33"/>
      <c r="L3340" s="35"/>
      <c r="M3340" s="35"/>
      <c r="N3340" s="36"/>
      <c r="O3340" s="37"/>
      <c r="P3340" s="43"/>
      <c r="Q3340" s="38"/>
      <c r="R3340" s="38"/>
      <c r="S3340" s="39"/>
      <c r="T3340" s="40"/>
      <c r="U3340" s="40"/>
      <c r="V3340" s="38"/>
      <c r="W3340" s="38"/>
      <c r="X3340" s="38"/>
      <c r="Y3340" s="43"/>
    </row>
    <row r="3341" spans="1:25">
      <c r="A3341" s="34"/>
      <c r="B3341" s="34"/>
      <c r="C3341" s="34"/>
      <c r="D3341" s="34"/>
      <c r="E3341" s="34"/>
      <c r="F3341" s="34"/>
      <c r="G3341" s="34"/>
      <c r="H3341" s="33"/>
      <c r="I3341" s="33"/>
      <c r="J3341" s="33"/>
      <c r="K3341" s="33"/>
      <c r="L3341" s="35"/>
      <c r="M3341" s="35"/>
      <c r="N3341" s="36"/>
      <c r="O3341" s="37"/>
      <c r="P3341" s="43"/>
      <c r="Q3341" s="38"/>
      <c r="R3341" s="38"/>
      <c r="S3341" s="39"/>
      <c r="T3341" s="40"/>
      <c r="U3341" s="40"/>
      <c r="V3341" s="38"/>
      <c r="W3341" s="38"/>
      <c r="X3341" s="38"/>
      <c r="Y3341" s="43"/>
    </row>
    <row r="3342" spans="1:25">
      <c r="A3342" s="34"/>
      <c r="B3342" s="34"/>
      <c r="C3342" s="34"/>
      <c r="D3342" s="34"/>
      <c r="E3342" s="34"/>
      <c r="F3342" s="34"/>
      <c r="G3342" s="34"/>
      <c r="H3342" s="33"/>
      <c r="I3342" s="33"/>
      <c r="J3342" s="33"/>
      <c r="K3342" s="33"/>
      <c r="L3342" s="35"/>
      <c r="M3342" s="35"/>
      <c r="N3342" s="36"/>
      <c r="O3342" s="37"/>
      <c r="P3342" s="43"/>
      <c r="Q3342" s="38"/>
      <c r="R3342" s="38"/>
      <c r="S3342" s="39"/>
      <c r="T3342" s="40"/>
      <c r="U3342" s="40"/>
      <c r="V3342" s="38"/>
      <c r="W3342" s="38"/>
      <c r="X3342" s="38"/>
      <c r="Y3342" s="43"/>
    </row>
    <row r="3343" spans="1:25">
      <c r="A3343" s="34"/>
      <c r="B3343" s="34"/>
      <c r="C3343" s="34"/>
      <c r="D3343" s="34"/>
      <c r="E3343" s="34"/>
      <c r="F3343" s="34"/>
      <c r="G3343" s="34"/>
      <c r="H3343" s="33"/>
      <c r="I3343" s="33"/>
      <c r="J3343" s="33"/>
      <c r="K3343" s="33"/>
      <c r="L3343" s="35"/>
      <c r="M3343" s="35"/>
      <c r="N3343" s="36"/>
      <c r="O3343" s="37"/>
      <c r="P3343" s="43"/>
      <c r="Q3343" s="38"/>
      <c r="R3343" s="38"/>
      <c r="S3343" s="39"/>
      <c r="T3343" s="40"/>
      <c r="U3343" s="40"/>
      <c r="V3343" s="38"/>
      <c r="W3343" s="38"/>
      <c r="X3343" s="38"/>
      <c r="Y3343" s="43"/>
    </row>
    <row r="3344" spans="1:25">
      <c r="A3344" s="34"/>
      <c r="B3344" s="34"/>
      <c r="C3344" s="34"/>
      <c r="D3344" s="34"/>
      <c r="E3344" s="34"/>
      <c r="F3344" s="34"/>
      <c r="G3344" s="34"/>
      <c r="H3344" s="33"/>
      <c r="I3344" s="33"/>
      <c r="J3344" s="33"/>
      <c r="K3344" s="33"/>
      <c r="L3344" s="35"/>
      <c r="M3344" s="35"/>
      <c r="N3344" s="36"/>
      <c r="O3344" s="37"/>
      <c r="P3344" s="43"/>
      <c r="Q3344" s="38"/>
      <c r="R3344" s="38"/>
      <c r="S3344" s="39"/>
      <c r="T3344" s="40"/>
      <c r="U3344" s="40"/>
      <c r="V3344" s="38"/>
      <c r="W3344" s="38"/>
      <c r="X3344" s="38"/>
      <c r="Y3344" s="43"/>
    </row>
    <row r="3345" spans="1:25">
      <c r="A3345" s="34"/>
      <c r="B3345" s="34"/>
      <c r="C3345" s="34"/>
      <c r="D3345" s="34"/>
      <c r="E3345" s="34"/>
      <c r="F3345" s="34"/>
      <c r="G3345" s="34"/>
      <c r="H3345" s="33"/>
      <c r="I3345" s="33"/>
      <c r="J3345" s="33"/>
      <c r="K3345" s="33"/>
      <c r="L3345" s="35"/>
      <c r="M3345" s="35"/>
      <c r="N3345" s="36"/>
      <c r="O3345" s="37"/>
      <c r="P3345" s="43"/>
      <c r="Q3345" s="38"/>
      <c r="R3345" s="38"/>
      <c r="S3345" s="39"/>
      <c r="T3345" s="40"/>
      <c r="U3345" s="40"/>
      <c r="V3345" s="38"/>
      <c r="W3345" s="38"/>
      <c r="X3345" s="38"/>
      <c r="Y3345" s="43"/>
    </row>
    <row r="3346" spans="1:25">
      <c r="A3346" s="34"/>
      <c r="B3346" s="34"/>
      <c r="C3346" s="34"/>
      <c r="D3346" s="34"/>
      <c r="E3346" s="34"/>
      <c r="F3346" s="34"/>
      <c r="G3346" s="34"/>
      <c r="H3346" s="33"/>
      <c r="I3346" s="33"/>
      <c r="J3346" s="33"/>
      <c r="K3346" s="33"/>
      <c r="L3346" s="35"/>
      <c r="M3346" s="35"/>
      <c r="N3346" s="36"/>
      <c r="O3346" s="37"/>
      <c r="P3346" s="43"/>
      <c r="Q3346" s="38"/>
      <c r="R3346" s="38"/>
      <c r="S3346" s="39"/>
      <c r="T3346" s="40"/>
      <c r="U3346" s="40"/>
      <c r="V3346" s="38"/>
      <c r="W3346" s="38"/>
      <c r="X3346" s="38"/>
      <c r="Y3346" s="43"/>
    </row>
    <row r="3347" spans="1:25">
      <c r="A3347" s="34"/>
      <c r="B3347" s="34"/>
      <c r="C3347" s="34"/>
      <c r="D3347" s="34"/>
      <c r="E3347" s="34"/>
      <c r="F3347" s="34"/>
      <c r="G3347" s="34"/>
      <c r="H3347" s="33"/>
      <c r="I3347" s="33"/>
      <c r="J3347" s="33"/>
      <c r="K3347" s="33"/>
      <c r="L3347" s="35"/>
      <c r="M3347" s="35"/>
      <c r="N3347" s="36"/>
      <c r="O3347" s="37"/>
      <c r="P3347" s="43"/>
      <c r="Q3347" s="38"/>
      <c r="R3347" s="38"/>
      <c r="S3347" s="39"/>
      <c r="T3347" s="40"/>
      <c r="U3347" s="40"/>
      <c r="V3347" s="38"/>
      <c r="W3347" s="38"/>
      <c r="X3347" s="38"/>
      <c r="Y3347" s="43"/>
    </row>
    <row r="3348" spans="1:25">
      <c r="A3348" s="34"/>
      <c r="B3348" s="34"/>
      <c r="C3348" s="34"/>
      <c r="D3348" s="34"/>
      <c r="E3348" s="34"/>
      <c r="F3348" s="34"/>
      <c r="G3348" s="34"/>
      <c r="H3348" s="33"/>
      <c r="I3348" s="33"/>
      <c r="J3348" s="33"/>
      <c r="K3348" s="33"/>
      <c r="L3348" s="35"/>
      <c r="M3348" s="35"/>
      <c r="N3348" s="36"/>
      <c r="O3348" s="37"/>
      <c r="P3348" s="43"/>
      <c r="Q3348" s="38"/>
      <c r="R3348" s="38"/>
      <c r="S3348" s="39"/>
      <c r="T3348" s="40"/>
      <c r="U3348" s="40"/>
      <c r="V3348" s="38"/>
      <c r="W3348" s="38"/>
      <c r="X3348" s="38"/>
      <c r="Y3348" s="43"/>
    </row>
    <row r="3349" spans="1:25">
      <c r="A3349" s="34"/>
      <c r="B3349" s="34"/>
      <c r="C3349" s="34"/>
      <c r="D3349" s="34"/>
      <c r="E3349" s="34"/>
      <c r="F3349" s="34"/>
      <c r="G3349" s="34"/>
      <c r="H3349" s="33"/>
      <c r="I3349" s="33"/>
      <c r="J3349" s="33"/>
      <c r="K3349" s="33"/>
      <c r="L3349" s="35"/>
      <c r="M3349" s="35"/>
      <c r="N3349" s="36"/>
      <c r="O3349" s="37"/>
      <c r="P3349" s="43"/>
      <c r="Q3349" s="38"/>
      <c r="R3349" s="38"/>
      <c r="S3349" s="39"/>
      <c r="T3349" s="40"/>
      <c r="U3349" s="40"/>
      <c r="V3349" s="38"/>
      <c r="W3349" s="38"/>
      <c r="X3349" s="38"/>
      <c r="Y3349" s="43"/>
    </row>
    <row r="3350" spans="1:25">
      <c r="A3350" s="34"/>
      <c r="B3350" s="34"/>
      <c r="C3350" s="34"/>
      <c r="D3350" s="34"/>
      <c r="E3350" s="34"/>
      <c r="F3350" s="34"/>
      <c r="G3350" s="34"/>
      <c r="H3350" s="33"/>
      <c r="I3350" s="33"/>
      <c r="J3350" s="33"/>
      <c r="K3350" s="33"/>
      <c r="L3350" s="35"/>
      <c r="M3350" s="35"/>
      <c r="N3350" s="36"/>
      <c r="O3350" s="37"/>
      <c r="P3350" s="43"/>
      <c r="Q3350" s="38"/>
      <c r="R3350" s="38"/>
      <c r="S3350" s="39"/>
      <c r="T3350" s="40"/>
      <c r="U3350" s="40"/>
      <c r="V3350" s="38"/>
      <c r="W3350" s="38"/>
      <c r="X3350" s="38"/>
      <c r="Y3350" s="43"/>
    </row>
    <row r="3351" spans="1:25">
      <c r="A3351" s="34"/>
      <c r="B3351" s="34"/>
      <c r="C3351" s="34"/>
      <c r="D3351" s="34"/>
      <c r="E3351" s="34"/>
      <c r="F3351" s="34"/>
      <c r="G3351" s="34"/>
      <c r="H3351" s="33"/>
      <c r="I3351" s="33"/>
      <c r="J3351" s="33"/>
      <c r="K3351" s="33"/>
      <c r="L3351" s="35"/>
      <c r="M3351" s="35"/>
      <c r="N3351" s="36"/>
      <c r="O3351" s="37"/>
      <c r="P3351" s="43"/>
      <c r="Q3351" s="38"/>
      <c r="R3351" s="38"/>
      <c r="S3351" s="39"/>
      <c r="T3351" s="40"/>
      <c r="U3351" s="40"/>
      <c r="V3351" s="38"/>
      <c r="W3351" s="38"/>
      <c r="X3351" s="38"/>
      <c r="Y3351" s="43"/>
    </row>
    <row r="3352" spans="1:25">
      <c r="A3352" s="34"/>
      <c r="B3352" s="34"/>
      <c r="C3352" s="34"/>
      <c r="D3352" s="34"/>
      <c r="E3352" s="34"/>
      <c r="F3352" s="34"/>
      <c r="G3352" s="34"/>
      <c r="H3352" s="33"/>
      <c r="I3352" s="33"/>
      <c r="J3352" s="33"/>
      <c r="K3352" s="33"/>
      <c r="L3352" s="35"/>
      <c r="M3352" s="35"/>
      <c r="N3352" s="36"/>
      <c r="O3352" s="37"/>
      <c r="P3352" s="43"/>
      <c r="Q3352" s="38"/>
      <c r="R3352" s="38"/>
      <c r="S3352" s="39"/>
      <c r="T3352" s="40"/>
      <c r="U3352" s="40"/>
      <c r="V3352" s="38"/>
      <c r="W3352" s="38"/>
      <c r="X3352" s="38"/>
      <c r="Y3352" s="43"/>
    </row>
    <row r="3353" spans="1:25">
      <c r="A3353" s="34"/>
      <c r="B3353" s="34"/>
      <c r="C3353" s="34"/>
      <c r="D3353" s="34"/>
      <c r="E3353" s="34"/>
      <c r="F3353" s="34"/>
      <c r="G3353" s="34"/>
      <c r="H3353" s="33"/>
      <c r="I3353" s="33"/>
      <c r="J3353" s="33"/>
      <c r="K3353" s="33"/>
      <c r="L3353" s="35"/>
      <c r="M3353" s="35"/>
      <c r="N3353" s="36"/>
      <c r="O3353" s="37"/>
      <c r="P3353" s="43"/>
      <c r="Q3353" s="38"/>
      <c r="R3353" s="38"/>
      <c r="S3353" s="39"/>
      <c r="T3353" s="40"/>
      <c r="U3353" s="40"/>
      <c r="V3353" s="38"/>
      <c r="W3353" s="38"/>
      <c r="X3353" s="38"/>
      <c r="Y3353" s="43"/>
    </row>
    <row r="3354" spans="1:25">
      <c r="A3354" s="34"/>
      <c r="B3354" s="34"/>
      <c r="C3354" s="34"/>
      <c r="D3354" s="34"/>
      <c r="E3354" s="34"/>
      <c r="F3354" s="34"/>
      <c r="G3354" s="34"/>
      <c r="H3354" s="33"/>
      <c r="I3354" s="33"/>
      <c r="J3354" s="33"/>
      <c r="K3354" s="33"/>
      <c r="L3354" s="35"/>
      <c r="M3354" s="35"/>
      <c r="N3354" s="36"/>
      <c r="O3354" s="37"/>
      <c r="P3354" s="43"/>
      <c r="Q3354" s="38"/>
      <c r="R3354" s="38"/>
      <c r="S3354" s="39"/>
      <c r="T3354" s="40"/>
      <c r="U3354" s="40"/>
      <c r="V3354" s="38"/>
      <c r="W3354" s="38"/>
      <c r="X3354" s="38"/>
      <c r="Y3354" s="43"/>
    </row>
    <row r="3355" spans="1:25">
      <c r="A3355" s="34"/>
      <c r="B3355" s="34"/>
      <c r="C3355" s="34"/>
      <c r="D3355" s="34"/>
      <c r="E3355" s="34"/>
      <c r="F3355" s="34"/>
      <c r="G3355" s="34"/>
      <c r="H3355" s="33"/>
      <c r="I3355" s="33"/>
      <c r="J3355" s="33"/>
      <c r="K3355" s="33"/>
      <c r="L3355" s="35"/>
      <c r="M3355" s="35"/>
      <c r="N3355" s="36"/>
      <c r="O3355" s="37"/>
      <c r="P3355" s="43"/>
      <c r="Q3355" s="38"/>
      <c r="R3355" s="38"/>
      <c r="S3355" s="39"/>
      <c r="T3355" s="40"/>
      <c r="U3355" s="40"/>
      <c r="V3355" s="38"/>
      <c r="W3355" s="38"/>
      <c r="X3355" s="38"/>
      <c r="Y3355" s="43"/>
    </row>
    <row r="3356" spans="1:25">
      <c r="A3356" s="34"/>
      <c r="B3356" s="34"/>
      <c r="C3356" s="34"/>
      <c r="D3356" s="34"/>
      <c r="E3356" s="34"/>
      <c r="F3356" s="34"/>
      <c r="G3356" s="34"/>
      <c r="H3356" s="33"/>
      <c r="I3356" s="33"/>
      <c r="J3356" s="33"/>
      <c r="K3356" s="33"/>
      <c r="L3356" s="35"/>
      <c r="M3356" s="35"/>
      <c r="N3356" s="36"/>
      <c r="O3356" s="37"/>
      <c r="P3356" s="43"/>
      <c r="Q3356" s="38"/>
      <c r="R3356" s="38"/>
      <c r="S3356" s="39"/>
      <c r="T3356" s="40"/>
      <c r="U3356" s="40"/>
      <c r="V3356" s="38"/>
      <c r="W3356" s="38"/>
      <c r="X3356" s="38"/>
      <c r="Y3356" s="43"/>
    </row>
    <row r="3357" spans="1:25">
      <c r="A3357" s="34"/>
      <c r="B3357" s="34"/>
      <c r="C3357" s="34"/>
      <c r="D3357" s="34"/>
      <c r="E3357" s="34"/>
      <c r="F3357" s="34"/>
      <c r="G3357" s="34"/>
      <c r="H3357" s="33"/>
      <c r="I3357" s="33"/>
      <c r="J3357" s="33"/>
      <c r="K3357" s="33"/>
      <c r="L3357" s="35"/>
      <c r="M3357" s="35"/>
      <c r="N3357" s="36"/>
      <c r="O3357" s="37"/>
      <c r="P3357" s="43"/>
      <c r="Q3357" s="38"/>
      <c r="R3357" s="38"/>
      <c r="S3357" s="39"/>
      <c r="T3357" s="40"/>
      <c r="U3357" s="40"/>
      <c r="V3357" s="38"/>
      <c r="W3357" s="38"/>
      <c r="X3357" s="38"/>
      <c r="Y3357" s="43"/>
    </row>
    <row r="3358" spans="1:25">
      <c r="A3358" s="34"/>
      <c r="B3358" s="34"/>
      <c r="C3358" s="34"/>
      <c r="D3358" s="34"/>
      <c r="E3358" s="34"/>
      <c r="F3358" s="34"/>
      <c r="G3358" s="34"/>
      <c r="H3358" s="33"/>
      <c r="I3358" s="33"/>
      <c r="J3358" s="33"/>
      <c r="K3358" s="33"/>
      <c r="L3358" s="35"/>
      <c r="M3358" s="35"/>
      <c r="N3358" s="36"/>
      <c r="O3358" s="37"/>
      <c r="P3358" s="43"/>
      <c r="Q3358" s="38"/>
      <c r="R3358" s="38"/>
      <c r="S3358" s="39"/>
      <c r="T3358" s="40"/>
      <c r="U3358" s="40"/>
      <c r="V3358" s="38"/>
      <c r="W3358" s="38"/>
      <c r="X3358" s="38"/>
      <c r="Y3358" s="43"/>
    </row>
    <row r="3359" spans="1:25">
      <c r="A3359" s="34"/>
      <c r="B3359" s="34"/>
      <c r="C3359" s="34"/>
      <c r="D3359" s="34"/>
      <c r="E3359" s="34"/>
      <c r="F3359" s="34"/>
      <c r="G3359" s="34"/>
      <c r="H3359" s="33"/>
      <c r="I3359" s="33"/>
      <c r="J3359" s="33"/>
      <c r="K3359" s="33"/>
      <c r="L3359" s="35"/>
      <c r="M3359" s="35"/>
      <c r="N3359" s="36"/>
      <c r="O3359" s="37"/>
      <c r="P3359" s="43"/>
      <c r="Q3359" s="38"/>
      <c r="R3359" s="38"/>
      <c r="S3359" s="39"/>
      <c r="T3359" s="40"/>
      <c r="U3359" s="40"/>
      <c r="V3359" s="38"/>
      <c r="W3359" s="38"/>
      <c r="X3359" s="38"/>
      <c r="Y3359" s="43"/>
    </row>
    <row r="3360" spans="1:25">
      <c r="A3360" s="34"/>
      <c r="B3360" s="34"/>
      <c r="C3360" s="34"/>
      <c r="D3360" s="34"/>
      <c r="E3360" s="34"/>
      <c r="F3360" s="34"/>
      <c r="G3360" s="34"/>
      <c r="H3360" s="33"/>
      <c r="I3360" s="33"/>
      <c r="J3360" s="33"/>
      <c r="K3360" s="33"/>
      <c r="L3360" s="35"/>
      <c r="M3360" s="35"/>
      <c r="N3360" s="36"/>
      <c r="O3360" s="37"/>
      <c r="P3360" s="43"/>
      <c r="Q3360" s="38"/>
      <c r="R3360" s="38"/>
      <c r="S3360" s="39"/>
      <c r="T3360" s="40"/>
      <c r="U3360" s="40"/>
      <c r="V3360" s="38"/>
      <c r="W3360" s="38"/>
      <c r="X3360" s="38"/>
      <c r="Y3360" s="43"/>
    </row>
    <row r="3361" spans="1:25">
      <c r="A3361" s="34"/>
      <c r="B3361" s="34"/>
      <c r="C3361" s="34"/>
      <c r="D3361" s="34"/>
      <c r="E3361" s="34"/>
      <c r="F3361" s="34"/>
      <c r="G3361" s="34"/>
      <c r="H3361" s="33"/>
      <c r="I3361" s="33"/>
      <c r="J3361" s="33"/>
      <c r="K3361" s="33"/>
      <c r="L3361" s="35"/>
      <c r="M3361" s="35"/>
      <c r="N3361" s="36"/>
      <c r="O3361" s="37"/>
      <c r="P3361" s="43"/>
      <c r="Q3361" s="38"/>
      <c r="R3361" s="38"/>
      <c r="S3361" s="39"/>
      <c r="T3361" s="40"/>
      <c r="U3361" s="40"/>
      <c r="V3361" s="38"/>
      <c r="W3361" s="38"/>
      <c r="X3361" s="38"/>
      <c r="Y3361" s="43"/>
    </row>
    <row r="3362" spans="1:25">
      <c r="A3362" s="34"/>
      <c r="B3362" s="34"/>
      <c r="C3362" s="34"/>
      <c r="D3362" s="34"/>
      <c r="E3362" s="34"/>
      <c r="F3362" s="34"/>
      <c r="G3362" s="34"/>
      <c r="H3362" s="33"/>
      <c r="I3362" s="33"/>
      <c r="J3362" s="33"/>
      <c r="K3362" s="33"/>
      <c r="L3362" s="35"/>
      <c r="M3362" s="35"/>
      <c r="N3362" s="36"/>
      <c r="O3362" s="37"/>
      <c r="P3362" s="43"/>
      <c r="Q3362" s="38"/>
      <c r="R3362" s="38"/>
      <c r="S3362" s="39"/>
      <c r="T3362" s="40"/>
      <c r="U3362" s="40"/>
      <c r="V3362" s="38"/>
      <c r="W3362" s="38"/>
      <c r="X3362" s="38"/>
      <c r="Y3362" s="43"/>
    </row>
    <row r="3363" spans="1:25">
      <c r="A3363" s="34"/>
      <c r="B3363" s="34"/>
      <c r="C3363" s="34"/>
      <c r="D3363" s="34"/>
      <c r="E3363" s="34"/>
      <c r="F3363" s="34"/>
      <c r="G3363" s="34"/>
      <c r="H3363" s="33"/>
      <c r="I3363" s="33"/>
      <c r="J3363" s="33"/>
      <c r="K3363" s="33"/>
      <c r="L3363" s="35"/>
      <c r="M3363" s="35"/>
      <c r="N3363" s="36"/>
      <c r="O3363" s="37"/>
      <c r="P3363" s="43"/>
      <c r="Q3363" s="38"/>
      <c r="R3363" s="38"/>
      <c r="S3363" s="39"/>
      <c r="T3363" s="40"/>
      <c r="U3363" s="40"/>
      <c r="V3363" s="38"/>
      <c r="W3363" s="38"/>
      <c r="X3363" s="38"/>
      <c r="Y3363" s="43"/>
    </row>
    <row r="3364" spans="1:25">
      <c r="A3364" s="34"/>
      <c r="B3364" s="34"/>
      <c r="C3364" s="34"/>
      <c r="D3364" s="34"/>
      <c r="E3364" s="34"/>
      <c r="F3364" s="34"/>
      <c r="G3364" s="34"/>
      <c r="H3364" s="33"/>
      <c r="I3364" s="33"/>
      <c r="J3364" s="33"/>
      <c r="K3364" s="33"/>
      <c r="L3364" s="35"/>
      <c r="M3364" s="35"/>
      <c r="N3364" s="36"/>
      <c r="O3364" s="37"/>
      <c r="P3364" s="43"/>
      <c r="Q3364" s="38"/>
      <c r="R3364" s="38"/>
      <c r="S3364" s="39"/>
      <c r="T3364" s="40"/>
      <c r="U3364" s="40"/>
      <c r="V3364" s="38"/>
      <c r="W3364" s="38"/>
      <c r="X3364" s="38"/>
      <c r="Y3364" s="43"/>
    </row>
    <row r="3365" spans="1:25">
      <c r="A3365" s="34"/>
      <c r="B3365" s="34"/>
      <c r="C3365" s="34"/>
      <c r="D3365" s="34"/>
      <c r="E3365" s="34"/>
      <c r="F3365" s="34"/>
      <c r="G3365" s="34"/>
      <c r="H3365" s="33"/>
      <c r="I3365" s="33"/>
      <c r="J3365" s="33"/>
      <c r="K3365" s="33"/>
      <c r="L3365" s="35"/>
      <c r="M3365" s="35"/>
      <c r="N3365" s="36"/>
      <c r="O3365" s="37"/>
      <c r="P3365" s="43"/>
      <c r="Q3365" s="38"/>
      <c r="R3365" s="38"/>
      <c r="S3365" s="39"/>
      <c r="T3365" s="40"/>
      <c r="U3365" s="40"/>
      <c r="V3365" s="38"/>
      <c r="W3365" s="38"/>
      <c r="X3365" s="38"/>
      <c r="Y3365" s="43"/>
    </row>
    <row r="3366" spans="1:25">
      <c r="A3366" s="34"/>
      <c r="B3366" s="34"/>
      <c r="C3366" s="34"/>
      <c r="D3366" s="34"/>
      <c r="E3366" s="34"/>
      <c r="F3366" s="34"/>
      <c r="G3366" s="34"/>
      <c r="H3366" s="33"/>
      <c r="I3366" s="33"/>
      <c r="J3366" s="33"/>
      <c r="K3366" s="33"/>
      <c r="L3366" s="35"/>
      <c r="M3366" s="35"/>
      <c r="N3366" s="36"/>
      <c r="O3366" s="37"/>
      <c r="P3366" s="43"/>
      <c r="Q3366" s="38"/>
      <c r="R3366" s="38"/>
      <c r="S3366" s="39"/>
      <c r="T3366" s="40"/>
      <c r="U3366" s="40"/>
      <c r="V3366" s="38"/>
      <c r="W3366" s="38"/>
      <c r="X3366" s="38"/>
      <c r="Y3366" s="43"/>
    </row>
    <row r="3367" spans="1:25">
      <c r="A3367" s="34"/>
      <c r="B3367" s="34"/>
      <c r="C3367" s="34"/>
      <c r="D3367" s="34"/>
      <c r="E3367" s="34"/>
      <c r="F3367" s="34"/>
      <c r="G3367" s="34"/>
      <c r="H3367" s="33"/>
      <c r="I3367" s="33"/>
      <c r="J3367" s="33"/>
      <c r="K3367" s="33"/>
      <c r="L3367" s="35"/>
      <c r="M3367" s="35"/>
      <c r="N3367" s="36"/>
      <c r="O3367" s="37"/>
      <c r="P3367" s="43"/>
      <c r="Q3367" s="38"/>
      <c r="R3367" s="38"/>
      <c r="S3367" s="39"/>
      <c r="T3367" s="40"/>
      <c r="U3367" s="40"/>
      <c r="V3367" s="38"/>
      <c r="W3367" s="38"/>
      <c r="X3367" s="38"/>
      <c r="Y3367" s="43"/>
    </row>
    <row r="3368" spans="1:25">
      <c r="A3368" s="34"/>
      <c r="B3368" s="34"/>
      <c r="C3368" s="34"/>
      <c r="D3368" s="34"/>
      <c r="E3368" s="34"/>
      <c r="F3368" s="34"/>
      <c r="G3368" s="34"/>
      <c r="H3368" s="33"/>
      <c r="I3368" s="33"/>
      <c r="J3368" s="33"/>
      <c r="K3368" s="33"/>
      <c r="L3368" s="35"/>
      <c r="M3368" s="35"/>
      <c r="N3368" s="36"/>
      <c r="O3368" s="37"/>
      <c r="P3368" s="43"/>
      <c r="Q3368" s="38"/>
      <c r="R3368" s="38"/>
      <c r="S3368" s="39"/>
      <c r="T3368" s="40"/>
      <c r="U3368" s="40"/>
      <c r="V3368" s="38"/>
      <c r="W3368" s="38"/>
      <c r="X3368" s="38"/>
      <c r="Y3368" s="43"/>
    </row>
    <row r="3369" spans="1:25">
      <c r="A3369" s="34"/>
      <c r="B3369" s="34"/>
      <c r="C3369" s="34"/>
      <c r="D3369" s="34"/>
      <c r="E3369" s="34"/>
      <c r="F3369" s="34"/>
      <c r="G3369" s="34"/>
      <c r="H3369" s="33"/>
      <c r="I3369" s="33"/>
      <c r="J3369" s="33"/>
      <c r="K3369" s="33"/>
      <c r="L3369" s="35"/>
      <c r="M3369" s="35"/>
      <c r="N3369" s="36"/>
      <c r="O3369" s="37"/>
      <c r="P3369" s="43"/>
      <c r="Q3369" s="38"/>
      <c r="R3369" s="38"/>
      <c r="S3369" s="39"/>
      <c r="T3369" s="40"/>
      <c r="U3369" s="40"/>
      <c r="V3369" s="38"/>
      <c r="W3369" s="38"/>
      <c r="X3369" s="38"/>
      <c r="Y3369" s="43"/>
    </row>
    <row r="3370" spans="1:25">
      <c r="A3370" s="34"/>
      <c r="B3370" s="34"/>
      <c r="C3370" s="34"/>
      <c r="D3370" s="34"/>
      <c r="E3370" s="34"/>
      <c r="F3370" s="34"/>
      <c r="G3370" s="34"/>
      <c r="H3370" s="33"/>
      <c r="I3370" s="33"/>
      <c r="J3370" s="33"/>
      <c r="K3370" s="33"/>
      <c r="L3370" s="35"/>
      <c r="M3370" s="35"/>
      <c r="N3370" s="36"/>
      <c r="O3370" s="37"/>
      <c r="P3370" s="43"/>
      <c r="Q3370" s="38"/>
      <c r="R3370" s="38"/>
      <c r="S3370" s="39"/>
      <c r="T3370" s="40"/>
      <c r="U3370" s="40"/>
      <c r="V3370" s="38"/>
      <c r="W3370" s="38"/>
      <c r="X3370" s="38"/>
      <c r="Y3370" s="43"/>
    </row>
    <row r="3371" spans="1:25">
      <c r="A3371" s="34"/>
      <c r="B3371" s="34"/>
      <c r="C3371" s="34"/>
      <c r="D3371" s="34"/>
      <c r="E3371" s="34"/>
      <c r="F3371" s="34"/>
      <c r="G3371" s="34"/>
      <c r="H3371" s="33"/>
      <c r="I3371" s="33"/>
      <c r="J3371" s="33"/>
      <c r="K3371" s="33"/>
      <c r="L3371" s="35"/>
      <c r="M3371" s="35"/>
      <c r="N3371" s="36"/>
      <c r="O3371" s="37"/>
      <c r="P3371" s="43"/>
      <c r="Q3371" s="38"/>
      <c r="R3371" s="38"/>
      <c r="S3371" s="39"/>
      <c r="T3371" s="40"/>
      <c r="U3371" s="40"/>
      <c r="V3371" s="38"/>
      <c r="W3371" s="38"/>
      <c r="X3371" s="38"/>
      <c r="Y3371" s="43"/>
    </row>
    <row r="3372" spans="1:25">
      <c r="A3372" s="34"/>
      <c r="B3372" s="34"/>
      <c r="C3372" s="34"/>
      <c r="D3372" s="34"/>
      <c r="E3372" s="34"/>
      <c r="F3372" s="34"/>
      <c r="G3372" s="34"/>
      <c r="H3372" s="33"/>
      <c r="I3372" s="33"/>
      <c r="J3372" s="33"/>
      <c r="K3372" s="33"/>
      <c r="L3372" s="35"/>
      <c r="M3372" s="35"/>
      <c r="N3372" s="36"/>
      <c r="O3372" s="37"/>
      <c r="P3372" s="43"/>
      <c r="Q3372" s="38"/>
      <c r="R3372" s="38"/>
      <c r="S3372" s="39"/>
      <c r="T3372" s="40"/>
      <c r="U3372" s="40"/>
      <c r="V3372" s="38"/>
      <c r="W3372" s="38"/>
      <c r="X3372" s="38"/>
      <c r="Y3372" s="43"/>
    </row>
    <row r="3373" spans="1:25">
      <c r="A3373" s="34"/>
      <c r="B3373" s="34"/>
      <c r="C3373" s="34"/>
      <c r="D3373" s="34"/>
      <c r="E3373" s="34"/>
      <c r="F3373" s="34"/>
      <c r="G3373" s="34"/>
      <c r="H3373" s="33"/>
      <c r="I3373" s="33"/>
      <c r="J3373" s="33"/>
      <c r="K3373" s="33"/>
      <c r="L3373" s="35"/>
      <c r="M3373" s="35"/>
      <c r="N3373" s="36"/>
      <c r="O3373" s="37"/>
      <c r="P3373" s="43"/>
      <c r="Q3373" s="38"/>
      <c r="R3373" s="38"/>
      <c r="S3373" s="39"/>
      <c r="T3373" s="40"/>
      <c r="U3373" s="40"/>
      <c r="V3373" s="38"/>
      <c r="W3373" s="38"/>
      <c r="X3373" s="38"/>
      <c r="Y3373" s="43"/>
    </row>
    <row r="3374" spans="1:25">
      <c r="A3374" s="34"/>
      <c r="B3374" s="34"/>
      <c r="C3374" s="34"/>
      <c r="D3374" s="34"/>
      <c r="E3374" s="34"/>
      <c r="F3374" s="34"/>
      <c r="G3374" s="34"/>
      <c r="H3374" s="33"/>
      <c r="I3374" s="33"/>
      <c r="J3374" s="33"/>
      <c r="K3374" s="33"/>
      <c r="L3374" s="35"/>
      <c r="M3374" s="35"/>
      <c r="N3374" s="36"/>
      <c r="O3374" s="37"/>
      <c r="P3374" s="43"/>
      <c r="Q3374" s="38"/>
      <c r="R3374" s="38"/>
      <c r="S3374" s="39"/>
      <c r="T3374" s="40"/>
      <c r="U3374" s="40"/>
      <c r="V3374" s="38"/>
      <c r="W3374" s="38"/>
      <c r="X3374" s="38"/>
      <c r="Y3374" s="43"/>
    </row>
    <row r="3375" spans="1:25">
      <c r="A3375" s="34"/>
      <c r="B3375" s="34"/>
      <c r="C3375" s="34"/>
      <c r="D3375" s="34"/>
      <c r="E3375" s="34"/>
      <c r="F3375" s="34"/>
      <c r="G3375" s="34"/>
      <c r="H3375" s="33"/>
      <c r="I3375" s="33"/>
      <c r="J3375" s="33"/>
      <c r="K3375" s="33"/>
      <c r="L3375" s="35"/>
      <c r="M3375" s="35"/>
      <c r="N3375" s="36"/>
      <c r="O3375" s="37"/>
      <c r="P3375" s="43"/>
      <c r="Q3375" s="38"/>
      <c r="R3375" s="38"/>
      <c r="S3375" s="39"/>
      <c r="T3375" s="40"/>
      <c r="U3375" s="40"/>
      <c r="V3375" s="38"/>
      <c r="W3375" s="38"/>
      <c r="X3375" s="38"/>
      <c r="Y3375" s="43"/>
    </row>
    <row r="3376" spans="1:25">
      <c r="A3376" s="34"/>
      <c r="B3376" s="34"/>
      <c r="C3376" s="34"/>
      <c r="D3376" s="34"/>
      <c r="E3376" s="34"/>
      <c r="F3376" s="34"/>
      <c r="G3376" s="34"/>
      <c r="H3376" s="33"/>
      <c r="I3376" s="33"/>
      <c r="J3376" s="33"/>
      <c r="K3376" s="33"/>
      <c r="L3376" s="35"/>
      <c r="M3376" s="35"/>
      <c r="N3376" s="36"/>
      <c r="O3376" s="37"/>
      <c r="P3376" s="43"/>
      <c r="Q3376" s="38"/>
      <c r="R3376" s="38"/>
      <c r="S3376" s="39"/>
      <c r="T3376" s="40"/>
      <c r="U3376" s="40"/>
      <c r="V3376" s="38"/>
      <c r="W3376" s="38"/>
      <c r="X3376" s="38"/>
      <c r="Y3376" s="43"/>
    </row>
    <row r="3377" spans="1:25">
      <c r="A3377" s="34"/>
      <c r="B3377" s="34"/>
      <c r="C3377" s="34"/>
      <c r="D3377" s="34"/>
      <c r="E3377" s="34"/>
      <c r="F3377" s="34"/>
      <c r="G3377" s="34"/>
      <c r="H3377" s="33"/>
      <c r="I3377" s="33"/>
      <c r="J3377" s="33"/>
      <c r="K3377" s="33"/>
      <c r="L3377" s="35"/>
      <c r="M3377" s="35"/>
      <c r="N3377" s="36"/>
      <c r="O3377" s="37"/>
      <c r="P3377" s="43"/>
      <c r="Q3377" s="38"/>
      <c r="R3377" s="38"/>
      <c r="S3377" s="39"/>
      <c r="T3377" s="40"/>
      <c r="U3377" s="40"/>
      <c r="V3377" s="38"/>
      <c r="W3377" s="38"/>
      <c r="X3377" s="38"/>
      <c r="Y3377" s="43"/>
    </row>
    <row r="3378" spans="1:25">
      <c r="A3378" s="34"/>
      <c r="B3378" s="34"/>
      <c r="C3378" s="34"/>
      <c r="D3378" s="34"/>
      <c r="E3378" s="34"/>
      <c r="F3378" s="34"/>
      <c r="G3378" s="34"/>
      <c r="H3378" s="33"/>
      <c r="I3378" s="33"/>
      <c r="J3378" s="33"/>
      <c r="K3378" s="33"/>
      <c r="L3378" s="35"/>
      <c r="M3378" s="35"/>
      <c r="N3378" s="36"/>
      <c r="O3378" s="37"/>
      <c r="P3378" s="43"/>
      <c r="Q3378" s="38"/>
      <c r="R3378" s="38"/>
      <c r="S3378" s="39"/>
      <c r="T3378" s="40"/>
      <c r="U3378" s="40"/>
      <c r="V3378" s="38"/>
      <c r="W3378" s="38"/>
      <c r="X3378" s="38"/>
      <c r="Y3378" s="43"/>
    </row>
    <row r="3379" spans="1:25">
      <c r="A3379" s="34"/>
      <c r="B3379" s="34"/>
      <c r="C3379" s="34"/>
      <c r="D3379" s="34"/>
      <c r="E3379" s="34"/>
      <c r="F3379" s="34"/>
      <c r="G3379" s="34"/>
      <c r="H3379" s="33"/>
      <c r="I3379" s="33"/>
      <c r="J3379" s="33"/>
      <c r="K3379" s="33"/>
      <c r="L3379" s="35"/>
      <c r="M3379" s="35"/>
      <c r="N3379" s="36"/>
      <c r="O3379" s="37"/>
      <c r="P3379" s="43"/>
      <c r="Q3379" s="38"/>
      <c r="R3379" s="38"/>
      <c r="S3379" s="39"/>
      <c r="T3379" s="40"/>
      <c r="U3379" s="40"/>
      <c r="V3379" s="38"/>
      <c r="W3379" s="38"/>
      <c r="X3379" s="38"/>
      <c r="Y3379" s="43"/>
    </row>
    <row r="3380" spans="1:25">
      <c r="A3380" s="34"/>
      <c r="B3380" s="34"/>
      <c r="C3380" s="34"/>
      <c r="D3380" s="34"/>
      <c r="E3380" s="34"/>
      <c r="F3380" s="34"/>
      <c r="G3380" s="34"/>
      <c r="H3380" s="33"/>
      <c r="I3380" s="33"/>
      <c r="J3380" s="33"/>
      <c r="K3380" s="33"/>
      <c r="L3380" s="35"/>
      <c r="M3380" s="35"/>
      <c r="N3380" s="36"/>
      <c r="O3380" s="37"/>
      <c r="P3380" s="43"/>
      <c r="Q3380" s="38"/>
      <c r="R3380" s="38"/>
      <c r="S3380" s="39"/>
      <c r="T3380" s="40"/>
      <c r="U3380" s="40"/>
      <c r="V3380" s="38"/>
      <c r="W3380" s="38"/>
      <c r="X3380" s="38"/>
      <c r="Y3380" s="43"/>
    </row>
    <row r="3381" spans="1:25">
      <c r="A3381" s="34"/>
      <c r="B3381" s="34"/>
      <c r="C3381" s="34"/>
      <c r="D3381" s="34"/>
      <c r="E3381" s="34"/>
      <c r="F3381" s="34"/>
      <c r="G3381" s="34"/>
      <c r="H3381" s="33"/>
      <c r="I3381" s="33"/>
      <c r="J3381" s="33"/>
      <c r="K3381" s="33"/>
      <c r="L3381" s="35"/>
      <c r="M3381" s="35"/>
      <c r="N3381" s="36"/>
      <c r="O3381" s="37"/>
      <c r="P3381" s="43"/>
      <c r="Q3381" s="38"/>
      <c r="R3381" s="38"/>
      <c r="S3381" s="39"/>
      <c r="T3381" s="40"/>
      <c r="U3381" s="40"/>
      <c r="V3381" s="38"/>
      <c r="W3381" s="38"/>
      <c r="X3381" s="38"/>
      <c r="Y3381" s="43"/>
    </row>
    <row r="3382" spans="1:25">
      <c r="A3382" s="34"/>
      <c r="B3382" s="34"/>
      <c r="C3382" s="34"/>
      <c r="D3382" s="34"/>
      <c r="E3382" s="34"/>
      <c r="F3382" s="34"/>
      <c r="G3382" s="34"/>
      <c r="H3382" s="33"/>
      <c r="I3382" s="33"/>
      <c r="J3382" s="33"/>
      <c r="K3382" s="33"/>
      <c r="L3382" s="35"/>
      <c r="M3382" s="35"/>
      <c r="N3382" s="36"/>
      <c r="O3382" s="37"/>
      <c r="P3382" s="43"/>
      <c r="Q3382" s="38"/>
      <c r="R3382" s="38"/>
      <c r="S3382" s="39"/>
      <c r="T3382" s="40"/>
      <c r="U3382" s="40"/>
      <c r="V3382" s="38"/>
      <c r="W3382" s="38"/>
      <c r="X3382" s="38"/>
      <c r="Y3382" s="43"/>
    </row>
    <row r="3383" spans="1:25">
      <c r="A3383" s="34"/>
      <c r="B3383" s="34"/>
      <c r="C3383" s="34"/>
      <c r="D3383" s="34"/>
      <c r="E3383" s="34"/>
      <c r="F3383" s="34"/>
      <c r="G3383" s="34"/>
      <c r="H3383" s="33"/>
      <c r="I3383" s="33"/>
      <c r="J3383" s="33"/>
      <c r="K3383" s="33"/>
      <c r="L3383" s="35"/>
      <c r="M3383" s="35"/>
      <c r="N3383" s="36"/>
      <c r="O3383" s="37"/>
      <c r="P3383" s="43"/>
      <c r="Q3383" s="38"/>
      <c r="R3383" s="38"/>
      <c r="S3383" s="39"/>
      <c r="T3383" s="40"/>
      <c r="U3383" s="40"/>
      <c r="V3383" s="38"/>
      <c r="W3383" s="38"/>
      <c r="X3383" s="38"/>
      <c r="Y3383" s="43"/>
    </row>
    <row r="3384" spans="1:25">
      <c r="A3384" s="34"/>
      <c r="B3384" s="34"/>
      <c r="C3384" s="34"/>
      <c r="D3384" s="34"/>
      <c r="E3384" s="34"/>
      <c r="F3384" s="34"/>
      <c r="G3384" s="34"/>
      <c r="H3384" s="33"/>
      <c r="I3384" s="33"/>
      <c r="J3384" s="33"/>
      <c r="K3384" s="33"/>
      <c r="L3384" s="35"/>
      <c r="M3384" s="35"/>
      <c r="N3384" s="36"/>
      <c r="O3384" s="37"/>
      <c r="P3384" s="43"/>
      <c r="Q3384" s="38"/>
      <c r="R3384" s="38"/>
      <c r="S3384" s="39"/>
      <c r="T3384" s="40"/>
      <c r="U3384" s="40"/>
      <c r="V3384" s="38"/>
      <c r="W3384" s="38"/>
      <c r="X3384" s="38"/>
      <c r="Y3384" s="43"/>
    </row>
    <row r="3385" spans="1:25">
      <c r="A3385" s="34"/>
      <c r="B3385" s="34"/>
      <c r="C3385" s="34"/>
      <c r="D3385" s="34"/>
      <c r="E3385" s="34"/>
      <c r="F3385" s="34"/>
      <c r="G3385" s="34"/>
      <c r="H3385" s="33"/>
      <c r="I3385" s="33"/>
      <c r="J3385" s="33"/>
      <c r="K3385" s="33"/>
      <c r="L3385" s="35"/>
      <c r="M3385" s="35"/>
      <c r="N3385" s="36"/>
      <c r="O3385" s="37"/>
      <c r="P3385" s="43"/>
      <c r="Q3385" s="38"/>
      <c r="R3385" s="38"/>
      <c r="S3385" s="39"/>
      <c r="T3385" s="40"/>
      <c r="U3385" s="40"/>
      <c r="V3385" s="38"/>
      <c r="W3385" s="38"/>
      <c r="X3385" s="38"/>
      <c r="Y3385" s="43"/>
    </row>
    <row r="3386" spans="1:25">
      <c r="A3386" s="34"/>
      <c r="B3386" s="34"/>
      <c r="C3386" s="34"/>
      <c r="D3386" s="34"/>
      <c r="E3386" s="34"/>
      <c r="F3386" s="34"/>
      <c r="G3386" s="34"/>
      <c r="H3386" s="33"/>
      <c r="I3386" s="33"/>
      <c r="J3386" s="33"/>
      <c r="K3386" s="33"/>
      <c r="L3386" s="35"/>
      <c r="M3386" s="35"/>
      <c r="N3386" s="36"/>
      <c r="O3386" s="37"/>
      <c r="P3386" s="43"/>
      <c r="Q3386" s="38"/>
      <c r="R3386" s="38"/>
      <c r="S3386" s="39"/>
      <c r="T3386" s="40"/>
      <c r="U3386" s="40"/>
      <c r="V3386" s="38"/>
      <c r="W3386" s="38"/>
      <c r="X3386" s="38"/>
      <c r="Y3386" s="43"/>
    </row>
    <row r="3387" spans="1:25">
      <c r="A3387" s="34"/>
      <c r="B3387" s="34"/>
      <c r="C3387" s="34"/>
      <c r="D3387" s="34"/>
      <c r="E3387" s="34"/>
      <c r="F3387" s="34"/>
      <c r="G3387" s="34"/>
      <c r="H3387" s="33"/>
      <c r="I3387" s="33"/>
      <c r="J3387" s="33"/>
      <c r="K3387" s="33"/>
      <c r="L3387" s="35"/>
      <c r="M3387" s="35"/>
      <c r="N3387" s="36"/>
      <c r="O3387" s="37"/>
      <c r="P3387" s="43"/>
      <c r="Q3387" s="38"/>
      <c r="R3387" s="38"/>
      <c r="S3387" s="39"/>
      <c r="T3387" s="40"/>
      <c r="U3387" s="40"/>
      <c r="V3387" s="38"/>
      <c r="W3387" s="38"/>
      <c r="X3387" s="38"/>
      <c r="Y3387" s="43"/>
    </row>
    <row r="3388" spans="1:25">
      <c r="A3388" s="34"/>
      <c r="B3388" s="34"/>
      <c r="C3388" s="34"/>
      <c r="D3388" s="34"/>
      <c r="E3388" s="34"/>
      <c r="F3388" s="34"/>
      <c r="G3388" s="34"/>
      <c r="H3388" s="33"/>
      <c r="I3388" s="33"/>
      <c r="J3388" s="33"/>
      <c r="K3388" s="33"/>
      <c r="L3388" s="35"/>
      <c r="M3388" s="35"/>
      <c r="N3388" s="36"/>
      <c r="O3388" s="37"/>
      <c r="P3388" s="43"/>
      <c r="Q3388" s="38"/>
      <c r="R3388" s="38"/>
      <c r="S3388" s="39"/>
      <c r="T3388" s="40"/>
      <c r="U3388" s="40"/>
      <c r="V3388" s="38"/>
      <c r="W3388" s="38"/>
      <c r="X3388" s="38"/>
      <c r="Y3388" s="43"/>
    </row>
    <row r="3389" spans="1:25">
      <c r="A3389" s="34"/>
      <c r="B3389" s="34"/>
      <c r="C3389" s="34"/>
      <c r="D3389" s="34"/>
      <c r="E3389" s="34"/>
      <c r="F3389" s="34"/>
      <c r="G3389" s="34"/>
      <c r="H3389" s="33"/>
      <c r="I3389" s="33"/>
      <c r="J3389" s="33"/>
      <c r="K3389" s="33"/>
      <c r="L3389" s="35"/>
      <c r="M3389" s="35"/>
      <c r="N3389" s="36"/>
      <c r="O3389" s="37"/>
      <c r="P3389" s="43"/>
      <c r="Q3389" s="38"/>
      <c r="R3389" s="38"/>
      <c r="S3389" s="39"/>
      <c r="T3389" s="40"/>
      <c r="U3389" s="40"/>
      <c r="V3389" s="38"/>
      <c r="W3389" s="38"/>
      <c r="X3389" s="38"/>
      <c r="Y3389" s="43"/>
    </row>
    <row r="3390" spans="1:25">
      <c r="A3390" s="34"/>
      <c r="B3390" s="34"/>
      <c r="C3390" s="34"/>
      <c r="D3390" s="34"/>
      <c r="E3390" s="34"/>
      <c r="F3390" s="34"/>
      <c r="G3390" s="34"/>
      <c r="H3390" s="33"/>
      <c r="I3390" s="33"/>
      <c r="J3390" s="33"/>
      <c r="K3390" s="33"/>
      <c r="L3390" s="35"/>
      <c r="M3390" s="35"/>
      <c r="N3390" s="36"/>
      <c r="O3390" s="37"/>
      <c r="P3390" s="43"/>
      <c r="Q3390" s="38"/>
      <c r="R3390" s="38"/>
      <c r="S3390" s="39"/>
      <c r="T3390" s="40"/>
      <c r="U3390" s="40"/>
      <c r="V3390" s="38"/>
      <c r="W3390" s="38"/>
      <c r="X3390" s="38"/>
      <c r="Y3390" s="43"/>
    </row>
    <row r="3391" spans="1:25">
      <c r="A3391" s="34"/>
      <c r="B3391" s="34"/>
      <c r="C3391" s="34"/>
      <c r="D3391" s="34"/>
      <c r="E3391" s="34"/>
      <c r="F3391" s="34"/>
      <c r="G3391" s="34"/>
      <c r="H3391" s="33"/>
      <c r="I3391" s="33"/>
      <c r="J3391" s="33"/>
      <c r="K3391" s="33"/>
      <c r="L3391" s="35"/>
      <c r="M3391" s="35"/>
      <c r="N3391" s="36"/>
      <c r="O3391" s="37"/>
      <c r="P3391" s="43"/>
      <c r="Q3391" s="38"/>
      <c r="R3391" s="38"/>
      <c r="S3391" s="39"/>
      <c r="T3391" s="40"/>
      <c r="U3391" s="40"/>
      <c r="V3391" s="38"/>
      <c r="W3391" s="38"/>
      <c r="X3391" s="38"/>
      <c r="Y3391" s="43"/>
    </row>
    <row r="3392" spans="1:25">
      <c r="A3392" s="34"/>
      <c r="B3392" s="34"/>
      <c r="C3392" s="34"/>
      <c r="D3392" s="34"/>
      <c r="E3392" s="34"/>
      <c r="F3392" s="34"/>
      <c r="G3392" s="34"/>
      <c r="H3392" s="33"/>
      <c r="I3392" s="33"/>
      <c r="J3392" s="33"/>
      <c r="K3392" s="33"/>
      <c r="L3392" s="35"/>
      <c r="M3392" s="35"/>
      <c r="N3392" s="36"/>
      <c r="O3392" s="37"/>
      <c r="P3392" s="43"/>
      <c r="Q3392" s="38"/>
      <c r="R3392" s="38"/>
      <c r="S3392" s="39"/>
      <c r="T3392" s="40"/>
      <c r="U3392" s="40"/>
      <c r="V3392" s="38"/>
      <c r="W3392" s="38"/>
      <c r="X3392" s="38"/>
      <c r="Y3392" s="43"/>
    </row>
    <row r="3393" spans="1:25">
      <c r="A3393" s="34"/>
      <c r="B3393" s="34"/>
      <c r="C3393" s="34"/>
      <c r="D3393" s="34"/>
      <c r="E3393" s="34"/>
      <c r="F3393" s="34"/>
      <c r="G3393" s="34"/>
      <c r="H3393" s="33"/>
      <c r="I3393" s="33"/>
      <c r="J3393" s="33"/>
      <c r="K3393" s="33"/>
      <c r="L3393" s="35"/>
      <c r="M3393" s="35"/>
      <c r="N3393" s="36"/>
      <c r="O3393" s="37"/>
      <c r="P3393" s="43"/>
      <c r="Q3393" s="38"/>
      <c r="R3393" s="38"/>
      <c r="S3393" s="39"/>
      <c r="T3393" s="40"/>
      <c r="U3393" s="40"/>
      <c r="V3393" s="38"/>
      <c r="W3393" s="38"/>
      <c r="X3393" s="38"/>
      <c r="Y3393" s="43"/>
    </row>
    <row r="3394" spans="1:25">
      <c r="A3394" s="34"/>
      <c r="B3394" s="34"/>
      <c r="C3394" s="34"/>
      <c r="D3394" s="34"/>
      <c r="E3394" s="34"/>
      <c r="F3394" s="34"/>
      <c r="G3394" s="34"/>
      <c r="H3394" s="33"/>
      <c r="I3394" s="33"/>
      <c r="J3394" s="33"/>
      <c r="K3394" s="33"/>
      <c r="L3394" s="35"/>
      <c r="M3394" s="35"/>
      <c r="N3394" s="36"/>
      <c r="O3394" s="37"/>
      <c r="P3394" s="43"/>
      <c r="Q3394" s="38"/>
      <c r="R3394" s="38"/>
      <c r="S3394" s="39"/>
      <c r="T3394" s="40"/>
      <c r="U3394" s="40"/>
      <c r="V3394" s="38"/>
      <c r="W3394" s="38"/>
      <c r="X3394" s="38"/>
      <c r="Y3394" s="43"/>
    </row>
    <row r="3395" spans="1:25">
      <c r="A3395" s="34"/>
      <c r="B3395" s="34"/>
      <c r="C3395" s="34"/>
      <c r="D3395" s="34"/>
      <c r="E3395" s="34"/>
      <c r="F3395" s="34"/>
      <c r="G3395" s="34"/>
      <c r="H3395" s="33"/>
      <c r="I3395" s="33"/>
      <c r="J3395" s="33"/>
      <c r="K3395" s="33"/>
      <c r="L3395" s="35"/>
      <c r="M3395" s="35"/>
      <c r="N3395" s="36"/>
      <c r="O3395" s="37"/>
      <c r="P3395" s="43"/>
      <c r="Q3395" s="38"/>
      <c r="R3395" s="38"/>
      <c r="S3395" s="39"/>
      <c r="T3395" s="40"/>
      <c r="U3395" s="40"/>
      <c r="V3395" s="38"/>
      <c r="W3395" s="38"/>
      <c r="X3395" s="38"/>
      <c r="Y3395" s="43"/>
    </row>
    <row r="3396" spans="1:25">
      <c r="A3396" s="34"/>
      <c r="B3396" s="34"/>
      <c r="C3396" s="34"/>
      <c r="D3396" s="34"/>
      <c r="E3396" s="34"/>
      <c r="F3396" s="34"/>
      <c r="G3396" s="34"/>
      <c r="H3396" s="33"/>
      <c r="I3396" s="33"/>
      <c r="J3396" s="33"/>
      <c r="K3396" s="33"/>
      <c r="L3396" s="35"/>
      <c r="M3396" s="35"/>
      <c r="N3396" s="36"/>
      <c r="O3396" s="37"/>
      <c r="P3396" s="43"/>
      <c r="Q3396" s="38"/>
      <c r="R3396" s="38"/>
      <c r="S3396" s="39"/>
      <c r="T3396" s="40"/>
      <c r="U3396" s="40"/>
      <c r="V3396" s="38"/>
      <c r="W3396" s="38"/>
      <c r="X3396" s="38"/>
      <c r="Y3396" s="43"/>
    </row>
    <row r="3397" spans="1:25">
      <c r="A3397" s="34"/>
      <c r="B3397" s="34"/>
      <c r="C3397" s="34"/>
      <c r="D3397" s="34"/>
      <c r="E3397" s="34"/>
      <c r="F3397" s="34"/>
      <c r="G3397" s="34"/>
      <c r="H3397" s="33"/>
      <c r="I3397" s="33"/>
      <c r="J3397" s="33"/>
      <c r="K3397" s="33"/>
      <c r="L3397" s="35"/>
      <c r="M3397" s="35"/>
      <c r="N3397" s="36"/>
      <c r="O3397" s="37"/>
      <c r="P3397" s="43"/>
      <c r="Q3397" s="38"/>
      <c r="R3397" s="38"/>
      <c r="S3397" s="39"/>
      <c r="T3397" s="40"/>
      <c r="U3397" s="40"/>
      <c r="V3397" s="38"/>
      <c r="W3397" s="38"/>
      <c r="X3397" s="38"/>
      <c r="Y3397" s="43"/>
    </row>
    <row r="3398" spans="1:25">
      <c r="A3398" s="34"/>
      <c r="B3398" s="34"/>
      <c r="C3398" s="34"/>
      <c r="D3398" s="34"/>
      <c r="E3398" s="34"/>
      <c r="F3398" s="34"/>
      <c r="G3398" s="34"/>
      <c r="H3398" s="33"/>
      <c r="I3398" s="33"/>
      <c r="J3398" s="33"/>
      <c r="K3398" s="33"/>
      <c r="L3398" s="35"/>
      <c r="M3398" s="35"/>
      <c r="N3398" s="36"/>
      <c r="O3398" s="37"/>
      <c r="P3398" s="43"/>
      <c r="Q3398" s="38"/>
      <c r="R3398" s="38"/>
      <c r="S3398" s="39"/>
      <c r="T3398" s="40"/>
      <c r="U3398" s="40"/>
      <c r="V3398" s="38"/>
      <c r="W3398" s="38"/>
      <c r="X3398" s="38"/>
      <c r="Y3398" s="43"/>
    </row>
    <row r="3399" spans="1:25">
      <c r="A3399" s="34"/>
      <c r="B3399" s="34"/>
      <c r="C3399" s="34"/>
      <c r="D3399" s="34"/>
      <c r="E3399" s="34"/>
      <c r="F3399" s="34"/>
      <c r="G3399" s="34"/>
      <c r="H3399" s="33"/>
      <c r="I3399" s="33"/>
      <c r="J3399" s="33"/>
      <c r="K3399" s="33"/>
      <c r="L3399" s="35"/>
      <c r="M3399" s="35"/>
      <c r="N3399" s="36"/>
      <c r="O3399" s="37"/>
      <c r="P3399" s="43"/>
      <c r="Q3399" s="38"/>
      <c r="R3399" s="38"/>
      <c r="S3399" s="39"/>
      <c r="T3399" s="40"/>
      <c r="U3399" s="40"/>
      <c r="V3399" s="38"/>
      <c r="W3399" s="38"/>
      <c r="X3399" s="38"/>
      <c r="Y3399" s="43"/>
    </row>
    <row r="3400" spans="1:25">
      <c r="A3400" s="34"/>
      <c r="B3400" s="34"/>
      <c r="C3400" s="34"/>
      <c r="D3400" s="34"/>
      <c r="E3400" s="34"/>
      <c r="F3400" s="34"/>
      <c r="G3400" s="34"/>
      <c r="H3400" s="33"/>
      <c r="I3400" s="33"/>
      <c r="J3400" s="33"/>
      <c r="K3400" s="33"/>
      <c r="L3400" s="35"/>
      <c r="M3400" s="35"/>
      <c r="N3400" s="36"/>
      <c r="O3400" s="37"/>
      <c r="P3400" s="43"/>
      <c r="Q3400" s="38"/>
      <c r="R3400" s="38"/>
      <c r="S3400" s="39"/>
      <c r="T3400" s="40"/>
      <c r="U3400" s="40"/>
      <c r="V3400" s="38"/>
      <c r="W3400" s="38"/>
      <c r="X3400" s="38"/>
      <c r="Y3400" s="43"/>
    </row>
    <row r="3401" spans="1:25">
      <c r="A3401" s="34"/>
      <c r="B3401" s="34"/>
      <c r="C3401" s="34"/>
      <c r="D3401" s="34"/>
      <c r="E3401" s="34"/>
      <c r="F3401" s="34"/>
      <c r="G3401" s="34"/>
      <c r="H3401" s="33"/>
      <c r="I3401" s="33"/>
      <c r="J3401" s="33"/>
      <c r="K3401" s="33"/>
      <c r="L3401" s="35"/>
      <c r="M3401" s="35"/>
      <c r="N3401" s="36"/>
      <c r="O3401" s="37"/>
      <c r="P3401" s="43"/>
      <c r="Q3401" s="38"/>
      <c r="R3401" s="38"/>
      <c r="S3401" s="39"/>
      <c r="T3401" s="40"/>
      <c r="U3401" s="40"/>
      <c r="V3401" s="38"/>
      <c r="W3401" s="38"/>
      <c r="X3401" s="38"/>
      <c r="Y3401" s="43"/>
    </row>
    <row r="3402" spans="1:25">
      <c r="A3402" s="34"/>
      <c r="B3402" s="34"/>
      <c r="C3402" s="34"/>
      <c r="D3402" s="34"/>
      <c r="E3402" s="34"/>
      <c r="F3402" s="34"/>
      <c r="G3402" s="34"/>
      <c r="H3402" s="33"/>
      <c r="I3402" s="33"/>
      <c r="J3402" s="33"/>
      <c r="K3402" s="33"/>
      <c r="L3402" s="35"/>
      <c r="M3402" s="35"/>
      <c r="N3402" s="36"/>
      <c r="O3402" s="37"/>
      <c r="P3402" s="43"/>
      <c r="Q3402" s="38"/>
      <c r="R3402" s="38"/>
      <c r="S3402" s="39"/>
      <c r="T3402" s="40"/>
      <c r="U3402" s="40"/>
      <c r="V3402" s="38"/>
      <c r="W3402" s="38"/>
      <c r="X3402" s="38"/>
      <c r="Y3402" s="43"/>
    </row>
    <row r="3403" spans="1:25">
      <c r="A3403" s="34"/>
      <c r="B3403" s="34"/>
      <c r="C3403" s="34"/>
      <c r="D3403" s="34"/>
      <c r="E3403" s="34"/>
      <c r="F3403" s="34"/>
      <c r="G3403" s="34"/>
      <c r="H3403" s="33"/>
      <c r="I3403" s="33"/>
      <c r="J3403" s="33"/>
      <c r="K3403" s="33"/>
      <c r="L3403" s="35"/>
      <c r="M3403" s="35"/>
      <c r="N3403" s="36"/>
      <c r="O3403" s="37"/>
      <c r="P3403" s="43"/>
      <c r="Q3403" s="38"/>
      <c r="R3403" s="38"/>
      <c r="S3403" s="39"/>
      <c r="T3403" s="40"/>
      <c r="U3403" s="40"/>
      <c r="V3403" s="38"/>
      <c r="W3403" s="38"/>
      <c r="X3403" s="38"/>
      <c r="Y3403" s="43"/>
    </row>
    <row r="3404" spans="1:25">
      <c r="A3404" s="34"/>
      <c r="B3404" s="34"/>
      <c r="C3404" s="34"/>
      <c r="D3404" s="34"/>
      <c r="E3404" s="34"/>
      <c r="F3404" s="34"/>
      <c r="G3404" s="34"/>
      <c r="H3404" s="33"/>
      <c r="I3404" s="33"/>
      <c r="J3404" s="33"/>
      <c r="K3404" s="33"/>
      <c r="L3404" s="35"/>
      <c r="M3404" s="35"/>
      <c r="N3404" s="36"/>
      <c r="O3404" s="37"/>
      <c r="P3404" s="43"/>
      <c r="Q3404" s="38"/>
      <c r="R3404" s="38"/>
      <c r="S3404" s="39"/>
      <c r="T3404" s="40"/>
      <c r="U3404" s="40"/>
      <c r="V3404" s="38"/>
      <c r="W3404" s="38"/>
      <c r="X3404" s="38"/>
      <c r="Y3404" s="43"/>
    </row>
    <row r="3405" spans="1:25">
      <c r="A3405" s="34"/>
      <c r="B3405" s="34"/>
      <c r="C3405" s="34"/>
      <c r="D3405" s="34"/>
      <c r="E3405" s="34"/>
      <c r="F3405" s="34"/>
      <c r="G3405" s="34"/>
      <c r="H3405" s="33"/>
      <c r="I3405" s="33"/>
      <c r="J3405" s="33"/>
      <c r="K3405" s="33"/>
      <c r="L3405" s="35"/>
      <c r="M3405" s="35"/>
      <c r="N3405" s="36"/>
      <c r="O3405" s="37"/>
      <c r="P3405" s="43"/>
      <c r="Q3405" s="38"/>
      <c r="R3405" s="38"/>
      <c r="S3405" s="39"/>
      <c r="T3405" s="40"/>
      <c r="U3405" s="40"/>
      <c r="V3405" s="38"/>
      <c r="W3405" s="38"/>
      <c r="X3405" s="38"/>
      <c r="Y3405" s="43"/>
    </row>
    <row r="3406" spans="1:25">
      <c r="A3406" s="34"/>
      <c r="B3406" s="34"/>
      <c r="C3406" s="34"/>
      <c r="D3406" s="34"/>
      <c r="E3406" s="34"/>
      <c r="F3406" s="34"/>
      <c r="G3406" s="34"/>
      <c r="H3406" s="33"/>
      <c r="I3406" s="33"/>
      <c r="J3406" s="33"/>
      <c r="K3406" s="33"/>
      <c r="L3406" s="35"/>
      <c r="M3406" s="35"/>
      <c r="N3406" s="36"/>
      <c r="O3406" s="37"/>
      <c r="P3406" s="43"/>
      <c r="Q3406" s="38"/>
      <c r="R3406" s="38"/>
      <c r="S3406" s="39"/>
      <c r="T3406" s="40"/>
      <c r="U3406" s="40"/>
      <c r="V3406" s="38"/>
      <c r="W3406" s="38"/>
      <c r="X3406" s="38"/>
      <c r="Y3406" s="43"/>
    </row>
    <row r="3407" spans="1:25">
      <c r="A3407" s="34"/>
      <c r="B3407" s="34"/>
      <c r="C3407" s="34"/>
      <c r="D3407" s="34"/>
      <c r="E3407" s="34"/>
      <c r="F3407" s="34"/>
      <c r="G3407" s="34"/>
      <c r="H3407" s="33"/>
      <c r="I3407" s="33"/>
      <c r="J3407" s="33"/>
      <c r="K3407" s="33"/>
      <c r="L3407" s="35"/>
      <c r="M3407" s="35"/>
      <c r="N3407" s="36"/>
      <c r="O3407" s="37"/>
      <c r="P3407" s="43"/>
      <c r="Q3407" s="38"/>
      <c r="R3407" s="38"/>
      <c r="S3407" s="39"/>
      <c r="T3407" s="40"/>
      <c r="U3407" s="40"/>
      <c r="V3407" s="38"/>
      <c r="W3407" s="38"/>
      <c r="X3407" s="38"/>
      <c r="Y3407" s="43"/>
    </row>
    <row r="3408" spans="1:25">
      <c r="A3408" s="34"/>
      <c r="B3408" s="34"/>
      <c r="C3408" s="34"/>
      <c r="D3408" s="34"/>
      <c r="E3408" s="34"/>
      <c r="F3408" s="34"/>
      <c r="G3408" s="34"/>
      <c r="H3408" s="33"/>
      <c r="I3408" s="33"/>
      <c r="J3408" s="33"/>
      <c r="K3408" s="33"/>
      <c r="L3408" s="35"/>
      <c r="M3408" s="35"/>
      <c r="N3408" s="36"/>
      <c r="O3408" s="37"/>
      <c r="P3408" s="43"/>
      <c r="Q3408" s="38"/>
      <c r="R3408" s="38"/>
      <c r="S3408" s="39"/>
      <c r="T3408" s="40"/>
      <c r="U3408" s="40"/>
      <c r="V3408" s="38"/>
      <c r="W3408" s="38"/>
      <c r="X3408" s="38"/>
      <c r="Y3408" s="43"/>
    </row>
    <row r="3409" spans="1:25">
      <c r="A3409" s="34"/>
      <c r="B3409" s="34"/>
      <c r="C3409" s="34"/>
      <c r="D3409" s="34"/>
      <c r="E3409" s="34"/>
      <c r="F3409" s="34"/>
      <c r="G3409" s="34"/>
      <c r="H3409" s="33"/>
      <c r="I3409" s="33"/>
      <c r="J3409" s="33"/>
      <c r="K3409" s="33"/>
      <c r="L3409" s="35"/>
      <c r="M3409" s="35"/>
      <c r="N3409" s="36"/>
      <c r="O3409" s="37"/>
      <c r="P3409" s="43"/>
      <c r="Q3409" s="38"/>
      <c r="R3409" s="38"/>
      <c r="S3409" s="39"/>
      <c r="T3409" s="40"/>
      <c r="U3409" s="40"/>
      <c r="V3409" s="38"/>
      <c r="W3409" s="38"/>
      <c r="X3409" s="38"/>
      <c r="Y3409" s="43"/>
    </row>
    <row r="3410" spans="1:25">
      <c r="A3410" s="34"/>
      <c r="B3410" s="34"/>
      <c r="C3410" s="34"/>
      <c r="D3410" s="34"/>
      <c r="E3410" s="34"/>
      <c r="F3410" s="34"/>
      <c r="G3410" s="34"/>
      <c r="H3410" s="33"/>
      <c r="I3410" s="33"/>
      <c r="J3410" s="33"/>
      <c r="K3410" s="33"/>
      <c r="L3410" s="35"/>
      <c r="M3410" s="35"/>
      <c r="N3410" s="36"/>
      <c r="O3410" s="37"/>
      <c r="P3410" s="43"/>
      <c r="Q3410" s="38"/>
      <c r="R3410" s="38"/>
      <c r="S3410" s="39"/>
      <c r="T3410" s="40"/>
      <c r="U3410" s="40"/>
      <c r="V3410" s="38"/>
      <c r="W3410" s="38"/>
      <c r="X3410" s="38"/>
      <c r="Y3410" s="43"/>
    </row>
    <row r="3411" spans="1:25">
      <c r="A3411" s="34"/>
      <c r="B3411" s="34"/>
      <c r="C3411" s="34"/>
      <c r="D3411" s="34"/>
      <c r="E3411" s="34"/>
      <c r="F3411" s="34"/>
      <c r="G3411" s="34"/>
      <c r="H3411" s="33"/>
      <c r="I3411" s="33"/>
      <c r="J3411" s="33"/>
      <c r="K3411" s="33"/>
      <c r="L3411" s="35"/>
      <c r="M3411" s="35"/>
      <c r="N3411" s="36"/>
      <c r="O3411" s="37"/>
      <c r="P3411" s="43"/>
      <c r="Q3411" s="38"/>
      <c r="R3411" s="38"/>
      <c r="S3411" s="39"/>
      <c r="T3411" s="40"/>
      <c r="U3411" s="40"/>
      <c r="V3411" s="38"/>
      <c r="W3411" s="38"/>
      <c r="X3411" s="38"/>
      <c r="Y3411" s="43"/>
    </row>
    <row r="3412" spans="1:25">
      <c r="A3412" s="34"/>
      <c r="B3412" s="34"/>
      <c r="C3412" s="34"/>
      <c r="D3412" s="34"/>
      <c r="E3412" s="34"/>
      <c r="F3412" s="34"/>
      <c r="G3412" s="34"/>
      <c r="H3412" s="33"/>
      <c r="I3412" s="33"/>
      <c r="J3412" s="33"/>
      <c r="K3412" s="33"/>
      <c r="L3412" s="35"/>
      <c r="M3412" s="35"/>
      <c r="N3412" s="36"/>
      <c r="O3412" s="37"/>
      <c r="P3412" s="43"/>
      <c r="Q3412" s="38"/>
      <c r="R3412" s="38"/>
      <c r="S3412" s="39"/>
      <c r="T3412" s="40"/>
      <c r="U3412" s="40"/>
      <c r="V3412" s="38"/>
      <c r="W3412" s="38"/>
      <c r="X3412" s="38"/>
      <c r="Y3412" s="43"/>
    </row>
    <row r="3413" spans="1:25">
      <c r="A3413" s="34"/>
      <c r="B3413" s="34"/>
      <c r="C3413" s="34"/>
      <c r="D3413" s="34"/>
      <c r="E3413" s="34"/>
      <c r="F3413" s="34"/>
      <c r="G3413" s="34"/>
      <c r="H3413" s="33"/>
      <c r="I3413" s="33"/>
      <c r="J3413" s="33"/>
      <c r="K3413" s="33"/>
      <c r="L3413" s="35"/>
      <c r="M3413" s="35"/>
      <c r="N3413" s="36"/>
      <c r="O3413" s="37"/>
      <c r="P3413" s="43"/>
      <c r="Q3413" s="38"/>
      <c r="R3413" s="38"/>
      <c r="S3413" s="39"/>
      <c r="T3413" s="40"/>
      <c r="U3413" s="40"/>
      <c r="V3413" s="38"/>
      <c r="W3413" s="38"/>
      <c r="X3413" s="38"/>
      <c r="Y3413" s="43"/>
    </row>
    <row r="3414" spans="1:25">
      <c r="A3414" s="34"/>
      <c r="B3414" s="34"/>
      <c r="C3414" s="34"/>
      <c r="D3414" s="34"/>
      <c r="E3414" s="34"/>
      <c r="F3414" s="34"/>
      <c r="G3414" s="34"/>
      <c r="H3414" s="33"/>
      <c r="I3414" s="33"/>
      <c r="J3414" s="33"/>
      <c r="K3414" s="33"/>
      <c r="L3414" s="35"/>
      <c r="M3414" s="35"/>
      <c r="N3414" s="36"/>
      <c r="O3414" s="37"/>
      <c r="P3414" s="43"/>
      <c r="Q3414" s="38"/>
      <c r="R3414" s="38"/>
      <c r="S3414" s="39"/>
      <c r="T3414" s="40"/>
      <c r="U3414" s="40"/>
      <c r="V3414" s="38"/>
      <c r="W3414" s="38"/>
      <c r="X3414" s="38"/>
      <c r="Y3414" s="43"/>
    </row>
    <row r="3415" spans="1:25">
      <c r="A3415" s="34"/>
      <c r="B3415" s="34"/>
      <c r="C3415" s="34"/>
      <c r="D3415" s="34"/>
      <c r="E3415" s="34"/>
      <c r="F3415" s="34"/>
      <c r="G3415" s="34"/>
      <c r="H3415" s="33"/>
      <c r="I3415" s="33"/>
      <c r="J3415" s="33"/>
      <c r="K3415" s="33"/>
      <c r="L3415" s="35"/>
      <c r="M3415" s="35"/>
      <c r="N3415" s="36"/>
      <c r="O3415" s="37"/>
      <c r="P3415" s="43"/>
      <c r="Q3415" s="38"/>
      <c r="R3415" s="38"/>
      <c r="S3415" s="39"/>
      <c r="T3415" s="40"/>
      <c r="U3415" s="40"/>
      <c r="V3415" s="38"/>
      <c r="W3415" s="38"/>
      <c r="X3415" s="38"/>
      <c r="Y3415" s="43"/>
    </row>
    <row r="3416" spans="1:25">
      <c r="A3416" s="34"/>
      <c r="B3416" s="34"/>
      <c r="C3416" s="34"/>
      <c r="D3416" s="34"/>
      <c r="E3416" s="34"/>
      <c r="F3416" s="34"/>
      <c r="G3416" s="34"/>
      <c r="H3416" s="33"/>
      <c r="I3416" s="33"/>
      <c r="J3416" s="33"/>
      <c r="K3416" s="33"/>
      <c r="L3416" s="35"/>
      <c r="M3416" s="35"/>
      <c r="N3416" s="36"/>
      <c r="O3416" s="37"/>
      <c r="P3416" s="43"/>
      <c r="Q3416" s="38"/>
      <c r="R3416" s="38"/>
      <c r="S3416" s="39"/>
      <c r="T3416" s="40"/>
      <c r="U3416" s="40"/>
      <c r="V3416" s="38"/>
      <c r="W3416" s="38"/>
      <c r="X3416" s="38"/>
      <c r="Y3416" s="43"/>
    </row>
    <row r="3417" spans="1:25">
      <c r="A3417" s="34"/>
      <c r="B3417" s="34"/>
      <c r="C3417" s="34"/>
      <c r="D3417" s="34"/>
      <c r="E3417" s="34"/>
      <c r="F3417" s="34"/>
      <c r="G3417" s="34"/>
      <c r="H3417" s="33"/>
      <c r="I3417" s="33"/>
      <c r="J3417" s="33"/>
      <c r="K3417" s="33"/>
      <c r="L3417" s="35"/>
      <c r="M3417" s="35"/>
      <c r="N3417" s="36"/>
      <c r="O3417" s="37"/>
      <c r="P3417" s="43"/>
      <c r="Q3417" s="38"/>
      <c r="R3417" s="38"/>
      <c r="S3417" s="39"/>
      <c r="T3417" s="40"/>
      <c r="U3417" s="40"/>
      <c r="V3417" s="38"/>
      <c r="W3417" s="38"/>
      <c r="X3417" s="38"/>
      <c r="Y3417" s="43"/>
    </row>
    <row r="3418" spans="1:25">
      <c r="A3418" s="34"/>
      <c r="B3418" s="34"/>
      <c r="C3418" s="34"/>
      <c r="D3418" s="34"/>
      <c r="E3418" s="34"/>
      <c r="F3418" s="34"/>
      <c r="G3418" s="34"/>
      <c r="H3418" s="33"/>
      <c r="I3418" s="33"/>
      <c r="J3418" s="33"/>
      <c r="K3418" s="33"/>
      <c r="L3418" s="35"/>
      <c r="M3418" s="35"/>
      <c r="N3418" s="36"/>
      <c r="O3418" s="37"/>
      <c r="P3418" s="43"/>
      <c r="Q3418" s="38"/>
      <c r="R3418" s="38"/>
      <c r="S3418" s="39"/>
      <c r="T3418" s="40"/>
      <c r="U3418" s="40"/>
      <c r="V3418" s="38"/>
      <c r="W3418" s="38"/>
      <c r="X3418" s="38"/>
      <c r="Y3418" s="43"/>
    </row>
    <row r="3419" spans="1:25">
      <c r="A3419" s="34"/>
      <c r="B3419" s="34"/>
      <c r="C3419" s="34"/>
      <c r="D3419" s="34"/>
      <c r="E3419" s="34"/>
      <c r="F3419" s="34"/>
      <c r="G3419" s="34"/>
      <c r="H3419" s="33"/>
      <c r="I3419" s="33"/>
      <c r="J3419" s="33"/>
      <c r="K3419" s="33"/>
      <c r="L3419" s="35"/>
      <c r="M3419" s="35"/>
      <c r="N3419" s="36"/>
      <c r="O3419" s="37"/>
      <c r="P3419" s="43"/>
      <c r="Q3419" s="38"/>
      <c r="R3419" s="38"/>
      <c r="S3419" s="39"/>
      <c r="T3419" s="40"/>
      <c r="U3419" s="40"/>
      <c r="V3419" s="38"/>
      <c r="W3419" s="38"/>
      <c r="X3419" s="38"/>
      <c r="Y3419" s="43"/>
    </row>
    <row r="3420" spans="1:25">
      <c r="A3420" s="34"/>
      <c r="B3420" s="34"/>
      <c r="C3420" s="34"/>
      <c r="D3420" s="34"/>
      <c r="E3420" s="34"/>
      <c r="F3420" s="34"/>
      <c r="G3420" s="34"/>
      <c r="H3420" s="33"/>
      <c r="I3420" s="33"/>
      <c r="J3420" s="33"/>
      <c r="K3420" s="33"/>
      <c r="L3420" s="35"/>
      <c r="M3420" s="35"/>
      <c r="N3420" s="36"/>
      <c r="O3420" s="37"/>
      <c r="P3420" s="43"/>
      <c r="Q3420" s="38"/>
      <c r="R3420" s="38"/>
      <c r="S3420" s="39"/>
      <c r="T3420" s="40"/>
      <c r="U3420" s="40"/>
      <c r="V3420" s="38"/>
      <c r="W3420" s="38"/>
      <c r="X3420" s="38"/>
      <c r="Y3420" s="43"/>
    </row>
    <row r="3421" spans="1:25">
      <c r="A3421" s="34"/>
      <c r="B3421" s="34"/>
      <c r="C3421" s="34"/>
      <c r="D3421" s="34"/>
      <c r="E3421" s="34"/>
      <c r="F3421" s="34"/>
      <c r="G3421" s="34"/>
      <c r="H3421" s="33"/>
      <c r="I3421" s="33"/>
      <c r="J3421" s="33"/>
      <c r="K3421" s="33"/>
      <c r="L3421" s="35"/>
      <c r="M3421" s="35"/>
      <c r="N3421" s="36"/>
      <c r="O3421" s="37"/>
      <c r="P3421" s="43"/>
      <c r="Q3421" s="38"/>
      <c r="R3421" s="38"/>
      <c r="S3421" s="39"/>
      <c r="T3421" s="40"/>
      <c r="U3421" s="40"/>
      <c r="V3421" s="38"/>
      <c r="W3421" s="38"/>
      <c r="X3421" s="38"/>
      <c r="Y3421" s="43"/>
    </row>
    <row r="3422" spans="1:25">
      <c r="A3422" s="34"/>
      <c r="B3422" s="34"/>
      <c r="C3422" s="34"/>
      <c r="D3422" s="34"/>
      <c r="E3422" s="34"/>
      <c r="F3422" s="34"/>
      <c r="G3422" s="34"/>
      <c r="H3422" s="33"/>
      <c r="I3422" s="33"/>
      <c r="J3422" s="33"/>
      <c r="K3422" s="33"/>
      <c r="L3422" s="35"/>
      <c r="M3422" s="35"/>
      <c r="N3422" s="36"/>
      <c r="O3422" s="37"/>
      <c r="P3422" s="43"/>
      <c r="Q3422" s="38"/>
      <c r="R3422" s="38"/>
      <c r="S3422" s="39"/>
      <c r="T3422" s="40"/>
      <c r="U3422" s="40"/>
      <c r="V3422" s="38"/>
      <c r="W3422" s="38"/>
      <c r="X3422" s="38"/>
      <c r="Y3422" s="43"/>
    </row>
    <row r="3423" spans="1:25">
      <c r="A3423" s="34"/>
      <c r="B3423" s="34"/>
      <c r="C3423" s="34"/>
      <c r="D3423" s="34"/>
      <c r="E3423" s="34"/>
      <c r="F3423" s="34"/>
      <c r="G3423" s="34"/>
      <c r="H3423" s="33"/>
      <c r="I3423" s="33"/>
      <c r="J3423" s="33"/>
      <c r="K3423" s="33"/>
      <c r="L3423" s="35"/>
      <c r="M3423" s="35"/>
      <c r="N3423" s="36"/>
      <c r="O3423" s="37"/>
      <c r="P3423" s="43"/>
      <c r="Q3423" s="38"/>
      <c r="R3423" s="38"/>
      <c r="S3423" s="39"/>
      <c r="T3423" s="40"/>
      <c r="U3423" s="40"/>
      <c r="V3423" s="38"/>
      <c r="W3423" s="38"/>
      <c r="X3423" s="38"/>
      <c r="Y3423" s="43"/>
    </row>
    <row r="3424" spans="1:25">
      <c r="A3424" s="34"/>
      <c r="B3424" s="34"/>
      <c r="C3424" s="34"/>
      <c r="D3424" s="34"/>
      <c r="E3424" s="34"/>
      <c r="F3424" s="34"/>
      <c r="G3424" s="34"/>
      <c r="H3424" s="33"/>
      <c r="I3424" s="33"/>
      <c r="J3424" s="33"/>
      <c r="K3424" s="33"/>
      <c r="L3424" s="35"/>
      <c r="M3424" s="35"/>
      <c r="N3424" s="36"/>
      <c r="O3424" s="37"/>
      <c r="P3424" s="43"/>
      <c r="Q3424" s="38"/>
      <c r="R3424" s="38"/>
      <c r="S3424" s="39"/>
      <c r="T3424" s="40"/>
      <c r="U3424" s="40"/>
      <c r="V3424" s="38"/>
      <c r="W3424" s="38"/>
      <c r="X3424" s="38"/>
      <c r="Y3424" s="43"/>
    </row>
    <row r="3425" spans="1:25">
      <c r="A3425" s="34"/>
      <c r="B3425" s="34"/>
      <c r="C3425" s="34"/>
      <c r="D3425" s="34"/>
      <c r="E3425" s="34"/>
      <c r="F3425" s="34"/>
      <c r="G3425" s="34"/>
      <c r="H3425" s="33"/>
      <c r="I3425" s="33"/>
      <c r="J3425" s="33"/>
      <c r="K3425" s="33"/>
      <c r="L3425" s="35"/>
      <c r="M3425" s="35"/>
      <c r="N3425" s="36"/>
      <c r="O3425" s="37"/>
      <c r="P3425" s="43"/>
      <c r="Q3425" s="38"/>
      <c r="R3425" s="38"/>
      <c r="S3425" s="39"/>
      <c r="T3425" s="40"/>
      <c r="U3425" s="40"/>
      <c r="V3425" s="38"/>
      <c r="W3425" s="38"/>
      <c r="X3425" s="38"/>
      <c r="Y3425" s="43"/>
    </row>
    <row r="3426" spans="1:25">
      <c r="A3426" s="34"/>
      <c r="B3426" s="34"/>
      <c r="C3426" s="34"/>
      <c r="D3426" s="34"/>
      <c r="E3426" s="34"/>
      <c r="F3426" s="34"/>
      <c r="G3426" s="34"/>
      <c r="H3426" s="33"/>
      <c r="I3426" s="33"/>
      <c r="J3426" s="33"/>
      <c r="K3426" s="33"/>
      <c r="L3426" s="35"/>
      <c r="M3426" s="35"/>
      <c r="N3426" s="36"/>
      <c r="O3426" s="37"/>
      <c r="P3426" s="43"/>
      <c r="Q3426" s="38"/>
      <c r="R3426" s="38"/>
      <c r="S3426" s="39"/>
      <c r="T3426" s="40"/>
      <c r="U3426" s="40"/>
      <c r="V3426" s="38"/>
      <c r="W3426" s="38"/>
      <c r="X3426" s="38"/>
      <c r="Y3426" s="43"/>
    </row>
    <row r="3427" spans="1:25">
      <c r="A3427" s="34"/>
      <c r="B3427" s="34"/>
      <c r="C3427" s="34"/>
      <c r="D3427" s="34"/>
      <c r="E3427" s="34"/>
      <c r="F3427" s="34"/>
      <c r="G3427" s="34"/>
      <c r="H3427" s="33"/>
      <c r="I3427" s="33"/>
      <c r="J3427" s="33"/>
      <c r="K3427" s="33"/>
      <c r="L3427" s="35"/>
      <c r="M3427" s="35"/>
      <c r="N3427" s="36"/>
      <c r="O3427" s="37"/>
      <c r="P3427" s="43"/>
      <c r="Q3427" s="38"/>
      <c r="R3427" s="38"/>
      <c r="S3427" s="39"/>
      <c r="T3427" s="40"/>
      <c r="U3427" s="40"/>
      <c r="V3427" s="38"/>
      <c r="W3427" s="38"/>
      <c r="X3427" s="38"/>
      <c r="Y3427" s="43"/>
    </row>
    <row r="3428" spans="1:25">
      <c r="A3428" s="34"/>
      <c r="B3428" s="34"/>
      <c r="C3428" s="34"/>
      <c r="D3428" s="34"/>
      <c r="E3428" s="34"/>
      <c r="F3428" s="34"/>
      <c r="G3428" s="34"/>
      <c r="H3428" s="33"/>
      <c r="I3428" s="33"/>
      <c r="J3428" s="33"/>
      <c r="K3428" s="33"/>
      <c r="L3428" s="35"/>
      <c r="M3428" s="35"/>
      <c r="N3428" s="36"/>
      <c r="O3428" s="37"/>
      <c r="P3428" s="43"/>
      <c r="Q3428" s="38"/>
      <c r="R3428" s="38"/>
      <c r="S3428" s="39"/>
      <c r="T3428" s="40"/>
      <c r="U3428" s="40"/>
      <c r="V3428" s="38"/>
      <c r="W3428" s="38"/>
      <c r="X3428" s="38"/>
      <c r="Y3428" s="43"/>
    </row>
    <row r="3429" spans="1:25">
      <c r="A3429" s="34"/>
      <c r="B3429" s="34"/>
      <c r="C3429" s="34"/>
      <c r="D3429" s="34"/>
      <c r="E3429" s="34"/>
      <c r="F3429" s="34"/>
      <c r="G3429" s="34"/>
      <c r="H3429" s="33"/>
      <c r="I3429" s="33"/>
      <c r="J3429" s="33"/>
      <c r="K3429" s="33"/>
      <c r="L3429" s="35"/>
      <c r="M3429" s="35"/>
      <c r="N3429" s="36"/>
      <c r="O3429" s="37"/>
      <c r="P3429" s="43"/>
      <c r="Q3429" s="38"/>
      <c r="R3429" s="38"/>
      <c r="S3429" s="39"/>
      <c r="T3429" s="40"/>
      <c r="U3429" s="40"/>
      <c r="V3429" s="38"/>
      <c r="W3429" s="38"/>
      <c r="X3429" s="38"/>
      <c r="Y3429" s="43"/>
    </row>
    <row r="3430" spans="1:25">
      <c r="A3430" s="34"/>
      <c r="B3430" s="34"/>
      <c r="C3430" s="34"/>
      <c r="D3430" s="34"/>
      <c r="E3430" s="34"/>
      <c r="F3430" s="34"/>
      <c r="G3430" s="34"/>
      <c r="H3430" s="33"/>
      <c r="I3430" s="33"/>
      <c r="J3430" s="33"/>
      <c r="K3430" s="33"/>
      <c r="L3430" s="35"/>
      <c r="M3430" s="35"/>
      <c r="N3430" s="36"/>
      <c r="O3430" s="37"/>
      <c r="P3430" s="43"/>
      <c r="Q3430" s="38"/>
      <c r="R3430" s="38"/>
      <c r="S3430" s="39"/>
      <c r="T3430" s="40"/>
      <c r="U3430" s="40"/>
      <c r="V3430" s="38"/>
      <c r="W3430" s="38"/>
      <c r="X3430" s="38"/>
      <c r="Y3430" s="43"/>
    </row>
    <row r="3431" spans="1:25">
      <c r="A3431" s="34"/>
      <c r="B3431" s="34"/>
      <c r="C3431" s="34"/>
      <c r="D3431" s="34"/>
      <c r="E3431" s="34"/>
      <c r="F3431" s="34"/>
      <c r="G3431" s="34"/>
      <c r="H3431" s="33"/>
      <c r="I3431" s="33"/>
      <c r="J3431" s="33"/>
      <c r="K3431" s="33"/>
      <c r="L3431" s="35"/>
      <c r="M3431" s="35"/>
      <c r="N3431" s="36"/>
      <c r="O3431" s="37"/>
      <c r="P3431" s="43"/>
      <c r="Q3431" s="38"/>
      <c r="R3431" s="38"/>
      <c r="S3431" s="39"/>
      <c r="T3431" s="40"/>
      <c r="U3431" s="40"/>
      <c r="V3431" s="38"/>
      <c r="W3431" s="38"/>
      <c r="X3431" s="38"/>
      <c r="Y3431" s="43"/>
    </row>
    <row r="3432" spans="1:25">
      <c r="A3432" s="34"/>
      <c r="B3432" s="34"/>
      <c r="C3432" s="34"/>
      <c r="D3432" s="34"/>
      <c r="E3432" s="34"/>
      <c r="F3432" s="34"/>
      <c r="G3432" s="34"/>
      <c r="H3432" s="33"/>
      <c r="I3432" s="33"/>
      <c r="J3432" s="33"/>
      <c r="K3432" s="33"/>
      <c r="L3432" s="35"/>
      <c r="M3432" s="35"/>
      <c r="N3432" s="36"/>
      <c r="O3432" s="37"/>
      <c r="P3432" s="43"/>
      <c r="Q3432" s="38"/>
      <c r="R3432" s="38"/>
      <c r="S3432" s="39"/>
      <c r="T3432" s="40"/>
      <c r="U3432" s="40"/>
      <c r="V3432" s="38"/>
      <c r="W3432" s="38"/>
      <c r="X3432" s="38"/>
      <c r="Y3432" s="43"/>
    </row>
    <row r="3433" spans="1:25">
      <c r="A3433" s="34"/>
      <c r="B3433" s="34"/>
      <c r="C3433" s="34"/>
      <c r="D3433" s="34"/>
      <c r="E3433" s="34"/>
      <c r="F3433" s="34"/>
      <c r="G3433" s="34"/>
      <c r="H3433" s="33"/>
      <c r="I3433" s="33"/>
      <c r="J3433" s="33"/>
      <c r="K3433" s="33"/>
      <c r="L3433" s="35"/>
      <c r="M3433" s="35"/>
      <c r="N3433" s="36"/>
      <c r="O3433" s="37"/>
      <c r="P3433" s="43"/>
      <c r="Q3433" s="38"/>
      <c r="R3433" s="38"/>
      <c r="S3433" s="39"/>
      <c r="T3433" s="40"/>
      <c r="U3433" s="40"/>
      <c r="V3433" s="38"/>
      <c r="W3433" s="38"/>
      <c r="X3433" s="38"/>
      <c r="Y3433" s="43"/>
    </row>
    <row r="3434" spans="1:25">
      <c r="A3434" s="34"/>
      <c r="B3434" s="34"/>
      <c r="C3434" s="34"/>
      <c r="D3434" s="34"/>
      <c r="E3434" s="34"/>
      <c r="F3434" s="34"/>
      <c r="G3434" s="34"/>
      <c r="H3434" s="33"/>
      <c r="I3434" s="33"/>
      <c r="J3434" s="33"/>
      <c r="K3434" s="33"/>
      <c r="L3434" s="35"/>
      <c r="M3434" s="35"/>
      <c r="N3434" s="36"/>
      <c r="O3434" s="37"/>
      <c r="P3434" s="43"/>
      <c r="Q3434" s="38"/>
      <c r="R3434" s="38"/>
      <c r="S3434" s="39"/>
      <c r="T3434" s="40"/>
      <c r="U3434" s="40"/>
      <c r="V3434" s="38"/>
      <c r="W3434" s="38"/>
      <c r="X3434" s="38"/>
      <c r="Y3434" s="43"/>
    </row>
    <row r="3435" spans="1:25">
      <c r="A3435" s="34"/>
      <c r="B3435" s="34"/>
      <c r="C3435" s="34"/>
      <c r="D3435" s="34"/>
      <c r="E3435" s="34"/>
      <c r="F3435" s="34"/>
      <c r="G3435" s="34"/>
      <c r="H3435" s="33"/>
      <c r="I3435" s="33"/>
      <c r="J3435" s="33"/>
      <c r="K3435" s="33"/>
      <c r="L3435" s="35"/>
      <c r="M3435" s="35"/>
      <c r="N3435" s="36"/>
      <c r="O3435" s="37"/>
      <c r="P3435" s="43"/>
      <c r="Q3435" s="38"/>
      <c r="R3435" s="38"/>
      <c r="S3435" s="39"/>
      <c r="T3435" s="40"/>
      <c r="U3435" s="40"/>
      <c r="V3435" s="38"/>
      <c r="W3435" s="38"/>
      <c r="X3435" s="38"/>
      <c r="Y3435" s="43"/>
    </row>
    <row r="3436" spans="1:25">
      <c r="A3436" s="34"/>
      <c r="B3436" s="34"/>
      <c r="C3436" s="34"/>
      <c r="D3436" s="34"/>
      <c r="E3436" s="34"/>
      <c r="F3436" s="34"/>
      <c r="G3436" s="34"/>
      <c r="H3436" s="33"/>
      <c r="I3436" s="33"/>
      <c r="J3436" s="33"/>
      <c r="K3436" s="33"/>
      <c r="L3436" s="35"/>
      <c r="M3436" s="35"/>
      <c r="N3436" s="36"/>
      <c r="O3436" s="37"/>
      <c r="P3436" s="43"/>
      <c r="Q3436" s="38"/>
      <c r="R3436" s="38"/>
      <c r="S3436" s="39"/>
      <c r="T3436" s="40"/>
      <c r="U3436" s="40"/>
      <c r="V3436" s="38"/>
      <c r="W3436" s="38"/>
      <c r="X3436" s="38"/>
      <c r="Y3436" s="43"/>
    </row>
    <row r="3437" spans="1:25">
      <c r="A3437" s="34"/>
      <c r="B3437" s="34"/>
      <c r="C3437" s="34"/>
      <c r="D3437" s="34"/>
      <c r="E3437" s="34"/>
      <c r="F3437" s="34"/>
      <c r="G3437" s="34"/>
      <c r="H3437" s="33"/>
      <c r="I3437" s="33"/>
      <c r="J3437" s="33"/>
      <c r="K3437" s="33"/>
      <c r="L3437" s="35"/>
      <c r="M3437" s="35"/>
      <c r="N3437" s="36"/>
      <c r="O3437" s="37"/>
      <c r="P3437" s="43"/>
      <c r="Q3437" s="38"/>
      <c r="R3437" s="38"/>
      <c r="S3437" s="39"/>
      <c r="T3437" s="40"/>
      <c r="U3437" s="40"/>
      <c r="V3437" s="38"/>
      <c r="W3437" s="38"/>
      <c r="X3437" s="38"/>
      <c r="Y3437" s="43"/>
    </row>
    <row r="3438" spans="1:25">
      <c r="A3438" s="34"/>
      <c r="B3438" s="34"/>
      <c r="C3438" s="34"/>
      <c r="D3438" s="34"/>
      <c r="E3438" s="34"/>
      <c r="F3438" s="34"/>
      <c r="G3438" s="34"/>
      <c r="H3438" s="33"/>
      <c r="I3438" s="33"/>
      <c r="J3438" s="33"/>
      <c r="K3438" s="33"/>
      <c r="L3438" s="35"/>
      <c r="M3438" s="35"/>
      <c r="N3438" s="36"/>
      <c r="O3438" s="37"/>
      <c r="P3438" s="43"/>
      <c r="Q3438" s="38"/>
      <c r="R3438" s="38"/>
      <c r="S3438" s="39"/>
      <c r="T3438" s="40"/>
      <c r="U3438" s="40"/>
      <c r="V3438" s="38"/>
      <c r="W3438" s="38"/>
      <c r="X3438" s="38"/>
      <c r="Y3438" s="43"/>
    </row>
    <row r="3439" spans="1:25">
      <c r="A3439" s="34"/>
      <c r="B3439" s="34"/>
      <c r="C3439" s="34"/>
      <c r="D3439" s="34"/>
      <c r="E3439" s="34"/>
      <c r="F3439" s="34"/>
      <c r="G3439" s="34"/>
      <c r="H3439" s="33"/>
      <c r="I3439" s="33"/>
      <c r="J3439" s="33"/>
      <c r="K3439" s="33"/>
      <c r="L3439" s="35"/>
      <c r="M3439" s="35"/>
      <c r="N3439" s="36"/>
      <c r="O3439" s="37"/>
      <c r="P3439" s="43"/>
      <c r="Q3439" s="38"/>
      <c r="R3439" s="38"/>
      <c r="S3439" s="39"/>
      <c r="T3439" s="40"/>
      <c r="U3439" s="40"/>
      <c r="V3439" s="38"/>
      <c r="W3439" s="38"/>
      <c r="X3439" s="38"/>
      <c r="Y3439" s="43"/>
    </row>
    <row r="3440" spans="1:25">
      <c r="A3440" s="34"/>
      <c r="B3440" s="34"/>
      <c r="C3440" s="34"/>
      <c r="D3440" s="34"/>
      <c r="E3440" s="34"/>
      <c r="F3440" s="34"/>
      <c r="G3440" s="34"/>
      <c r="H3440" s="33"/>
      <c r="I3440" s="33"/>
      <c r="J3440" s="33"/>
      <c r="K3440" s="33"/>
      <c r="L3440" s="35"/>
      <c r="M3440" s="35"/>
      <c r="N3440" s="36"/>
      <c r="O3440" s="37"/>
      <c r="P3440" s="43"/>
      <c r="Q3440" s="38"/>
      <c r="R3440" s="38"/>
      <c r="S3440" s="39"/>
      <c r="T3440" s="40"/>
      <c r="U3440" s="40"/>
      <c r="V3440" s="38"/>
      <c r="W3440" s="38"/>
      <c r="X3440" s="38"/>
      <c r="Y3440" s="43"/>
    </row>
    <row r="3441" spans="1:25">
      <c r="A3441" s="34"/>
      <c r="B3441" s="34"/>
      <c r="C3441" s="34"/>
      <c r="D3441" s="34"/>
      <c r="E3441" s="34"/>
      <c r="F3441" s="34"/>
      <c r="G3441" s="34"/>
      <c r="H3441" s="33"/>
      <c r="I3441" s="33"/>
      <c r="J3441" s="33"/>
      <c r="K3441" s="33"/>
      <c r="L3441" s="35"/>
      <c r="M3441" s="35"/>
      <c r="N3441" s="36"/>
      <c r="O3441" s="37"/>
      <c r="P3441" s="43"/>
      <c r="Q3441" s="38"/>
      <c r="R3441" s="38"/>
      <c r="S3441" s="39"/>
      <c r="T3441" s="40"/>
      <c r="U3441" s="40"/>
      <c r="V3441" s="38"/>
      <c r="W3441" s="38"/>
      <c r="X3441" s="38"/>
      <c r="Y3441" s="43"/>
    </row>
    <row r="3442" spans="1:25">
      <c r="A3442" s="34"/>
      <c r="B3442" s="34"/>
      <c r="C3442" s="34"/>
      <c r="D3442" s="34"/>
      <c r="E3442" s="34"/>
      <c r="F3442" s="34"/>
      <c r="G3442" s="34"/>
      <c r="H3442" s="33"/>
      <c r="I3442" s="33"/>
      <c r="J3442" s="33"/>
      <c r="K3442" s="33"/>
      <c r="L3442" s="35"/>
      <c r="M3442" s="35"/>
      <c r="N3442" s="36"/>
      <c r="O3442" s="37"/>
      <c r="P3442" s="43"/>
      <c r="Q3442" s="38"/>
      <c r="R3442" s="38"/>
      <c r="S3442" s="39"/>
      <c r="T3442" s="40"/>
      <c r="U3442" s="40"/>
      <c r="V3442" s="38"/>
      <c r="W3442" s="38"/>
      <c r="X3442" s="38"/>
      <c r="Y3442" s="43"/>
    </row>
    <row r="3443" spans="1:25">
      <c r="A3443" s="34"/>
      <c r="B3443" s="34"/>
      <c r="C3443" s="34"/>
      <c r="D3443" s="34"/>
      <c r="E3443" s="34"/>
      <c r="F3443" s="34"/>
      <c r="G3443" s="34"/>
      <c r="H3443" s="33"/>
      <c r="I3443" s="33"/>
      <c r="J3443" s="33"/>
      <c r="K3443" s="33"/>
      <c r="L3443" s="35"/>
      <c r="M3443" s="35"/>
      <c r="N3443" s="36"/>
      <c r="O3443" s="37"/>
      <c r="P3443" s="43"/>
      <c r="Q3443" s="38"/>
      <c r="R3443" s="38"/>
      <c r="S3443" s="39"/>
      <c r="T3443" s="40"/>
      <c r="U3443" s="40"/>
      <c r="V3443" s="38"/>
      <c r="W3443" s="38"/>
      <c r="X3443" s="38"/>
      <c r="Y3443" s="43"/>
    </row>
    <row r="3444" spans="1:25">
      <c r="A3444" s="34"/>
      <c r="B3444" s="34"/>
      <c r="C3444" s="34"/>
      <c r="D3444" s="34"/>
      <c r="E3444" s="34"/>
      <c r="F3444" s="34"/>
      <c r="G3444" s="34"/>
      <c r="H3444" s="33"/>
      <c r="I3444" s="33"/>
      <c r="J3444" s="33"/>
      <c r="K3444" s="33"/>
      <c r="L3444" s="35"/>
      <c r="M3444" s="35"/>
      <c r="N3444" s="36"/>
      <c r="O3444" s="37"/>
      <c r="P3444" s="43"/>
      <c r="Q3444" s="38"/>
      <c r="R3444" s="38"/>
      <c r="S3444" s="39"/>
      <c r="T3444" s="40"/>
      <c r="U3444" s="40"/>
      <c r="V3444" s="38"/>
      <c r="W3444" s="38"/>
      <c r="X3444" s="38"/>
      <c r="Y3444" s="43"/>
    </row>
    <row r="3445" spans="1:25">
      <c r="A3445" s="34"/>
      <c r="B3445" s="34"/>
      <c r="C3445" s="34"/>
      <c r="D3445" s="34"/>
      <c r="E3445" s="34"/>
      <c r="F3445" s="34"/>
      <c r="G3445" s="34"/>
      <c r="H3445" s="33"/>
      <c r="I3445" s="33"/>
      <c r="J3445" s="33"/>
      <c r="K3445" s="33"/>
      <c r="L3445" s="35"/>
      <c r="M3445" s="35"/>
      <c r="N3445" s="36"/>
      <c r="O3445" s="37"/>
      <c r="P3445" s="43"/>
      <c r="Q3445" s="38"/>
      <c r="R3445" s="38"/>
      <c r="S3445" s="39"/>
      <c r="T3445" s="40"/>
      <c r="U3445" s="40"/>
      <c r="V3445" s="38"/>
      <c r="W3445" s="38"/>
      <c r="X3445" s="38"/>
      <c r="Y3445" s="43"/>
    </row>
    <row r="3446" spans="1:25">
      <c r="A3446" s="34"/>
      <c r="B3446" s="34"/>
      <c r="C3446" s="34"/>
      <c r="D3446" s="34"/>
      <c r="E3446" s="34"/>
      <c r="F3446" s="34"/>
      <c r="G3446" s="34"/>
      <c r="H3446" s="33"/>
      <c r="I3446" s="33"/>
      <c r="J3446" s="33"/>
      <c r="K3446" s="33"/>
      <c r="L3446" s="35"/>
      <c r="M3446" s="35"/>
      <c r="N3446" s="36"/>
      <c r="O3446" s="37"/>
      <c r="P3446" s="43"/>
      <c r="Q3446" s="38"/>
      <c r="R3446" s="38"/>
      <c r="S3446" s="39"/>
      <c r="T3446" s="40"/>
      <c r="U3446" s="40"/>
      <c r="V3446" s="38"/>
      <c r="W3446" s="38"/>
      <c r="X3446" s="38"/>
      <c r="Y3446" s="43"/>
    </row>
    <row r="3447" spans="1:25">
      <c r="A3447" s="34"/>
      <c r="B3447" s="34"/>
      <c r="C3447" s="34"/>
      <c r="D3447" s="34"/>
      <c r="E3447" s="34"/>
      <c r="F3447" s="34"/>
      <c r="G3447" s="34"/>
      <c r="H3447" s="33"/>
      <c r="I3447" s="33"/>
      <c r="J3447" s="33"/>
      <c r="K3447" s="33"/>
      <c r="L3447" s="35"/>
      <c r="M3447" s="35"/>
      <c r="N3447" s="36"/>
      <c r="O3447" s="37"/>
      <c r="P3447" s="43"/>
      <c r="Q3447" s="38"/>
      <c r="R3447" s="38"/>
      <c r="S3447" s="39"/>
      <c r="T3447" s="40"/>
      <c r="U3447" s="40"/>
      <c r="V3447" s="38"/>
      <c r="W3447" s="38"/>
      <c r="X3447" s="38"/>
      <c r="Y3447" s="43"/>
    </row>
    <row r="3448" spans="1:25">
      <c r="A3448" s="34"/>
      <c r="B3448" s="34"/>
      <c r="C3448" s="34"/>
      <c r="D3448" s="34"/>
      <c r="E3448" s="34"/>
      <c r="F3448" s="34"/>
      <c r="G3448" s="34"/>
      <c r="H3448" s="33"/>
      <c r="I3448" s="33"/>
      <c r="J3448" s="33"/>
      <c r="K3448" s="33"/>
      <c r="L3448" s="35"/>
      <c r="M3448" s="35"/>
      <c r="N3448" s="36"/>
      <c r="O3448" s="37"/>
      <c r="P3448" s="43"/>
      <c r="Q3448" s="38"/>
      <c r="R3448" s="38"/>
      <c r="S3448" s="39"/>
      <c r="T3448" s="40"/>
      <c r="U3448" s="40"/>
      <c r="V3448" s="38"/>
      <c r="W3448" s="38"/>
      <c r="X3448" s="38"/>
      <c r="Y3448" s="43"/>
    </row>
    <row r="3449" spans="1:25">
      <c r="A3449" s="34"/>
      <c r="B3449" s="34"/>
      <c r="C3449" s="34"/>
      <c r="D3449" s="34"/>
      <c r="E3449" s="34"/>
      <c r="F3449" s="34"/>
      <c r="G3449" s="34"/>
      <c r="H3449" s="33"/>
      <c r="I3449" s="33"/>
      <c r="J3449" s="33"/>
      <c r="K3449" s="33"/>
      <c r="L3449" s="35"/>
      <c r="M3449" s="35"/>
      <c r="N3449" s="36"/>
      <c r="O3449" s="37"/>
      <c r="P3449" s="43"/>
      <c r="Q3449" s="38"/>
      <c r="R3449" s="38"/>
      <c r="S3449" s="39"/>
      <c r="T3449" s="40"/>
      <c r="U3449" s="40"/>
      <c r="V3449" s="38"/>
      <c r="W3449" s="38"/>
      <c r="X3449" s="38"/>
      <c r="Y3449" s="43"/>
    </row>
    <row r="3450" spans="1:25">
      <c r="A3450" s="34"/>
      <c r="B3450" s="34"/>
      <c r="C3450" s="34"/>
      <c r="D3450" s="34"/>
      <c r="E3450" s="34"/>
      <c r="F3450" s="34"/>
      <c r="G3450" s="34"/>
      <c r="H3450" s="33"/>
      <c r="I3450" s="33"/>
      <c r="J3450" s="33"/>
      <c r="K3450" s="33"/>
      <c r="L3450" s="35"/>
      <c r="M3450" s="35"/>
      <c r="N3450" s="36"/>
      <c r="O3450" s="37"/>
      <c r="P3450" s="43"/>
      <c r="Q3450" s="38"/>
      <c r="R3450" s="38"/>
      <c r="S3450" s="39"/>
      <c r="T3450" s="40"/>
      <c r="U3450" s="40"/>
      <c r="V3450" s="38"/>
      <c r="W3450" s="38"/>
      <c r="X3450" s="38"/>
      <c r="Y3450" s="43"/>
    </row>
    <row r="3451" spans="1:25">
      <c r="A3451" s="34"/>
      <c r="B3451" s="34"/>
      <c r="C3451" s="34"/>
      <c r="D3451" s="34"/>
      <c r="E3451" s="34"/>
      <c r="F3451" s="34"/>
      <c r="G3451" s="34"/>
      <c r="H3451" s="33"/>
      <c r="I3451" s="33"/>
      <c r="J3451" s="33"/>
      <c r="K3451" s="33"/>
      <c r="L3451" s="35"/>
      <c r="M3451" s="35"/>
      <c r="N3451" s="36"/>
      <c r="O3451" s="37"/>
      <c r="P3451" s="43"/>
      <c r="Q3451" s="38"/>
      <c r="R3451" s="38"/>
      <c r="S3451" s="39"/>
      <c r="T3451" s="40"/>
      <c r="U3451" s="40"/>
      <c r="V3451" s="38"/>
      <c r="W3451" s="38"/>
      <c r="X3451" s="38"/>
      <c r="Y3451" s="43"/>
    </row>
    <row r="3452" spans="1:25">
      <c r="A3452" s="34"/>
      <c r="B3452" s="34"/>
      <c r="C3452" s="34"/>
      <c r="D3452" s="34"/>
      <c r="E3452" s="34"/>
      <c r="F3452" s="34"/>
      <c r="G3452" s="34"/>
      <c r="H3452" s="33"/>
      <c r="I3452" s="33"/>
      <c r="J3452" s="33"/>
      <c r="K3452" s="33"/>
      <c r="L3452" s="35"/>
      <c r="M3452" s="35"/>
      <c r="N3452" s="36"/>
      <c r="O3452" s="37"/>
      <c r="P3452" s="43"/>
      <c r="Q3452" s="38"/>
      <c r="R3452" s="38"/>
      <c r="S3452" s="39"/>
      <c r="T3452" s="40"/>
      <c r="U3452" s="40"/>
      <c r="V3452" s="38"/>
      <c r="W3452" s="38"/>
      <c r="X3452" s="38"/>
      <c r="Y3452" s="43"/>
    </row>
    <row r="3453" spans="1:25">
      <c r="A3453" s="34"/>
      <c r="B3453" s="34"/>
      <c r="C3453" s="34"/>
      <c r="D3453" s="34"/>
      <c r="E3453" s="34"/>
      <c r="F3453" s="34"/>
      <c r="G3453" s="34"/>
      <c r="H3453" s="33"/>
      <c r="I3453" s="33"/>
      <c r="J3453" s="33"/>
      <c r="K3453" s="33"/>
      <c r="L3453" s="35"/>
      <c r="M3453" s="35"/>
      <c r="N3453" s="36"/>
      <c r="O3453" s="37"/>
      <c r="P3453" s="43"/>
      <c r="Q3453" s="38"/>
      <c r="R3453" s="38"/>
      <c r="S3453" s="39"/>
      <c r="T3453" s="40"/>
      <c r="U3453" s="40"/>
      <c r="V3453" s="38"/>
      <c r="W3453" s="38"/>
      <c r="X3453" s="38"/>
      <c r="Y3453" s="43"/>
    </row>
    <row r="3454" spans="1:25">
      <c r="A3454" s="34"/>
      <c r="B3454" s="34"/>
      <c r="C3454" s="34"/>
      <c r="D3454" s="34"/>
      <c r="E3454" s="34"/>
      <c r="F3454" s="34"/>
      <c r="G3454" s="34"/>
      <c r="H3454" s="33"/>
      <c r="I3454" s="33"/>
      <c r="J3454" s="33"/>
      <c r="K3454" s="33"/>
      <c r="L3454" s="35"/>
      <c r="M3454" s="35"/>
      <c r="N3454" s="36"/>
      <c r="O3454" s="37"/>
      <c r="P3454" s="43"/>
      <c r="Q3454" s="38"/>
      <c r="R3454" s="38"/>
      <c r="S3454" s="39"/>
      <c r="T3454" s="40"/>
      <c r="U3454" s="40"/>
      <c r="V3454" s="38"/>
      <c r="W3454" s="38"/>
      <c r="X3454" s="38"/>
      <c r="Y3454" s="43"/>
    </row>
    <row r="3455" spans="1:25">
      <c r="A3455" s="34"/>
      <c r="B3455" s="34"/>
      <c r="C3455" s="34"/>
      <c r="D3455" s="34"/>
      <c r="E3455" s="34"/>
      <c r="F3455" s="34"/>
      <c r="G3455" s="34"/>
      <c r="H3455" s="33"/>
      <c r="I3455" s="33"/>
      <c r="J3455" s="33"/>
      <c r="K3455" s="33"/>
      <c r="L3455" s="35"/>
      <c r="M3455" s="35"/>
      <c r="N3455" s="36"/>
      <c r="O3455" s="37"/>
      <c r="P3455" s="43"/>
      <c r="Q3455" s="38"/>
      <c r="R3455" s="38"/>
      <c r="S3455" s="39"/>
      <c r="T3455" s="40"/>
      <c r="U3455" s="40"/>
      <c r="V3455" s="38"/>
      <c r="W3455" s="38"/>
      <c r="X3455" s="38"/>
      <c r="Y3455" s="43"/>
    </row>
    <row r="3456" spans="1:25">
      <c r="A3456" s="34"/>
      <c r="B3456" s="34"/>
      <c r="C3456" s="34"/>
      <c r="D3456" s="34"/>
      <c r="E3456" s="34"/>
      <c r="F3456" s="34"/>
      <c r="G3456" s="34"/>
      <c r="H3456" s="33"/>
      <c r="I3456" s="33"/>
      <c r="J3456" s="33"/>
      <c r="K3456" s="33"/>
      <c r="L3456" s="35"/>
      <c r="M3456" s="35"/>
      <c r="N3456" s="36"/>
      <c r="O3456" s="37"/>
      <c r="P3456" s="43"/>
      <c r="Q3456" s="38"/>
      <c r="R3456" s="38"/>
      <c r="S3456" s="39"/>
      <c r="T3456" s="40"/>
      <c r="U3456" s="40"/>
      <c r="V3456" s="38"/>
      <c r="W3456" s="38"/>
      <c r="X3456" s="38"/>
      <c r="Y3456" s="43"/>
    </row>
    <row r="3457" spans="1:25">
      <c r="A3457" s="34"/>
      <c r="B3457" s="34"/>
      <c r="C3457" s="34"/>
      <c r="D3457" s="34"/>
      <c r="E3457" s="34"/>
      <c r="F3457" s="34"/>
      <c r="G3457" s="34"/>
      <c r="H3457" s="33"/>
      <c r="I3457" s="33"/>
      <c r="J3457" s="33"/>
      <c r="K3457" s="33"/>
      <c r="L3457" s="35"/>
      <c r="M3457" s="35"/>
      <c r="N3457" s="36"/>
      <c r="O3457" s="37"/>
      <c r="P3457" s="43"/>
      <c r="Q3457" s="38"/>
      <c r="R3457" s="38"/>
      <c r="S3457" s="39"/>
      <c r="T3457" s="40"/>
      <c r="U3457" s="40"/>
      <c r="V3457" s="38"/>
      <c r="W3457" s="38"/>
      <c r="X3457" s="38"/>
      <c r="Y3457" s="43"/>
    </row>
    <row r="3458" spans="1:25">
      <c r="A3458" s="34"/>
      <c r="B3458" s="34"/>
      <c r="C3458" s="34"/>
      <c r="D3458" s="34"/>
      <c r="E3458" s="34"/>
      <c r="F3458" s="34"/>
      <c r="G3458" s="34"/>
      <c r="H3458" s="33"/>
      <c r="I3458" s="33"/>
      <c r="J3458" s="33"/>
      <c r="K3458" s="33"/>
      <c r="L3458" s="35"/>
      <c r="M3458" s="35"/>
      <c r="N3458" s="36"/>
      <c r="O3458" s="37"/>
      <c r="P3458" s="43"/>
      <c r="Q3458" s="38"/>
      <c r="R3458" s="38"/>
      <c r="S3458" s="39"/>
      <c r="T3458" s="40"/>
      <c r="U3458" s="40"/>
      <c r="V3458" s="38"/>
      <c r="W3458" s="38"/>
      <c r="X3458" s="38"/>
      <c r="Y3458" s="43"/>
    </row>
    <row r="3459" spans="1:25">
      <c r="A3459" s="34"/>
      <c r="B3459" s="34"/>
      <c r="C3459" s="34"/>
      <c r="D3459" s="34"/>
      <c r="E3459" s="34"/>
      <c r="F3459" s="34"/>
      <c r="G3459" s="34"/>
      <c r="H3459" s="33"/>
      <c r="I3459" s="33"/>
      <c r="J3459" s="33"/>
      <c r="K3459" s="33"/>
      <c r="L3459" s="35"/>
      <c r="M3459" s="35"/>
      <c r="N3459" s="36"/>
      <c r="O3459" s="37"/>
      <c r="P3459" s="43"/>
      <c r="Q3459" s="38"/>
      <c r="R3459" s="38"/>
      <c r="S3459" s="39"/>
      <c r="T3459" s="40"/>
      <c r="U3459" s="40"/>
      <c r="V3459" s="38"/>
      <c r="W3459" s="38"/>
      <c r="X3459" s="38"/>
      <c r="Y3459" s="43"/>
    </row>
    <row r="3460" spans="1:25">
      <c r="A3460" s="34"/>
      <c r="B3460" s="34"/>
      <c r="C3460" s="34"/>
      <c r="D3460" s="34"/>
      <c r="E3460" s="34"/>
      <c r="F3460" s="34"/>
      <c r="G3460" s="34"/>
      <c r="H3460" s="33"/>
      <c r="I3460" s="33"/>
      <c r="J3460" s="33"/>
      <c r="K3460" s="33"/>
      <c r="L3460" s="35"/>
      <c r="M3460" s="35"/>
      <c r="N3460" s="36"/>
      <c r="O3460" s="37"/>
      <c r="P3460" s="43"/>
      <c r="Q3460" s="38"/>
      <c r="R3460" s="38"/>
      <c r="S3460" s="39"/>
      <c r="T3460" s="40"/>
      <c r="U3460" s="40"/>
      <c r="V3460" s="38"/>
      <c r="W3460" s="38"/>
      <c r="X3460" s="38"/>
      <c r="Y3460" s="43"/>
    </row>
    <row r="3461" spans="1:25">
      <c r="A3461" s="34"/>
      <c r="B3461" s="34"/>
      <c r="C3461" s="34"/>
      <c r="D3461" s="34"/>
      <c r="E3461" s="34"/>
      <c r="F3461" s="34"/>
      <c r="G3461" s="34"/>
      <c r="H3461" s="33"/>
      <c r="I3461" s="33"/>
      <c r="J3461" s="33"/>
      <c r="K3461" s="33"/>
      <c r="L3461" s="35"/>
      <c r="M3461" s="35"/>
      <c r="N3461" s="36"/>
      <c r="O3461" s="37"/>
      <c r="P3461" s="43"/>
      <c r="Q3461" s="38"/>
      <c r="R3461" s="38"/>
      <c r="S3461" s="39"/>
      <c r="T3461" s="40"/>
      <c r="U3461" s="40"/>
      <c r="V3461" s="38"/>
      <c r="W3461" s="38"/>
      <c r="X3461" s="38"/>
      <c r="Y3461" s="43"/>
    </row>
    <row r="3462" spans="1:25">
      <c r="A3462" s="34"/>
      <c r="B3462" s="34"/>
      <c r="C3462" s="34"/>
      <c r="D3462" s="34"/>
      <c r="E3462" s="34"/>
      <c r="F3462" s="34"/>
      <c r="G3462" s="34"/>
      <c r="H3462" s="33"/>
      <c r="I3462" s="33"/>
      <c r="J3462" s="33"/>
      <c r="K3462" s="33"/>
      <c r="L3462" s="35"/>
      <c r="M3462" s="35"/>
      <c r="N3462" s="36"/>
      <c r="O3462" s="37"/>
      <c r="P3462" s="43"/>
      <c r="Q3462" s="38"/>
      <c r="R3462" s="38"/>
      <c r="S3462" s="39"/>
      <c r="T3462" s="40"/>
      <c r="U3462" s="40"/>
      <c r="V3462" s="38"/>
      <c r="W3462" s="38"/>
      <c r="X3462" s="38"/>
      <c r="Y3462" s="43"/>
    </row>
    <row r="3463" spans="1:25">
      <c r="A3463" s="34"/>
      <c r="B3463" s="34"/>
      <c r="C3463" s="34"/>
      <c r="D3463" s="34"/>
      <c r="E3463" s="34"/>
      <c r="F3463" s="34"/>
      <c r="G3463" s="34"/>
      <c r="H3463" s="33"/>
      <c r="I3463" s="33"/>
      <c r="J3463" s="33"/>
      <c r="K3463" s="33"/>
      <c r="L3463" s="35"/>
      <c r="M3463" s="35"/>
      <c r="N3463" s="36"/>
      <c r="O3463" s="37"/>
      <c r="P3463" s="43"/>
      <c r="Q3463" s="38"/>
      <c r="R3463" s="38"/>
      <c r="S3463" s="39"/>
      <c r="T3463" s="40"/>
      <c r="U3463" s="40"/>
      <c r="V3463" s="38"/>
      <c r="W3463" s="38"/>
      <c r="X3463" s="38"/>
      <c r="Y3463" s="43"/>
    </row>
    <row r="3464" spans="1:25">
      <c r="A3464" s="34"/>
      <c r="B3464" s="34"/>
      <c r="C3464" s="34"/>
      <c r="D3464" s="34"/>
      <c r="E3464" s="34"/>
      <c r="F3464" s="34"/>
      <c r="G3464" s="34"/>
      <c r="H3464" s="33"/>
      <c r="I3464" s="33"/>
      <c r="J3464" s="33"/>
      <c r="K3464" s="33"/>
      <c r="L3464" s="35"/>
      <c r="M3464" s="35"/>
      <c r="N3464" s="36"/>
      <c r="O3464" s="37"/>
      <c r="P3464" s="43"/>
      <c r="Q3464" s="38"/>
      <c r="R3464" s="38"/>
      <c r="S3464" s="39"/>
      <c r="T3464" s="40"/>
      <c r="U3464" s="40"/>
      <c r="V3464" s="38"/>
      <c r="W3464" s="38"/>
      <c r="X3464" s="38"/>
      <c r="Y3464" s="43"/>
    </row>
    <row r="3465" spans="1:25">
      <c r="A3465" s="34"/>
      <c r="B3465" s="34"/>
      <c r="C3465" s="34"/>
      <c r="D3465" s="34"/>
      <c r="E3465" s="34"/>
      <c r="F3465" s="34"/>
      <c r="G3465" s="34"/>
      <c r="H3465" s="33"/>
      <c r="I3465" s="33"/>
      <c r="J3465" s="33"/>
      <c r="K3465" s="33"/>
      <c r="L3465" s="35"/>
      <c r="M3465" s="35"/>
      <c r="N3465" s="36"/>
      <c r="O3465" s="37"/>
      <c r="P3465" s="43"/>
      <c r="Q3465" s="38"/>
      <c r="R3465" s="38"/>
      <c r="S3465" s="39"/>
      <c r="T3465" s="40"/>
      <c r="U3465" s="40"/>
      <c r="V3465" s="38"/>
      <c r="W3465" s="38"/>
      <c r="X3465" s="38"/>
      <c r="Y3465" s="43"/>
    </row>
    <row r="3466" spans="1:25">
      <c r="A3466" s="34"/>
      <c r="B3466" s="34"/>
      <c r="C3466" s="34"/>
      <c r="D3466" s="34"/>
      <c r="E3466" s="34"/>
      <c r="F3466" s="34"/>
      <c r="G3466" s="34"/>
      <c r="H3466" s="33"/>
      <c r="I3466" s="33"/>
      <c r="J3466" s="33"/>
      <c r="K3466" s="33"/>
      <c r="L3466" s="35"/>
      <c r="M3466" s="35"/>
      <c r="N3466" s="36"/>
      <c r="O3466" s="37"/>
      <c r="P3466" s="43"/>
      <c r="Q3466" s="38"/>
      <c r="R3466" s="38"/>
      <c r="S3466" s="39"/>
      <c r="T3466" s="40"/>
      <c r="U3466" s="40"/>
      <c r="V3466" s="38"/>
      <c r="W3466" s="38"/>
      <c r="X3466" s="38"/>
      <c r="Y3466" s="43"/>
    </row>
    <row r="3467" spans="1:25">
      <c r="A3467" s="34"/>
      <c r="B3467" s="34"/>
      <c r="C3467" s="34"/>
      <c r="D3467" s="34"/>
      <c r="E3467" s="34"/>
      <c r="F3467" s="34"/>
      <c r="G3467" s="34"/>
      <c r="H3467" s="33"/>
      <c r="I3467" s="33"/>
      <c r="J3467" s="33"/>
      <c r="K3467" s="33"/>
      <c r="L3467" s="35"/>
      <c r="M3467" s="35"/>
      <c r="N3467" s="36"/>
      <c r="O3467" s="37"/>
      <c r="P3467" s="43"/>
      <c r="Q3467" s="38"/>
      <c r="R3467" s="38"/>
      <c r="S3467" s="39"/>
      <c r="T3467" s="40"/>
      <c r="U3467" s="40"/>
      <c r="V3467" s="38"/>
      <c r="W3467" s="38"/>
      <c r="X3467" s="38"/>
      <c r="Y3467" s="43"/>
    </row>
    <row r="3468" spans="1:25">
      <c r="A3468" s="34"/>
      <c r="B3468" s="34"/>
      <c r="C3468" s="34"/>
      <c r="D3468" s="34"/>
      <c r="E3468" s="34"/>
      <c r="F3468" s="34"/>
      <c r="G3468" s="34"/>
      <c r="H3468" s="33"/>
      <c r="I3468" s="33"/>
      <c r="J3468" s="33"/>
      <c r="K3468" s="33"/>
      <c r="L3468" s="35"/>
      <c r="M3468" s="35"/>
      <c r="N3468" s="36"/>
      <c r="O3468" s="37"/>
      <c r="P3468" s="43"/>
      <c r="Q3468" s="38"/>
      <c r="R3468" s="38"/>
      <c r="S3468" s="39"/>
      <c r="T3468" s="40"/>
      <c r="U3468" s="40"/>
      <c r="V3468" s="38"/>
      <c r="W3468" s="38"/>
      <c r="X3468" s="38"/>
      <c r="Y3468" s="43"/>
    </row>
    <row r="3469" spans="1:25">
      <c r="A3469" s="34"/>
      <c r="B3469" s="34"/>
      <c r="C3469" s="34"/>
      <c r="D3469" s="34"/>
      <c r="E3469" s="34"/>
      <c r="F3469" s="34"/>
      <c r="G3469" s="34"/>
      <c r="H3469" s="33"/>
      <c r="I3469" s="33"/>
      <c r="J3469" s="33"/>
      <c r="K3469" s="33"/>
      <c r="L3469" s="35"/>
      <c r="M3469" s="35"/>
      <c r="N3469" s="36"/>
      <c r="O3469" s="37"/>
      <c r="P3469" s="43"/>
      <c r="Q3469" s="38"/>
      <c r="R3469" s="38"/>
      <c r="S3469" s="39"/>
      <c r="T3469" s="40"/>
      <c r="U3469" s="40"/>
      <c r="V3469" s="38"/>
      <c r="W3469" s="38"/>
      <c r="X3469" s="38"/>
      <c r="Y3469" s="43"/>
    </row>
    <row r="3470" spans="1:25">
      <c r="A3470" s="34"/>
      <c r="B3470" s="34"/>
      <c r="C3470" s="34"/>
      <c r="D3470" s="34"/>
      <c r="E3470" s="34"/>
      <c r="F3470" s="34"/>
      <c r="G3470" s="34"/>
      <c r="H3470" s="33"/>
      <c r="I3470" s="33"/>
      <c r="J3470" s="33"/>
      <c r="K3470" s="33"/>
      <c r="L3470" s="35"/>
      <c r="M3470" s="35"/>
      <c r="N3470" s="36"/>
      <c r="O3470" s="37"/>
      <c r="P3470" s="43"/>
      <c r="Q3470" s="38"/>
      <c r="R3470" s="38"/>
      <c r="S3470" s="39"/>
      <c r="T3470" s="40"/>
      <c r="U3470" s="40"/>
      <c r="V3470" s="38"/>
      <c r="W3470" s="38"/>
      <c r="X3470" s="38"/>
      <c r="Y3470" s="43"/>
    </row>
    <row r="3471" spans="1:25">
      <c r="A3471" s="34"/>
      <c r="B3471" s="34"/>
      <c r="C3471" s="34"/>
      <c r="D3471" s="34"/>
      <c r="E3471" s="34"/>
      <c r="F3471" s="34"/>
      <c r="G3471" s="34"/>
      <c r="H3471" s="33"/>
      <c r="I3471" s="33"/>
      <c r="J3471" s="33"/>
      <c r="K3471" s="33"/>
      <c r="L3471" s="35"/>
      <c r="M3471" s="35"/>
      <c r="N3471" s="36"/>
      <c r="O3471" s="37"/>
      <c r="P3471" s="43"/>
      <c r="Q3471" s="38"/>
      <c r="R3471" s="38"/>
      <c r="S3471" s="39"/>
      <c r="T3471" s="40"/>
      <c r="U3471" s="40"/>
      <c r="V3471" s="38"/>
      <c r="W3471" s="38"/>
      <c r="X3471" s="38"/>
      <c r="Y3471" s="43"/>
    </row>
    <row r="3472" spans="1:25">
      <c r="A3472" s="34"/>
      <c r="B3472" s="34"/>
      <c r="C3472" s="34"/>
      <c r="D3472" s="34"/>
      <c r="E3472" s="34"/>
      <c r="F3472" s="34"/>
      <c r="G3472" s="34"/>
      <c r="H3472" s="33"/>
      <c r="I3472" s="33"/>
      <c r="J3472" s="33"/>
      <c r="K3472" s="33"/>
      <c r="L3472" s="35"/>
      <c r="M3472" s="35"/>
      <c r="N3472" s="36"/>
      <c r="O3472" s="37"/>
      <c r="P3472" s="43"/>
      <c r="Q3472" s="38"/>
      <c r="R3472" s="38"/>
      <c r="S3472" s="39"/>
      <c r="T3472" s="40"/>
      <c r="U3472" s="40"/>
      <c r="V3472" s="38"/>
      <c r="W3472" s="38"/>
      <c r="X3472" s="38"/>
      <c r="Y3472" s="43"/>
    </row>
    <row r="3473" spans="1:25">
      <c r="A3473" s="34"/>
      <c r="B3473" s="34"/>
      <c r="C3473" s="34"/>
      <c r="D3473" s="34"/>
      <c r="E3473" s="34"/>
      <c r="F3473" s="34"/>
      <c r="G3473" s="34"/>
      <c r="H3473" s="33"/>
      <c r="I3473" s="33"/>
      <c r="J3473" s="33"/>
      <c r="K3473" s="33"/>
      <c r="L3473" s="35"/>
      <c r="M3473" s="35"/>
      <c r="N3473" s="36"/>
      <c r="O3473" s="37"/>
      <c r="P3473" s="43"/>
      <c r="Q3473" s="38"/>
      <c r="R3473" s="38"/>
      <c r="S3473" s="39"/>
      <c r="T3473" s="40"/>
      <c r="U3473" s="40"/>
      <c r="V3473" s="38"/>
      <c r="W3473" s="38"/>
      <c r="X3473" s="38"/>
      <c r="Y3473" s="43"/>
    </row>
    <row r="3474" spans="1:25">
      <c r="A3474" s="34"/>
      <c r="B3474" s="34"/>
      <c r="C3474" s="34"/>
      <c r="D3474" s="34"/>
      <c r="E3474" s="34"/>
      <c r="F3474" s="34"/>
      <c r="G3474" s="34"/>
      <c r="H3474" s="33"/>
      <c r="I3474" s="33"/>
      <c r="J3474" s="33"/>
      <c r="K3474" s="33"/>
      <c r="L3474" s="35"/>
      <c r="M3474" s="35"/>
      <c r="N3474" s="36"/>
      <c r="O3474" s="37"/>
      <c r="P3474" s="43"/>
      <c r="Q3474" s="38"/>
      <c r="R3474" s="38"/>
      <c r="S3474" s="39"/>
      <c r="T3474" s="40"/>
      <c r="U3474" s="40"/>
      <c r="V3474" s="38"/>
      <c r="W3474" s="38"/>
      <c r="X3474" s="38"/>
      <c r="Y3474" s="43"/>
    </row>
    <row r="3475" spans="1:25">
      <c r="A3475" s="34"/>
      <c r="B3475" s="34"/>
      <c r="C3475" s="34"/>
      <c r="D3475" s="34"/>
      <c r="E3475" s="34"/>
      <c r="F3475" s="34"/>
      <c r="G3475" s="34"/>
      <c r="H3475" s="33"/>
      <c r="I3475" s="33"/>
      <c r="J3475" s="33"/>
      <c r="K3475" s="33"/>
      <c r="L3475" s="35"/>
      <c r="M3475" s="35"/>
      <c r="N3475" s="36"/>
      <c r="O3475" s="37"/>
      <c r="P3475" s="43"/>
      <c r="Q3475" s="38"/>
      <c r="R3475" s="38"/>
      <c r="S3475" s="39"/>
      <c r="T3475" s="40"/>
      <c r="U3475" s="40"/>
      <c r="V3475" s="38"/>
      <c r="W3475" s="38"/>
      <c r="X3475" s="38"/>
      <c r="Y3475" s="43"/>
    </row>
    <row r="3476" spans="1:25">
      <c r="A3476" s="34"/>
      <c r="B3476" s="34"/>
      <c r="C3476" s="34"/>
      <c r="D3476" s="34"/>
      <c r="E3476" s="34"/>
      <c r="F3476" s="34"/>
      <c r="G3476" s="34"/>
      <c r="H3476" s="33"/>
      <c r="I3476" s="33"/>
      <c r="J3476" s="33"/>
      <c r="K3476" s="33"/>
      <c r="L3476" s="35"/>
      <c r="M3476" s="35"/>
      <c r="N3476" s="36"/>
      <c r="O3476" s="37"/>
      <c r="P3476" s="43"/>
      <c r="Q3476" s="38"/>
      <c r="R3476" s="38"/>
      <c r="S3476" s="39"/>
      <c r="T3476" s="40"/>
      <c r="U3476" s="40"/>
      <c r="V3476" s="38"/>
      <c r="W3476" s="38"/>
      <c r="X3476" s="38"/>
      <c r="Y3476" s="43"/>
    </row>
    <row r="3477" spans="1:25">
      <c r="A3477" s="34"/>
      <c r="B3477" s="34"/>
      <c r="C3477" s="34"/>
      <c r="D3477" s="34"/>
      <c r="E3477" s="34"/>
      <c r="F3477" s="34"/>
      <c r="G3477" s="34"/>
      <c r="H3477" s="33"/>
      <c r="I3477" s="33"/>
      <c r="J3477" s="33"/>
      <c r="K3477" s="33"/>
      <c r="L3477" s="35"/>
      <c r="M3477" s="35"/>
      <c r="N3477" s="36"/>
      <c r="O3477" s="37"/>
      <c r="P3477" s="43"/>
      <c r="Q3477" s="38"/>
      <c r="R3477" s="38"/>
      <c r="S3477" s="39"/>
      <c r="T3477" s="40"/>
      <c r="U3477" s="40"/>
      <c r="V3477" s="38"/>
      <c r="W3477" s="38"/>
      <c r="X3477" s="38"/>
      <c r="Y3477" s="43"/>
    </row>
    <row r="3478" spans="1:25">
      <c r="A3478" s="34"/>
      <c r="B3478" s="34"/>
      <c r="C3478" s="34"/>
      <c r="D3478" s="34"/>
      <c r="E3478" s="34"/>
      <c r="F3478" s="34"/>
      <c r="G3478" s="34"/>
      <c r="H3478" s="33"/>
      <c r="I3478" s="33"/>
      <c r="J3478" s="33"/>
      <c r="K3478" s="33"/>
      <c r="L3478" s="35"/>
      <c r="M3478" s="35"/>
      <c r="N3478" s="36"/>
      <c r="O3478" s="37"/>
      <c r="P3478" s="43"/>
      <c r="Q3478" s="38"/>
      <c r="R3478" s="38"/>
      <c r="S3478" s="39"/>
      <c r="T3478" s="40"/>
      <c r="U3478" s="40"/>
      <c r="V3478" s="38"/>
      <c r="W3478" s="38"/>
      <c r="X3478" s="38"/>
      <c r="Y3478" s="43"/>
    </row>
    <row r="3479" spans="1:25">
      <c r="A3479" s="34"/>
      <c r="B3479" s="34"/>
      <c r="C3479" s="34"/>
      <c r="D3479" s="34"/>
      <c r="E3479" s="34"/>
      <c r="F3479" s="34"/>
      <c r="G3479" s="34"/>
      <c r="H3479" s="33"/>
      <c r="I3479" s="33"/>
      <c r="J3479" s="33"/>
      <c r="K3479" s="33"/>
      <c r="L3479" s="35"/>
      <c r="M3479" s="35"/>
      <c r="N3479" s="36"/>
      <c r="O3479" s="37"/>
      <c r="P3479" s="43"/>
      <c r="Q3479" s="38"/>
      <c r="R3479" s="38"/>
      <c r="S3479" s="39"/>
      <c r="T3479" s="40"/>
      <c r="U3479" s="40"/>
      <c r="V3479" s="38"/>
      <c r="W3479" s="38"/>
      <c r="X3479" s="38"/>
      <c r="Y3479" s="43"/>
    </row>
    <row r="3480" spans="1:25">
      <c r="A3480" s="34"/>
      <c r="B3480" s="34"/>
      <c r="C3480" s="34"/>
      <c r="D3480" s="34"/>
      <c r="E3480" s="34"/>
      <c r="F3480" s="34"/>
      <c r="G3480" s="34"/>
      <c r="H3480" s="33"/>
      <c r="I3480" s="33"/>
      <c r="J3480" s="33"/>
      <c r="K3480" s="33"/>
      <c r="L3480" s="35"/>
      <c r="M3480" s="35"/>
      <c r="N3480" s="36"/>
      <c r="O3480" s="37"/>
      <c r="P3480" s="43"/>
      <c r="Q3480" s="38"/>
      <c r="R3480" s="38"/>
      <c r="S3480" s="39"/>
      <c r="T3480" s="40"/>
      <c r="U3480" s="40"/>
      <c r="V3480" s="38"/>
      <c r="W3480" s="38"/>
      <c r="X3480" s="38"/>
      <c r="Y3480" s="43"/>
    </row>
    <row r="3481" spans="1:25">
      <c r="A3481" s="34"/>
      <c r="B3481" s="34"/>
      <c r="C3481" s="34"/>
      <c r="D3481" s="34"/>
      <c r="E3481" s="34"/>
      <c r="F3481" s="34"/>
      <c r="G3481" s="34"/>
      <c r="H3481" s="33"/>
      <c r="I3481" s="33"/>
      <c r="J3481" s="33"/>
      <c r="K3481" s="33"/>
      <c r="L3481" s="35"/>
      <c r="M3481" s="35"/>
      <c r="N3481" s="36"/>
      <c r="O3481" s="37"/>
      <c r="P3481" s="43"/>
      <c r="Q3481" s="38"/>
      <c r="R3481" s="38"/>
      <c r="S3481" s="39"/>
      <c r="T3481" s="40"/>
      <c r="U3481" s="40"/>
      <c r="V3481" s="38"/>
      <c r="W3481" s="38"/>
      <c r="X3481" s="38"/>
      <c r="Y3481" s="43"/>
    </row>
    <row r="3482" spans="1:25">
      <c r="A3482" s="34"/>
      <c r="B3482" s="34"/>
      <c r="C3482" s="34"/>
      <c r="D3482" s="34"/>
      <c r="E3482" s="34"/>
      <c r="F3482" s="34"/>
      <c r="G3482" s="34"/>
      <c r="H3482" s="33"/>
      <c r="I3482" s="33"/>
      <c r="J3482" s="33"/>
      <c r="K3482" s="33"/>
      <c r="L3482" s="35"/>
      <c r="M3482" s="35"/>
      <c r="N3482" s="36"/>
      <c r="O3482" s="37"/>
      <c r="P3482" s="43"/>
      <c r="Q3482" s="38"/>
      <c r="R3482" s="38"/>
      <c r="S3482" s="39"/>
      <c r="T3482" s="40"/>
      <c r="U3482" s="40"/>
      <c r="V3482" s="38"/>
      <c r="W3482" s="38"/>
      <c r="X3482" s="38"/>
      <c r="Y3482" s="43"/>
    </row>
    <row r="3483" spans="1:25">
      <c r="A3483" s="34"/>
      <c r="B3483" s="34"/>
      <c r="C3483" s="34"/>
      <c r="D3483" s="34"/>
      <c r="E3483" s="34"/>
      <c r="F3483" s="34"/>
      <c r="G3483" s="34"/>
      <c r="H3483" s="33"/>
      <c r="I3483" s="33"/>
      <c r="J3483" s="33"/>
      <c r="K3483" s="33"/>
      <c r="L3483" s="35"/>
      <c r="M3483" s="35"/>
      <c r="N3483" s="36"/>
      <c r="O3483" s="37"/>
      <c r="P3483" s="43"/>
      <c r="Q3483" s="38"/>
      <c r="R3483" s="38"/>
      <c r="S3483" s="39"/>
      <c r="T3483" s="40"/>
      <c r="U3483" s="40"/>
      <c r="V3483" s="38"/>
      <c r="W3483" s="38"/>
      <c r="X3483" s="38"/>
      <c r="Y3483" s="43"/>
    </row>
    <row r="3484" spans="1:25">
      <c r="A3484" s="34"/>
      <c r="B3484" s="34"/>
      <c r="C3484" s="34"/>
      <c r="D3484" s="34"/>
      <c r="E3484" s="34"/>
      <c r="F3484" s="34"/>
      <c r="G3484" s="34"/>
      <c r="H3484" s="33"/>
      <c r="I3484" s="33"/>
      <c r="J3484" s="33"/>
      <c r="K3484" s="33"/>
      <c r="L3484" s="35"/>
      <c r="M3484" s="35"/>
      <c r="N3484" s="36"/>
      <c r="O3484" s="37"/>
      <c r="P3484" s="43"/>
      <c r="Q3484" s="38"/>
      <c r="R3484" s="38"/>
      <c r="S3484" s="39"/>
      <c r="T3484" s="40"/>
      <c r="U3484" s="40"/>
      <c r="V3484" s="38"/>
      <c r="W3484" s="38"/>
      <c r="X3484" s="38"/>
      <c r="Y3484" s="43"/>
    </row>
    <row r="3485" spans="1:25">
      <c r="A3485" s="34"/>
      <c r="B3485" s="34"/>
      <c r="C3485" s="34"/>
      <c r="D3485" s="34"/>
      <c r="E3485" s="34"/>
      <c r="F3485" s="34"/>
      <c r="G3485" s="34"/>
      <c r="H3485" s="33"/>
      <c r="I3485" s="33"/>
      <c r="J3485" s="33"/>
      <c r="K3485" s="33"/>
      <c r="L3485" s="35"/>
      <c r="M3485" s="35"/>
      <c r="N3485" s="36"/>
      <c r="O3485" s="37"/>
      <c r="P3485" s="43"/>
      <c r="Q3485" s="38"/>
      <c r="R3485" s="38"/>
      <c r="S3485" s="39"/>
      <c r="T3485" s="40"/>
      <c r="U3485" s="40"/>
      <c r="V3485" s="38"/>
      <c r="W3485" s="38"/>
      <c r="X3485" s="38"/>
      <c r="Y3485" s="43"/>
    </row>
    <row r="3486" spans="1:25">
      <c r="A3486" s="34"/>
      <c r="B3486" s="34"/>
      <c r="C3486" s="34"/>
      <c r="D3486" s="34"/>
      <c r="E3486" s="34"/>
      <c r="F3486" s="34"/>
      <c r="G3486" s="34"/>
      <c r="H3486" s="33"/>
      <c r="I3486" s="33"/>
      <c r="J3486" s="33"/>
      <c r="K3486" s="33"/>
      <c r="L3486" s="35"/>
      <c r="M3486" s="35"/>
      <c r="N3486" s="36"/>
      <c r="O3486" s="37"/>
      <c r="P3486" s="43"/>
      <c r="Q3486" s="38"/>
      <c r="R3486" s="38"/>
      <c r="S3486" s="39"/>
      <c r="T3486" s="40"/>
      <c r="U3486" s="40"/>
      <c r="V3486" s="38"/>
      <c r="W3486" s="38"/>
      <c r="X3486" s="38"/>
      <c r="Y3486" s="43"/>
    </row>
    <row r="3487" spans="1:25">
      <c r="A3487" s="34"/>
      <c r="B3487" s="34"/>
      <c r="C3487" s="34"/>
      <c r="D3487" s="34"/>
      <c r="E3487" s="34"/>
      <c r="F3487" s="34"/>
      <c r="G3487" s="34"/>
      <c r="H3487" s="33"/>
      <c r="I3487" s="33"/>
      <c r="J3487" s="33"/>
      <c r="K3487" s="33"/>
      <c r="L3487" s="35"/>
      <c r="M3487" s="35"/>
      <c r="N3487" s="36"/>
      <c r="O3487" s="37"/>
      <c r="P3487" s="43"/>
      <c r="Q3487" s="38"/>
      <c r="R3487" s="38"/>
      <c r="S3487" s="39"/>
      <c r="T3487" s="40"/>
      <c r="U3487" s="40"/>
      <c r="V3487" s="38"/>
      <c r="W3487" s="38"/>
      <c r="X3487" s="38"/>
      <c r="Y3487" s="43"/>
    </row>
    <row r="3488" spans="1:25">
      <c r="A3488" s="34"/>
      <c r="B3488" s="34"/>
      <c r="C3488" s="34"/>
      <c r="D3488" s="34"/>
      <c r="E3488" s="34"/>
      <c r="F3488" s="34"/>
      <c r="G3488" s="34"/>
      <c r="H3488" s="33"/>
      <c r="I3488" s="33"/>
      <c r="J3488" s="33"/>
      <c r="K3488" s="33"/>
      <c r="L3488" s="35"/>
      <c r="M3488" s="35"/>
      <c r="N3488" s="36"/>
      <c r="O3488" s="37"/>
      <c r="P3488" s="43"/>
      <c r="Q3488" s="38"/>
      <c r="R3488" s="38"/>
      <c r="S3488" s="39"/>
      <c r="T3488" s="40"/>
      <c r="U3488" s="40"/>
      <c r="V3488" s="38"/>
      <c r="W3488" s="38"/>
      <c r="X3488" s="38"/>
      <c r="Y3488" s="43"/>
    </row>
    <row r="3489" spans="1:25">
      <c r="A3489" s="34"/>
      <c r="B3489" s="34"/>
      <c r="C3489" s="34"/>
      <c r="D3489" s="34"/>
      <c r="E3489" s="34"/>
      <c r="F3489" s="34"/>
      <c r="G3489" s="34"/>
      <c r="H3489" s="33"/>
      <c r="I3489" s="33"/>
      <c r="J3489" s="33"/>
      <c r="K3489" s="33"/>
      <c r="L3489" s="35"/>
      <c r="M3489" s="35"/>
      <c r="N3489" s="36"/>
      <c r="O3489" s="37"/>
      <c r="P3489" s="43"/>
      <c r="Q3489" s="38"/>
      <c r="R3489" s="38"/>
      <c r="S3489" s="39"/>
      <c r="T3489" s="40"/>
      <c r="U3489" s="40"/>
      <c r="V3489" s="38"/>
      <c r="W3489" s="38"/>
      <c r="X3489" s="38"/>
      <c r="Y3489" s="43"/>
    </row>
    <row r="3490" spans="1:25">
      <c r="A3490" s="34"/>
      <c r="B3490" s="34"/>
      <c r="C3490" s="34"/>
      <c r="D3490" s="34"/>
      <c r="E3490" s="34"/>
      <c r="F3490" s="34"/>
      <c r="G3490" s="34"/>
      <c r="H3490" s="33"/>
      <c r="I3490" s="33"/>
      <c r="J3490" s="33"/>
      <c r="K3490" s="33"/>
      <c r="L3490" s="35"/>
      <c r="M3490" s="35"/>
      <c r="N3490" s="36"/>
      <c r="O3490" s="37"/>
      <c r="P3490" s="43"/>
      <c r="Q3490" s="38"/>
      <c r="R3490" s="38"/>
      <c r="S3490" s="39"/>
      <c r="T3490" s="40"/>
      <c r="U3490" s="40"/>
      <c r="V3490" s="38"/>
      <c r="W3490" s="38"/>
      <c r="X3490" s="38"/>
      <c r="Y3490" s="43"/>
    </row>
    <row r="3491" spans="1:25">
      <c r="A3491" s="34"/>
      <c r="B3491" s="34"/>
      <c r="C3491" s="34"/>
      <c r="D3491" s="34"/>
      <c r="E3491" s="34"/>
      <c r="F3491" s="34"/>
      <c r="G3491" s="34"/>
      <c r="H3491" s="33"/>
      <c r="I3491" s="33"/>
      <c r="J3491" s="33"/>
      <c r="K3491" s="33"/>
      <c r="L3491" s="35"/>
      <c r="M3491" s="35"/>
      <c r="N3491" s="36"/>
      <c r="O3491" s="37"/>
      <c r="P3491" s="43"/>
      <c r="Q3491" s="38"/>
      <c r="R3491" s="38"/>
      <c r="S3491" s="39"/>
      <c r="T3491" s="40"/>
      <c r="U3491" s="40"/>
      <c r="V3491" s="38"/>
      <c r="W3491" s="38"/>
      <c r="X3491" s="38"/>
      <c r="Y3491" s="43"/>
    </row>
    <row r="3492" spans="1:25">
      <c r="A3492" s="34"/>
      <c r="B3492" s="34"/>
      <c r="C3492" s="34"/>
      <c r="D3492" s="34"/>
      <c r="E3492" s="34"/>
      <c r="F3492" s="34"/>
      <c r="G3492" s="34"/>
      <c r="H3492" s="33"/>
      <c r="I3492" s="33"/>
      <c r="J3492" s="33"/>
      <c r="K3492" s="33"/>
      <c r="L3492" s="35"/>
      <c r="M3492" s="35"/>
      <c r="N3492" s="36"/>
      <c r="O3492" s="37"/>
      <c r="P3492" s="43"/>
      <c r="Q3492" s="38"/>
      <c r="R3492" s="38"/>
      <c r="S3492" s="39"/>
      <c r="T3492" s="40"/>
      <c r="U3492" s="40"/>
      <c r="V3492" s="38"/>
      <c r="W3492" s="38"/>
      <c r="X3492" s="38"/>
      <c r="Y3492" s="43"/>
    </row>
    <row r="3493" spans="1:25">
      <c r="A3493" s="34"/>
      <c r="B3493" s="34"/>
      <c r="C3493" s="34"/>
      <c r="D3493" s="34"/>
      <c r="E3493" s="34"/>
      <c r="F3493" s="34"/>
      <c r="G3493" s="34"/>
      <c r="H3493" s="33"/>
      <c r="I3493" s="33"/>
      <c r="J3493" s="33"/>
      <c r="K3493" s="33"/>
      <c r="L3493" s="35"/>
      <c r="M3493" s="35"/>
      <c r="N3493" s="36"/>
      <c r="O3493" s="37"/>
      <c r="P3493" s="43"/>
      <c r="Q3493" s="38"/>
      <c r="R3493" s="38"/>
      <c r="S3493" s="39"/>
      <c r="T3493" s="40"/>
      <c r="U3493" s="40"/>
      <c r="V3493" s="38"/>
      <c r="W3493" s="38"/>
      <c r="X3493" s="38"/>
      <c r="Y3493" s="43"/>
    </row>
    <row r="3494" spans="1:25">
      <c r="A3494" s="34"/>
      <c r="B3494" s="34"/>
      <c r="C3494" s="34"/>
      <c r="D3494" s="34"/>
      <c r="E3494" s="34"/>
      <c r="F3494" s="34"/>
      <c r="G3494" s="34"/>
      <c r="H3494" s="33"/>
      <c r="I3494" s="33"/>
      <c r="J3494" s="33"/>
      <c r="K3494" s="33"/>
      <c r="L3494" s="35"/>
      <c r="M3494" s="35"/>
      <c r="N3494" s="36"/>
      <c r="O3494" s="37"/>
      <c r="P3494" s="43"/>
      <c r="Q3494" s="38"/>
      <c r="R3494" s="38"/>
      <c r="S3494" s="39"/>
      <c r="T3494" s="40"/>
      <c r="U3494" s="40"/>
      <c r="V3494" s="38"/>
      <c r="W3494" s="38"/>
      <c r="X3494" s="38"/>
      <c r="Y3494" s="43"/>
    </row>
    <row r="3495" spans="1:25">
      <c r="A3495" s="34"/>
      <c r="B3495" s="34"/>
      <c r="C3495" s="34"/>
      <c r="D3495" s="34"/>
      <c r="E3495" s="34"/>
      <c r="F3495" s="34"/>
      <c r="G3495" s="34"/>
      <c r="H3495" s="33"/>
      <c r="I3495" s="33"/>
      <c r="J3495" s="33"/>
      <c r="K3495" s="33"/>
      <c r="L3495" s="35"/>
      <c r="M3495" s="35"/>
      <c r="N3495" s="36"/>
      <c r="O3495" s="37"/>
      <c r="P3495" s="43"/>
      <c r="Q3495" s="38"/>
      <c r="R3495" s="38"/>
      <c r="S3495" s="39"/>
      <c r="T3495" s="40"/>
      <c r="U3495" s="40"/>
      <c r="V3495" s="38"/>
      <c r="W3495" s="38"/>
      <c r="X3495" s="38"/>
      <c r="Y3495" s="43"/>
    </row>
    <row r="3496" spans="1:25">
      <c r="A3496" s="34"/>
      <c r="B3496" s="34"/>
      <c r="C3496" s="34"/>
      <c r="D3496" s="34"/>
      <c r="E3496" s="34"/>
      <c r="F3496" s="34"/>
      <c r="G3496" s="34"/>
      <c r="H3496" s="33"/>
      <c r="I3496" s="33"/>
      <c r="J3496" s="33"/>
      <c r="K3496" s="33"/>
      <c r="L3496" s="35"/>
      <c r="M3496" s="35"/>
      <c r="N3496" s="36"/>
      <c r="O3496" s="37"/>
      <c r="P3496" s="43"/>
      <c r="Q3496" s="38"/>
      <c r="R3496" s="38"/>
      <c r="S3496" s="39"/>
      <c r="T3496" s="40"/>
      <c r="U3496" s="40"/>
      <c r="V3496" s="38"/>
      <c r="W3496" s="38"/>
      <c r="X3496" s="38"/>
      <c r="Y3496" s="43"/>
    </row>
    <row r="3497" spans="1:25">
      <c r="A3497" s="34"/>
      <c r="B3497" s="34"/>
      <c r="C3497" s="34"/>
      <c r="D3497" s="34"/>
      <c r="E3497" s="34"/>
      <c r="F3497" s="34"/>
      <c r="G3497" s="34"/>
      <c r="H3497" s="33"/>
      <c r="I3497" s="33"/>
      <c r="J3497" s="33"/>
      <c r="K3497" s="33"/>
      <c r="L3497" s="35"/>
      <c r="M3497" s="35"/>
      <c r="N3497" s="36"/>
      <c r="O3497" s="37"/>
      <c r="P3497" s="43"/>
      <c r="Q3497" s="38"/>
      <c r="R3497" s="38"/>
      <c r="S3497" s="39"/>
      <c r="T3497" s="40"/>
      <c r="U3497" s="40"/>
      <c r="V3497" s="38"/>
      <c r="W3497" s="38"/>
      <c r="X3497" s="38"/>
      <c r="Y3497" s="43"/>
    </row>
    <row r="3498" spans="1:25">
      <c r="A3498" s="34"/>
      <c r="B3498" s="34"/>
      <c r="C3498" s="34"/>
      <c r="D3498" s="34"/>
      <c r="E3498" s="34"/>
      <c r="F3498" s="34"/>
      <c r="G3498" s="34"/>
      <c r="H3498" s="33"/>
      <c r="I3498" s="33"/>
      <c r="J3498" s="33"/>
      <c r="K3498" s="33"/>
      <c r="L3498" s="35"/>
      <c r="M3498" s="35"/>
      <c r="N3498" s="36"/>
      <c r="O3498" s="37"/>
      <c r="P3498" s="43"/>
      <c r="Q3498" s="38"/>
      <c r="R3498" s="38"/>
      <c r="S3498" s="39"/>
      <c r="T3498" s="40"/>
      <c r="U3498" s="40"/>
      <c r="V3498" s="38"/>
      <c r="W3498" s="38"/>
      <c r="X3498" s="38"/>
      <c r="Y3498" s="43"/>
    </row>
    <row r="3499" spans="1:25">
      <c r="A3499" s="34"/>
      <c r="B3499" s="34"/>
      <c r="C3499" s="34"/>
      <c r="D3499" s="34"/>
      <c r="E3499" s="34"/>
      <c r="F3499" s="34"/>
      <c r="G3499" s="34"/>
      <c r="H3499" s="33"/>
      <c r="I3499" s="33"/>
      <c r="J3499" s="33"/>
      <c r="K3499" s="33"/>
      <c r="L3499" s="35"/>
      <c r="M3499" s="35"/>
      <c r="N3499" s="36"/>
      <c r="O3499" s="37"/>
      <c r="P3499" s="43"/>
      <c r="Q3499" s="38"/>
      <c r="R3499" s="38"/>
      <c r="S3499" s="39"/>
      <c r="T3499" s="40"/>
      <c r="U3499" s="40"/>
      <c r="V3499" s="38"/>
      <c r="W3499" s="38"/>
      <c r="X3499" s="38"/>
      <c r="Y3499" s="43"/>
    </row>
    <row r="3500" spans="1:25">
      <c r="A3500" s="34"/>
      <c r="B3500" s="34"/>
      <c r="C3500" s="34"/>
      <c r="D3500" s="34"/>
      <c r="E3500" s="34"/>
      <c r="F3500" s="34"/>
      <c r="G3500" s="34"/>
      <c r="H3500" s="33"/>
      <c r="I3500" s="33"/>
      <c r="J3500" s="33"/>
      <c r="K3500" s="33"/>
      <c r="L3500" s="35"/>
      <c r="M3500" s="35"/>
      <c r="N3500" s="36"/>
      <c r="O3500" s="37"/>
      <c r="P3500" s="43"/>
      <c r="Q3500" s="38"/>
      <c r="R3500" s="38"/>
      <c r="S3500" s="39"/>
      <c r="T3500" s="40"/>
      <c r="U3500" s="40"/>
      <c r="V3500" s="38"/>
      <c r="W3500" s="38"/>
      <c r="X3500" s="38"/>
      <c r="Y3500" s="43"/>
    </row>
    <row r="3501" spans="1:25">
      <c r="A3501" s="34"/>
      <c r="B3501" s="34"/>
      <c r="C3501" s="34"/>
      <c r="D3501" s="34"/>
      <c r="E3501" s="34"/>
      <c r="F3501" s="34"/>
      <c r="G3501" s="34"/>
      <c r="H3501" s="33"/>
      <c r="I3501" s="33"/>
      <c r="J3501" s="33"/>
      <c r="K3501" s="33"/>
      <c r="L3501" s="35"/>
      <c r="M3501" s="35"/>
      <c r="N3501" s="36"/>
      <c r="O3501" s="37"/>
      <c r="P3501" s="43"/>
      <c r="Q3501" s="38"/>
      <c r="R3501" s="38"/>
      <c r="S3501" s="39"/>
      <c r="T3501" s="40"/>
      <c r="U3501" s="40"/>
      <c r="V3501" s="38"/>
      <c r="W3501" s="38"/>
      <c r="X3501" s="38"/>
      <c r="Y3501" s="43"/>
    </row>
    <row r="3502" spans="1:25">
      <c r="A3502" s="34"/>
      <c r="B3502" s="34"/>
      <c r="C3502" s="34"/>
      <c r="D3502" s="34"/>
      <c r="E3502" s="34"/>
      <c r="F3502" s="34"/>
      <c r="G3502" s="34"/>
      <c r="H3502" s="33"/>
      <c r="I3502" s="33"/>
      <c r="J3502" s="33"/>
      <c r="K3502" s="33"/>
      <c r="L3502" s="35"/>
      <c r="M3502" s="35"/>
      <c r="N3502" s="36"/>
      <c r="O3502" s="37"/>
      <c r="P3502" s="43"/>
      <c r="Q3502" s="38"/>
      <c r="R3502" s="38"/>
      <c r="S3502" s="39"/>
      <c r="T3502" s="40"/>
      <c r="U3502" s="40"/>
      <c r="V3502" s="38"/>
      <c r="W3502" s="38"/>
      <c r="X3502" s="38"/>
      <c r="Y3502" s="43"/>
    </row>
    <row r="3503" spans="1:25">
      <c r="A3503" s="34"/>
      <c r="B3503" s="34"/>
      <c r="C3503" s="34"/>
      <c r="D3503" s="34"/>
      <c r="E3503" s="34"/>
      <c r="F3503" s="34"/>
      <c r="G3503" s="34"/>
      <c r="H3503" s="33"/>
      <c r="I3503" s="33"/>
      <c r="J3503" s="33"/>
      <c r="K3503" s="33"/>
      <c r="L3503" s="35"/>
      <c r="M3503" s="35"/>
      <c r="N3503" s="36"/>
      <c r="O3503" s="37"/>
      <c r="P3503" s="43"/>
      <c r="Q3503" s="38"/>
      <c r="R3503" s="38"/>
      <c r="S3503" s="39"/>
      <c r="T3503" s="40"/>
      <c r="U3503" s="40"/>
      <c r="V3503" s="38"/>
      <c r="W3503" s="38"/>
      <c r="X3503" s="38"/>
      <c r="Y3503" s="43"/>
    </row>
    <row r="3504" spans="1:25">
      <c r="A3504" s="34"/>
      <c r="B3504" s="34"/>
      <c r="C3504" s="34"/>
      <c r="D3504" s="34"/>
      <c r="E3504" s="34"/>
      <c r="F3504" s="34"/>
      <c r="G3504" s="34"/>
      <c r="H3504" s="33"/>
      <c r="I3504" s="33"/>
      <c r="J3504" s="33"/>
      <c r="K3504" s="33"/>
      <c r="L3504" s="35"/>
      <c r="M3504" s="35"/>
      <c r="N3504" s="36"/>
      <c r="O3504" s="37"/>
      <c r="P3504" s="43"/>
      <c r="Q3504" s="38"/>
      <c r="R3504" s="38"/>
      <c r="S3504" s="39"/>
      <c r="T3504" s="40"/>
      <c r="U3504" s="40"/>
      <c r="V3504" s="38"/>
      <c r="W3504" s="38"/>
      <c r="X3504" s="38"/>
      <c r="Y3504" s="43"/>
    </row>
    <row r="3505" spans="1:25">
      <c r="A3505" s="34"/>
      <c r="B3505" s="34"/>
      <c r="C3505" s="34"/>
      <c r="D3505" s="34"/>
      <c r="E3505" s="34"/>
      <c r="F3505" s="34"/>
      <c r="G3505" s="34"/>
      <c r="H3505" s="33"/>
      <c r="I3505" s="33"/>
      <c r="J3505" s="33"/>
      <c r="K3505" s="33"/>
      <c r="L3505" s="35"/>
      <c r="M3505" s="35"/>
      <c r="N3505" s="36"/>
      <c r="O3505" s="37"/>
      <c r="P3505" s="43"/>
      <c r="Q3505" s="38"/>
      <c r="R3505" s="38"/>
      <c r="S3505" s="39"/>
      <c r="T3505" s="40"/>
      <c r="U3505" s="40"/>
      <c r="V3505" s="38"/>
      <c r="W3505" s="38"/>
      <c r="X3505" s="38"/>
      <c r="Y3505" s="43"/>
    </row>
    <row r="3506" spans="1:25">
      <c r="A3506" s="34"/>
      <c r="B3506" s="34"/>
      <c r="C3506" s="34"/>
      <c r="D3506" s="34"/>
      <c r="E3506" s="34"/>
      <c r="F3506" s="34"/>
      <c r="G3506" s="34"/>
      <c r="H3506" s="33"/>
      <c r="I3506" s="33"/>
      <c r="J3506" s="33"/>
      <c r="K3506" s="33"/>
      <c r="L3506" s="35"/>
      <c r="M3506" s="35"/>
      <c r="N3506" s="36"/>
      <c r="O3506" s="37"/>
      <c r="P3506" s="43"/>
      <c r="Q3506" s="38"/>
      <c r="R3506" s="38"/>
      <c r="S3506" s="39"/>
      <c r="T3506" s="40"/>
      <c r="U3506" s="40"/>
      <c r="V3506" s="38"/>
      <c r="W3506" s="38"/>
      <c r="X3506" s="38"/>
      <c r="Y3506" s="43"/>
    </row>
    <row r="3507" spans="1:25">
      <c r="A3507" s="34"/>
      <c r="B3507" s="34"/>
      <c r="C3507" s="34"/>
      <c r="D3507" s="34"/>
      <c r="E3507" s="34"/>
      <c r="F3507" s="34"/>
      <c r="G3507" s="34"/>
      <c r="H3507" s="33"/>
      <c r="I3507" s="33"/>
      <c r="J3507" s="33"/>
      <c r="K3507" s="33"/>
      <c r="L3507" s="35"/>
      <c r="M3507" s="35"/>
      <c r="N3507" s="36"/>
      <c r="O3507" s="37"/>
      <c r="P3507" s="43"/>
      <c r="Q3507" s="38"/>
      <c r="R3507" s="38"/>
      <c r="S3507" s="39"/>
      <c r="T3507" s="40"/>
      <c r="U3507" s="40"/>
      <c r="V3507" s="38"/>
      <c r="W3507" s="38"/>
      <c r="X3507" s="38"/>
      <c r="Y3507" s="43"/>
    </row>
    <row r="3508" spans="1:25">
      <c r="A3508" s="34"/>
      <c r="B3508" s="34"/>
      <c r="C3508" s="34"/>
      <c r="D3508" s="34"/>
      <c r="E3508" s="34"/>
      <c r="F3508" s="34"/>
      <c r="G3508" s="34"/>
      <c r="H3508" s="33"/>
      <c r="I3508" s="33"/>
      <c r="J3508" s="33"/>
      <c r="K3508" s="33"/>
      <c r="L3508" s="35"/>
      <c r="M3508" s="35"/>
      <c r="N3508" s="36"/>
      <c r="O3508" s="37"/>
      <c r="P3508" s="43"/>
      <c r="Q3508" s="38"/>
      <c r="R3508" s="38"/>
      <c r="S3508" s="39"/>
      <c r="T3508" s="40"/>
      <c r="U3508" s="40"/>
      <c r="V3508" s="38"/>
      <c r="W3508" s="38"/>
      <c r="X3508" s="38"/>
      <c r="Y3508" s="43"/>
    </row>
    <row r="3509" spans="1:25">
      <c r="A3509" s="34"/>
      <c r="B3509" s="34"/>
      <c r="C3509" s="34"/>
      <c r="D3509" s="34"/>
      <c r="E3509" s="34"/>
      <c r="F3509" s="34"/>
      <c r="G3509" s="34"/>
      <c r="H3509" s="33"/>
      <c r="I3509" s="33"/>
      <c r="J3509" s="33"/>
      <c r="K3509" s="33"/>
      <c r="L3509" s="35"/>
      <c r="M3509" s="35"/>
      <c r="N3509" s="36"/>
      <c r="O3509" s="37"/>
      <c r="P3509" s="43"/>
      <c r="Q3509" s="38"/>
      <c r="R3509" s="38"/>
      <c r="S3509" s="39"/>
      <c r="T3509" s="40"/>
      <c r="U3509" s="40"/>
      <c r="V3509" s="38"/>
      <c r="W3509" s="38"/>
      <c r="X3509" s="38"/>
      <c r="Y3509" s="43"/>
    </row>
    <row r="3510" spans="1:25">
      <c r="A3510" s="34"/>
      <c r="B3510" s="34"/>
      <c r="C3510" s="34"/>
      <c r="D3510" s="34"/>
      <c r="E3510" s="34"/>
      <c r="F3510" s="34"/>
      <c r="G3510" s="34"/>
      <c r="H3510" s="33"/>
      <c r="I3510" s="33"/>
      <c r="J3510" s="33"/>
      <c r="K3510" s="33"/>
      <c r="L3510" s="35"/>
      <c r="M3510" s="35"/>
      <c r="N3510" s="36"/>
      <c r="O3510" s="37"/>
      <c r="P3510" s="43"/>
      <c r="Q3510" s="38"/>
      <c r="R3510" s="38"/>
      <c r="S3510" s="39"/>
      <c r="T3510" s="40"/>
      <c r="U3510" s="40"/>
      <c r="V3510" s="38"/>
      <c r="W3510" s="38"/>
      <c r="X3510" s="38"/>
      <c r="Y3510" s="43"/>
    </row>
    <row r="3511" spans="1:25">
      <c r="A3511" s="34"/>
      <c r="B3511" s="34"/>
      <c r="C3511" s="34"/>
      <c r="D3511" s="34"/>
      <c r="E3511" s="34"/>
      <c r="F3511" s="34"/>
      <c r="G3511" s="34"/>
      <c r="H3511" s="33"/>
      <c r="I3511" s="33"/>
      <c r="J3511" s="33"/>
      <c r="K3511" s="33"/>
      <c r="L3511" s="35"/>
      <c r="M3511" s="35"/>
      <c r="N3511" s="36"/>
      <c r="O3511" s="37"/>
      <c r="P3511" s="43"/>
      <c r="Q3511" s="38"/>
      <c r="R3511" s="38"/>
      <c r="S3511" s="39"/>
      <c r="T3511" s="40"/>
      <c r="U3511" s="40"/>
      <c r="V3511" s="38"/>
      <c r="W3511" s="38"/>
      <c r="X3511" s="38"/>
      <c r="Y3511" s="43"/>
    </row>
    <row r="3512" spans="1:25">
      <c r="A3512" s="34"/>
      <c r="B3512" s="34"/>
      <c r="C3512" s="34"/>
      <c r="D3512" s="34"/>
      <c r="E3512" s="34"/>
      <c r="F3512" s="34"/>
      <c r="G3512" s="34"/>
      <c r="H3512" s="33"/>
      <c r="I3512" s="33"/>
      <c r="J3512" s="33"/>
      <c r="K3512" s="33"/>
      <c r="L3512" s="35"/>
      <c r="M3512" s="35"/>
      <c r="N3512" s="36"/>
      <c r="O3512" s="37"/>
      <c r="P3512" s="43"/>
      <c r="Q3512" s="38"/>
      <c r="R3512" s="38"/>
      <c r="S3512" s="39"/>
      <c r="T3512" s="40"/>
      <c r="U3512" s="40"/>
      <c r="V3512" s="38"/>
      <c r="W3512" s="38"/>
      <c r="X3512" s="38"/>
      <c r="Y3512" s="43"/>
    </row>
    <row r="3513" spans="1:25">
      <c r="A3513" s="34"/>
      <c r="B3513" s="34"/>
      <c r="C3513" s="34"/>
      <c r="D3513" s="34"/>
      <c r="E3513" s="34"/>
      <c r="F3513" s="34"/>
      <c r="G3513" s="34"/>
      <c r="H3513" s="33"/>
      <c r="I3513" s="33"/>
      <c r="J3513" s="33"/>
      <c r="K3513" s="33"/>
      <c r="L3513" s="35"/>
      <c r="M3513" s="35"/>
      <c r="N3513" s="36"/>
      <c r="O3513" s="37"/>
      <c r="P3513" s="43"/>
      <c r="Q3513" s="38"/>
      <c r="R3513" s="38"/>
      <c r="S3513" s="39"/>
      <c r="T3513" s="40"/>
      <c r="U3513" s="40"/>
      <c r="V3513" s="38"/>
      <c r="W3513" s="38"/>
      <c r="X3513" s="38"/>
      <c r="Y3513" s="43"/>
    </row>
    <row r="3514" spans="1:25">
      <c r="A3514" s="34"/>
      <c r="B3514" s="34"/>
      <c r="C3514" s="34"/>
      <c r="D3514" s="34"/>
      <c r="E3514" s="34"/>
      <c r="F3514" s="34"/>
      <c r="G3514" s="34"/>
      <c r="H3514" s="33"/>
      <c r="I3514" s="33"/>
      <c r="J3514" s="33"/>
      <c r="K3514" s="33"/>
      <c r="L3514" s="35"/>
      <c r="M3514" s="35"/>
      <c r="N3514" s="36"/>
      <c r="O3514" s="37"/>
      <c r="P3514" s="43"/>
      <c r="Q3514" s="38"/>
      <c r="R3514" s="38"/>
      <c r="S3514" s="39"/>
      <c r="T3514" s="40"/>
      <c r="U3514" s="40"/>
      <c r="V3514" s="38"/>
      <c r="W3514" s="38"/>
      <c r="X3514" s="38"/>
      <c r="Y3514" s="43"/>
    </row>
    <row r="3515" spans="1:25">
      <c r="A3515" s="34"/>
      <c r="B3515" s="34"/>
      <c r="C3515" s="34"/>
      <c r="D3515" s="34"/>
      <c r="E3515" s="34"/>
      <c r="F3515" s="34"/>
      <c r="G3515" s="34"/>
      <c r="H3515" s="33"/>
      <c r="I3515" s="33"/>
      <c r="J3515" s="33"/>
      <c r="K3515" s="33"/>
      <c r="L3515" s="35"/>
      <c r="M3515" s="35"/>
      <c r="N3515" s="36"/>
      <c r="O3515" s="37"/>
      <c r="P3515" s="43"/>
      <c r="Q3515" s="38"/>
      <c r="R3515" s="38"/>
      <c r="S3515" s="39"/>
      <c r="T3515" s="40"/>
      <c r="U3515" s="40"/>
      <c r="V3515" s="38"/>
      <c r="W3515" s="38"/>
      <c r="X3515" s="38"/>
      <c r="Y3515" s="43"/>
    </row>
    <row r="3516" spans="1:25">
      <c r="A3516" s="34"/>
      <c r="B3516" s="34"/>
      <c r="C3516" s="34"/>
      <c r="D3516" s="34"/>
      <c r="E3516" s="34"/>
      <c r="F3516" s="34"/>
      <c r="G3516" s="34"/>
      <c r="H3516" s="33"/>
      <c r="I3516" s="33"/>
      <c r="J3516" s="33"/>
      <c r="K3516" s="33"/>
      <c r="L3516" s="35"/>
      <c r="M3516" s="35"/>
      <c r="N3516" s="36"/>
      <c r="O3516" s="37"/>
      <c r="P3516" s="43"/>
      <c r="Q3516" s="38"/>
      <c r="R3516" s="38"/>
      <c r="S3516" s="39"/>
      <c r="T3516" s="40"/>
      <c r="U3516" s="40"/>
      <c r="V3516" s="38"/>
      <c r="W3516" s="38"/>
      <c r="X3516" s="38"/>
      <c r="Y3516" s="43"/>
    </row>
    <row r="3517" spans="1:25">
      <c r="A3517" s="34"/>
      <c r="B3517" s="34"/>
      <c r="C3517" s="34"/>
      <c r="D3517" s="34"/>
      <c r="E3517" s="34"/>
      <c r="F3517" s="34"/>
      <c r="G3517" s="34"/>
      <c r="H3517" s="33"/>
      <c r="I3517" s="33"/>
      <c r="J3517" s="33"/>
      <c r="K3517" s="33"/>
      <c r="L3517" s="35"/>
      <c r="M3517" s="35"/>
      <c r="N3517" s="36"/>
      <c r="O3517" s="37"/>
      <c r="P3517" s="43"/>
      <c r="Q3517" s="38"/>
      <c r="R3517" s="38"/>
      <c r="S3517" s="39"/>
      <c r="T3517" s="40"/>
      <c r="U3517" s="40"/>
      <c r="V3517" s="38"/>
      <c r="W3517" s="38"/>
      <c r="X3517" s="38"/>
      <c r="Y3517" s="43"/>
    </row>
    <row r="3518" spans="1:25">
      <c r="A3518" s="34"/>
      <c r="B3518" s="34"/>
      <c r="C3518" s="34"/>
      <c r="D3518" s="34"/>
      <c r="E3518" s="34"/>
      <c r="F3518" s="34"/>
      <c r="G3518" s="34"/>
      <c r="H3518" s="33"/>
      <c r="I3518" s="33"/>
      <c r="J3518" s="33"/>
      <c r="K3518" s="33"/>
      <c r="L3518" s="35"/>
      <c r="M3518" s="35"/>
      <c r="N3518" s="36"/>
      <c r="O3518" s="37"/>
      <c r="P3518" s="43"/>
      <c r="Q3518" s="38"/>
      <c r="R3518" s="38"/>
      <c r="S3518" s="39"/>
      <c r="T3518" s="40"/>
      <c r="U3518" s="40"/>
      <c r="V3518" s="38"/>
      <c r="W3518" s="38"/>
      <c r="X3518" s="38"/>
      <c r="Y3518" s="43"/>
    </row>
    <row r="3519" spans="1:25">
      <c r="A3519" s="34"/>
      <c r="B3519" s="34"/>
      <c r="C3519" s="34"/>
      <c r="D3519" s="34"/>
      <c r="E3519" s="34"/>
      <c r="F3519" s="34"/>
      <c r="G3519" s="34"/>
      <c r="H3519" s="33"/>
      <c r="I3519" s="33"/>
      <c r="J3519" s="33"/>
      <c r="K3519" s="33"/>
      <c r="L3519" s="35"/>
      <c r="M3519" s="35"/>
      <c r="N3519" s="36"/>
      <c r="O3519" s="37"/>
      <c r="P3519" s="43"/>
      <c r="Q3519" s="38"/>
      <c r="R3519" s="38"/>
      <c r="S3519" s="39"/>
      <c r="T3519" s="40"/>
      <c r="U3519" s="40"/>
      <c r="V3519" s="38"/>
      <c r="W3519" s="38"/>
      <c r="X3519" s="38"/>
      <c r="Y3519" s="43"/>
    </row>
    <row r="3520" spans="1:25">
      <c r="A3520" s="34"/>
      <c r="B3520" s="34"/>
      <c r="C3520" s="34"/>
      <c r="D3520" s="34"/>
      <c r="E3520" s="34"/>
      <c r="F3520" s="34"/>
      <c r="G3520" s="34"/>
      <c r="H3520" s="33"/>
      <c r="I3520" s="33"/>
      <c r="J3520" s="33"/>
      <c r="K3520" s="33"/>
      <c r="L3520" s="35"/>
      <c r="M3520" s="35"/>
      <c r="N3520" s="36"/>
      <c r="O3520" s="37"/>
      <c r="P3520" s="43"/>
      <c r="Q3520" s="38"/>
      <c r="R3520" s="38"/>
      <c r="S3520" s="39"/>
      <c r="T3520" s="40"/>
      <c r="U3520" s="40"/>
      <c r="V3520" s="38"/>
      <c r="W3520" s="38"/>
      <c r="X3520" s="38"/>
      <c r="Y3520" s="43"/>
    </row>
    <row r="3521" spans="1:25">
      <c r="A3521" s="34"/>
      <c r="B3521" s="34"/>
      <c r="C3521" s="34"/>
      <c r="D3521" s="34"/>
      <c r="E3521" s="34"/>
      <c r="F3521" s="34"/>
      <c r="G3521" s="34"/>
      <c r="H3521" s="33"/>
      <c r="I3521" s="33"/>
      <c r="J3521" s="33"/>
      <c r="K3521" s="33"/>
      <c r="L3521" s="35"/>
      <c r="M3521" s="35"/>
      <c r="N3521" s="36"/>
      <c r="O3521" s="37"/>
      <c r="P3521" s="43"/>
      <c r="Q3521" s="38"/>
      <c r="R3521" s="38"/>
      <c r="S3521" s="39"/>
      <c r="T3521" s="40"/>
      <c r="U3521" s="40"/>
      <c r="V3521" s="38"/>
      <c r="W3521" s="38"/>
      <c r="X3521" s="38"/>
      <c r="Y3521" s="43"/>
    </row>
    <row r="3522" spans="1:25">
      <c r="A3522" s="34"/>
      <c r="B3522" s="34"/>
      <c r="C3522" s="34"/>
      <c r="D3522" s="34"/>
      <c r="E3522" s="34"/>
      <c r="F3522" s="34"/>
      <c r="G3522" s="34"/>
      <c r="H3522" s="33"/>
      <c r="I3522" s="33"/>
      <c r="J3522" s="33"/>
      <c r="K3522" s="33"/>
      <c r="L3522" s="35"/>
      <c r="M3522" s="35"/>
      <c r="N3522" s="36"/>
      <c r="O3522" s="37"/>
      <c r="P3522" s="43"/>
      <c r="Q3522" s="38"/>
      <c r="R3522" s="38"/>
      <c r="S3522" s="39"/>
      <c r="T3522" s="40"/>
      <c r="U3522" s="40"/>
      <c r="V3522" s="38"/>
      <c r="W3522" s="38"/>
      <c r="X3522" s="38"/>
      <c r="Y3522" s="43"/>
    </row>
    <row r="3523" spans="1:25">
      <c r="A3523" s="34"/>
      <c r="B3523" s="34"/>
      <c r="C3523" s="34"/>
      <c r="D3523" s="34"/>
      <c r="E3523" s="34"/>
      <c r="F3523" s="34"/>
      <c r="G3523" s="34"/>
      <c r="H3523" s="33"/>
      <c r="I3523" s="33"/>
      <c r="J3523" s="33"/>
      <c r="K3523" s="33"/>
      <c r="L3523" s="35"/>
      <c r="M3523" s="35"/>
      <c r="N3523" s="36"/>
      <c r="O3523" s="37"/>
      <c r="P3523" s="43"/>
      <c r="Q3523" s="38"/>
      <c r="R3523" s="38"/>
      <c r="S3523" s="39"/>
      <c r="T3523" s="40"/>
      <c r="U3523" s="40"/>
      <c r="V3523" s="38"/>
      <c r="W3523" s="38"/>
      <c r="X3523" s="38"/>
      <c r="Y3523" s="43"/>
    </row>
    <row r="3524" spans="1:25">
      <c r="A3524" s="34"/>
      <c r="B3524" s="34"/>
      <c r="C3524" s="34"/>
      <c r="D3524" s="34"/>
      <c r="E3524" s="34"/>
      <c r="F3524" s="34"/>
      <c r="G3524" s="34"/>
      <c r="H3524" s="33"/>
      <c r="I3524" s="33"/>
      <c r="J3524" s="33"/>
      <c r="K3524" s="33"/>
      <c r="L3524" s="35"/>
      <c r="M3524" s="35"/>
      <c r="N3524" s="36"/>
      <c r="O3524" s="37"/>
      <c r="P3524" s="43"/>
      <c r="Q3524" s="38"/>
      <c r="R3524" s="38"/>
      <c r="S3524" s="39"/>
      <c r="T3524" s="40"/>
      <c r="U3524" s="40"/>
      <c r="V3524" s="38"/>
      <c r="W3524" s="38"/>
      <c r="X3524" s="38"/>
      <c r="Y3524" s="43"/>
    </row>
    <row r="3525" spans="1:25">
      <c r="A3525" s="34"/>
      <c r="B3525" s="34"/>
      <c r="C3525" s="34"/>
      <c r="D3525" s="34"/>
      <c r="E3525" s="34"/>
      <c r="F3525" s="34"/>
      <c r="G3525" s="34"/>
      <c r="H3525" s="33"/>
      <c r="I3525" s="33"/>
      <c r="J3525" s="33"/>
      <c r="K3525" s="33"/>
      <c r="L3525" s="35"/>
      <c r="M3525" s="35"/>
      <c r="N3525" s="36"/>
      <c r="O3525" s="37"/>
      <c r="P3525" s="43"/>
      <c r="Q3525" s="38"/>
      <c r="R3525" s="38"/>
      <c r="S3525" s="39"/>
      <c r="T3525" s="40"/>
      <c r="U3525" s="40"/>
      <c r="V3525" s="38"/>
      <c r="W3525" s="38"/>
      <c r="X3525" s="38"/>
      <c r="Y3525" s="43"/>
    </row>
    <row r="3526" spans="1:25">
      <c r="A3526" s="34"/>
      <c r="B3526" s="34"/>
      <c r="C3526" s="34"/>
      <c r="D3526" s="34"/>
      <c r="E3526" s="34"/>
      <c r="F3526" s="34"/>
      <c r="G3526" s="34"/>
      <c r="H3526" s="33"/>
      <c r="I3526" s="33"/>
      <c r="J3526" s="33"/>
      <c r="K3526" s="33"/>
      <c r="L3526" s="35"/>
      <c r="M3526" s="35"/>
      <c r="N3526" s="36"/>
      <c r="O3526" s="37"/>
      <c r="P3526" s="43"/>
      <c r="Q3526" s="38"/>
      <c r="R3526" s="38"/>
      <c r="S3526" s="39"/>
      <c r="T3526" s="40"/>
      <c r="U3526" s="40"/>
      <c r="V3526" s="38"/>
      <c r="W3526" s="38"/>
      <c r="X3526" s="38"/>
      <c r="Y3526" s="43"/>
    </row>
    <row r="3527" spans="1:25">
      <c r="A3527" s="34"/>
      <c r="B3527" s="34"/>
      <c r="C3527" s="34"/>
      <c r="D3527" s="34"/>
      <c r="E3527" s="34"/>
      <c r="F3527" s="34"/>
      <c r="G3527" s="34"/>
      <c r="H3527" s="33"/>
      <c r="I3527" s="33"/>
      <c r="J3527" s="33"/>
      <c r="K3527" s="33"/>
      <c r="L3527" s="35"/>
      <c r="M3527" s="35"/>
      <c r="N3527" s="36"/>
      <c r="O3527" s="37"/>
      <c r="P3527" s="43"/>
      <c r="Q3527" s="38"/>
      <c r="R3527" s="38"/>
      <c r="S3527" s="39"/>
      <c r="T3527" s="40"/>
      <c r="U3527" s="40"/>
      <c r="V3527" s="38"/>
      <c r="W3527" s="38"/>
      <c r="X3527" s="38"/>
      <c r="Y3527" s="43"/>
    </row>
    <row r="3528" spans="1:25">
      <c r="A3528" s="34"/>
      <c r="B3528" s="34"/>
      <c r="C3528" s="34"/>
      <c r="D3528" s="34"/>
      <c r="E3528" s="34"/>
      <c r="F3528" s="34"/>
      <c r="G3528" s="34"/>
      <c r="H3528" s="33"/>
      <c r="I3528" s="33"/>
      <c r="J3528" s="33"/>
      <c r="K3528" s="33"/>
      <c r="L3528" s="35"/>
      <c r="M3528" s="35"/>
      <c r="N3528" s="36"/>
      <c r="O3528" s="37"/>
      <c r="P3528" s="43"/>
      <c r="Q3528" s="38"/>
      <c r="R3528" s="38"/>
      <c r="S3528" s="39"/>
      <c r="T3528" s="40"/>
      <c r="U3528" s="40"/>
      <c r="V3528" s="38"/>
      <c r="W3528" s="38"/>
      <c r="X3528" s="38"/>
      <c r="Y3528" s="43"/>
    </row>
    <row r="3529" spans="1:25">
      <c r="A3529" s="34"/>
      <c r="B3529" s="34"/>
      <c r="C3529" s="34"/>
      <c r="D3529" s="34"/>
      <c r="E3529" s="34"/>
      <c r="F3529" s="34"/>
      <c r="G3529" s="34"/>
      <c r="H3529" s="33"/>
      <c r="I3529" s="33"/>
      <c r="J3529" s="33"/>
      <c r="K3529" s="33"/>
      <c r="L3529" s="35"/>
      <c r="M3529" s="35"/>
      <c r="N3529" s="36"/>
      <c r="O3529" s="37"/>
      <c r="P3529" s="43"/>
      <c r="Q3529" s="38"/>
      <c r="R3529" s="38"/>
      <c r="S3529" s="39"/>
      <c r="T3529" s="40"/>
      <c r="U3529" s="40"/>
      <c r="V3529" s="38"/>
      <c r="W3529" s="38"/>
      <c r="X3529" s="38"/>
      <c r="Y3529" s="43"/>
    </row>
    <row r="3530" spans="1:25">
      <c r="A3530" s="34"/>
      <c r="B3530" s="34"/>
      <c r="C3530" s="34"/>
      <c r="D3530" s="34"/>
      <c r="E3530" s="34"/>
      <c r="F3530" s="34"/>
      <c r="G3530" s="34"/>
      <c r="H3530" s="33"/>
      <c r="I3530" s="33"/>
      <c r="J3530" s="33"/>
      <c r="K3530" s="33"/>
      <c r="L3530" s="35"/>
      <c r="M3530" s="35"/>
      <c r="N3530" s="36"/>
      <c r="O3530" s="37"/>
      <c r="P3530" s="43"/>
      <c r="Q3530" s="38"/>
      <c r="R3530" s="38"/>
      <c r="S3530" s="39"/>
      <c r="T3530" s="40"/>
      <c r="U3530" s="40"/>
      <c r="V3530" s="38"/>
      <c r="W3530" s="38"/>
      <c r="X3530" s="38"/>
      <c r="Y3530" s="43"/>
    </row>
    <row r="3531" spans="1:25">
      <c r="A3531" s="34"/>
      <c r="B3531" s="34"/>
      <c r="C3531" s="34"/>
      <c r="D3531" s="34"/>
      <c r="E3531" s="34"/>
      <c r="F3531" s="34"/>
      <c r="G3531" s="34"/>
      <c r="H3531" s="33"/>
      <c r="I3531" s="33"/>
      <c r="J3531" s="33"/>
      <c r="K3531" s="33"/>
      <c r="L3531" s="35"/>
      <c r="M3531" s="35"/>
      <c r="N3531" s="36"/>
      <c r="O3531" s="37"/>
      <c r="P3531" s="43"/>
      <c r="Q3531" s="38"/>
      <c r="R3531" s="38"/>
      <c r="S3531" s="39"/>
      <c r="T3531" s="40"/>
      <c r="U3531" s="40"/>
      <c r="V3531" s="38"/>
      <c r="W3531" s="38"/>
      <c r="X3531" s="38"/>
      <c r="Y3531" s="43"/>
    </row>
    <row r="3532" spans="1:25">
      <c r="A3532" s="34"/>
      <c r="B3532" s="34"/>
      <c r="C3532" s="34"/>
      <c r="D3532" s="34"/>
      <c r="E3532" s="34"/>
      <c r="F3532" s="34"/>
      <c r="G3532" s="34"/>
      <c r="H3532" s="33"/>
      <c r="I3532" s="33"/>
      <c r="J3532" s="33"/>
      <c r="K3532" s="33"/>
      <c r="L3532" s="35"/>
      <c r="M3532" s="35"/>
      <c r="N3532" s="36"/>
      <c r="O3532" s="37"/>
      <c r="P3532" s="43"/>
      <c r="Q3532" s="38"/>
      <c r="R3532" s="38"/>
      <c r="S3532" s="39"/>
      <c r="T3532" s="40"/>
      <c r="U3532" s="40"/>
      <c r="V3532" s="38"/>
      <c r="W3532" s="38"/>
      <c r="X3532" s="38"/>
      <c r="Y3532" s="43"/>
    </row>
    <row r="3533" spans="1:25">
      <c r="A3533" s="34"/>
      <c r="B3533" s="34"/>
      <c r="C3533" s="34"/>
      <c r="D3533" s="34"/>
      <c r="E3533" s="34"/>
      <c r="F3533" s="34"/>
      <c r="G3533" s="34"/>
      <c r="H3533" s="33"/>
      <c r="I3533" s="33"/>
      <c r="J3533" s="33"/>
      <c r="K3533" s="33"/>
      <c r="L3533" s="35"/>
      <c r="M3533" s="35"/>
      <c r="N3533" s="36"/>
      <c r="O3533" s="37"/>
      <c r="P3533" s="43"/>
      <c r="Q3533" s="38"/>
      <c r="R3533" s="38"/>
      <c r="S3533" s="39"/>
      <c r="T3533" s="40"/>
      <c r="U3533" s="40"/>
      <c r="V3533" s="38"/>
      <c r="W3533" s="38"/>
      <c r="X3533" s="38"/>
      <c r="Y3533" s="43"/>
    </row>
    <row r="3534" spans="1:25">
      <c r="A3534" s="34"/>
      <c r="B3534" s="34"/>
      <c r="C3534" s="34"/>
      <c r="D3534" s="34"/>
      <c r="E3534" s="34"/>
      <c r="F3534" s="34"/>
      <c r="G3534" s="34"/>
      <c r="H3534" s="33"/>
      <c r="I3534" s="33"/>
      <c r="J3534" s="33"/>
      <c r="K3534" s="33"/>
      <c r="L3534" s="35"/>
      <c r="M3534" s="35"/>
      <c r="N3534" s="36"/>
      <c r="O3534" s="37"/>
      <c r="P3534" s="43"/>
      <c r="Q3534" s="38"/>
      <c r="R3534" s="38"/>
      <c r="S3534" s="39"/>
      <c r="T3534" s="40"/>
      <c r="U3534" s="40"/>
      <c r="V3534" s="38"/>
      <c r="W3534" s="38"/>
      <c r="X3534" s="38"/>
      <c r="Y3534" s="43"/>
    </row>
    <row r="3535" spans="1:25">
      <c r="A3535" s="34"/>
      <c r="B3535" s="34"/>
      <c r="C3535" s="34"/>
      <c r="D3535" s="34"/>
      <c r="E3535" s="34"/>
      <c r="F3535" s="34"/>
      <c r="G3535" s="34"/>
      <c r="H3535" s="33"/>
      <c r="I3535" s="33"/>
      <c r="J3535" s="33"/>
      <c r="K3535" s="33"/>
      <c r="L3535" s="35"/>
      <c r="M3535" s="35"/>
      <c r="N3535" s="36"/>
      <c r="O3535" s="37"/>
      <c r="P3535" s="43"/>
      <c r="Q3535" s="38"/>
      <c r="R3535" s="38"/>
      <c r="S3535" s="39"/>
      <c r="T3535" s="40"/>
      <c r="U3535" s="40"/>
      <c r="V3535" s="38"/>
      <c r="W3535" s="38"/>
      <c r="X3535" s="38"/>
      <c r="Y3535" s="43"/>
    </row>
    <row r="3536" spans="1:25">
      <c r="A3536" s="34"/>
      <c r="B3536" s="34"/>
      <c r="C3536" s="34"/>
      <c r="D3536" s="34"/>
      <c r="E3536" s="34"/>
      <c r="F3536" s="34"/>
      <c r="G3536" s="34"/>
      <c r="H3536" s="33"/>
      <c r="I3536" s="33"/>
      <c r="J3536" s="33"/>
      <c r="K3536" s="33"/>
      <c r="L3536" s="35"/>
      <c r="M3536" s="35"/>
      <c r="N3536" s="36"/>
      <c r="O3536" s="37"/>
      <c r="P3536" s="43"/>
      <c r="Q3536" s="38"/>
      <c r="R3536" s="38"/>
      <c r="S3536" s="39"/>
      <c r="T3536" s="40"/>
      <c r="U3536" s="40"/>
      <c r="V3536" s="38"/>
      <c r="W3536" s="38"/>
      <c r="X3536" s="38"/>
      <c r="Y3536" s="43"/>
    </row>
    <row r="3537" spans="1:25">
      <c r="A3537" s="34"/>
      <c r="B3537" s="34"/>
      <c r="C3537" s="34"/>
      <c r="D3537" s="34"/>
      <c r="E3537" s="34"/>
      <c r="F3537" s="34"/>
      <c r="G3537" s="34"/>
      <c r="H3537" s="33"/>
      <c r="I3537" s="33"/>
      <c r="J3537" s="33"/>
      <c r="K3537" s="33"/>
      <c r="L3537" s="35"/>
      <c r="M3537" s="35"/>
      <c r="N3537" s="36"/>
      <c r="O3537" s="37"/>
      <c r="P3537" s="43"/>
      <c r="Q3537" s="38"/>
      <c r="R3537" s="38"/>
      <c r="S3537" s="39"/>
      <c r="T3537" s="40"/>
      <c r="U3537" s="40"/>
      <c r="V3537" s="38"/>
      <c r="W3537" s="38"/>
      <c r="X3537" s="38"/>
      <c r="Y3537" s="43"/>
    </row>
    <row r="3538" spans="1:25">
      <c r="A3538" s="34"/>
      <c r="B3538" s="34"/>
      <c r="C3538" s="34"/>
      <c r="D3538" s="34"/>
      <c r="E3538" s="34"/>
      <c r="F3538" s="34"/>
      <c r="G3538" s="34"/>
      <c r="H3538" s="33"/>
      <c r="I3538" s="33"/>
      <c r="J3538" s="33"/>
      <c r="K3538" s="33"/>
      <c r="L3538" s="35"/>
      <c r="M3538" s="35"/>
      <c r="N3538" s="36"/>
      <c r="O3538" s="37"/>
      <c r="P3538" s="43"/>
      <c r="Q3538" s="38"/>
      <c r="R3538" s="38"/>
      <c r="S3538" s="39"/>
      <c r="T3538" s="40"/>
      <c r="U3538" s="40"/>
      <c r="V3538" s="38"/>
      <c r="W3538" s="38"/>
      <c r="X3538" s="38"/>
      <c r="Y3538" s="43"/>
    </row>
    <row r="3539" spans="1:25">
      <c r="A3539" s="34"/>
      <c r="B3539" s="34"/>
      <c r="C3539" s="34"/>
      <c r="D3539" s="34"/>
      <c r="E3539" s="34"/>
      <c r="F3539" s="34"/>
      <c r="G3539" s="34"/>
      <c r="H3539" s="33"/>
      <c r="I3539" s="33"/>
      <c r="J3539" s="33"/>
      <c r="K3539" s="33"/>
      <c r="L3539" s="35"/>
      <c r="M3539" s="35"/>
      <c r="N3539" s="36"/>
      <c r="O3539" s="37"/>
      <c r="P3539" s="43"/>
      <c r="Q3539" s="38"/>
      <c r="R3539" s="38"/>
      <c r="S3539" s="39"/>
      <c r="T3539" s="40"/>
      <c r="U3539" s="40"/>
      <c r="V3539" s="38"/>
      <c r="W3539" s="38"/>
      <c r="X3539" s="38"/>
      <c r="Y3539" s="43"/>
    </row>
    <row r="3540" spans="1:25">
      <c r="A3540" s="34"/>
      <c r="B3540" s="34"/>
      <c r="C3540" s="34"/>
      <c r="D3540" s="34"/>
      <c r="E3540" s="34"/>
      <c r="F3540" s="34"/>
      <c r="G3540" s="34"/>
      <c r="H3540" s="33"/>
      <c r="I3540" s="33"/>
      <c r="J3540" s="33"/>
      <c r="K3540" s="33"/>
      <c r="L3540" s="35"/>
      <c r="M3540" s="35"/>
      <c r="N3540" s="36"/>
      <c r="O3540" s="37"/>
      <c r="P3540" s="43"/>
      <c r="Q3540" s="38"/>
      <c r="R3540" s="38"/>
      <c r="S3540" s="39"/>
      <c r="T3540" s="40"/>
      <c r="U3540" s="40"/>
      <c r="V3540" s="38"/>
      <c r="W3540" s="38"/>
      <c r="X3540" s="38"/>
      <c r="Y3540" s="43"/>
    </row>
    <row r="3541" spans="1:25">
      <c r="A3541" s="34"/>
      <c r="B3541" s="34"/>
      <c r="C3541" s="34"/>
      <c r="D3541" s="34"/>
      <c r="E3541" s="34"/>
      <c r="F3541" s="34"/>
      <c r="G3541" s="34"/>
      <c r="H3541" s="33"/>
      <c r="I3541" s="33"/>
      <c r="J3541" s="33"/>
      <c r="K3541" s="33"/>
      <c r="L3541" s="35"/>
      <c r="M3541" s="35"/>
      <c r="N3541" s="36"/>
      <c r="O3541" s="37"/>
      <c r="P3541" s="43"/>
      <c r="Q3541" s="38"/>
      <c r="R3541" s="38"/>
      <c r="S3541" s="39"/>
      <c r="T3541" s="40"/>
      <c r="U3541" s="40"/>
      <c r="V3541" s="38"/>
      <c r="W3541" s="38"/>
      <c r="X3541" s="38"/>
      <c r="Y3541" s="43"/>
    </row>
    <row r="3542" spans="1:25">
      <c r="A3542" s="34"/>
      <c r="B3542" s="34"/>
      <c r="C3542" s="34"/>
      <c r="D3542" s="34"/>
      <c r="E3542" s="34"/>
      <c r="F3542" s="34"/>
      <c r="G3542" s="34"/>
      <c r="H3542" s="33"/>
      <c r="I3542" s="33"/>
      <c r="J3542" s="33"/>
      <c r="K3542" s="33"/>
      <c r="L3542" s="35"/>
      <c r="M3542" s="35"/>
      <c r="N3542" s="36"/>
      <c r="O3542" s="37"/>
      <c r="P3542" s="43"/>
      <c r="Q3542" s="38"/>
      <c r="R3542" s="38"/>
      <c r="S3542" s="39"/>
      <c r="T3542" s="40"/>
      <c r="U3542" s="40"/>
      <c r="V3542" s="38"/>
      <c r="W3542" s="38"/>
      <c r="X3542" s="38"/>
      <c r="Y3542" s="43"/>
    </row>
    <row r="3543" spans="1:25">
      <c r="A3543" s="34"/>
      <c r="B3543" s="34"/>
      <c r="C3543" s="34"/>
      <c r="D3543" s="34"/>
      <c r="E3543" s="34"/>
      <c r="F3543" s="34"/>
      <c r="G3543" s="34"/>
      <c r="H3543" s="33"/>
      <c r="I3543" s="33"/>
      <c r="J3543" s="33"/>
      <c r="K3543" s="33"/>
      <c r="L3543" s="35"/>
      <c r="M3543" s="35"/>
      <c r="N3543" s="36"/>
      <c r="O3543" s="37"/>
      <c r="P3543" s="43"/>
      <c r="Q3543" s="38"/>
      <c r="R3543" s="38"/>
      <c r="S3543" s="39"/>
      <c r="T3543" s="40"/>
      <c r="U3543" s="40"/>
      <c r="V3543" s="38"/>
      <c r="W3543" s="38"/>
      <c r="X3543" s="38"/>
      <c r="Y3543" s="43"/>
    </row>
    <row r="3544" spans="1:25">
      <c r="A3544" s="34"/>
      <c r="B3544" s="34"/>
      <c r="C3544" s="34"/>
      <c r="D3544" s="34"/>
      <c r="E3544" s="34"/>
      <c r="F3544" s="34"/>
      <c r="G3544" s="34"/>
      <c r="H3544" s="33"/>
      <c r="I3544" s="33"/>
      <c r="J3544" s="33"/>
      <c r="K3544" s="33"/>
      <c r="L3544" s="35"/>
      <c r="M3544" s="35"/>
      <c r="N3544" s="36"/>
      <c r="O3544" s="37"/>
      <c r="P3544" s="43"/>
      <c r="Q3544" s="38"/>
      <c r="R3544" s="38"/>
      <c r="S3544" s="39"/>
      <c r="T3544" s="40"/>
      <c r="U3544" s="40"/>
      <c r="V3544" s="38"/>
      <c r="W3544" s="38"/>
      <c r="X3544" s="38"/>
      <c r="Y3544" s="43"/>
    </row>
    <row r="3545" spans="1:25">
      <c r="A3545" s="34"/>
      <c r="B3545" s="34"/>
      <c r="C3545" s="34"/>
      <c r="D3545" s="34"/>
      <c r="E3545" s="34"/>
      <c r="F3545" s="34"/>
      <c r="G3545" s="34"/>
      <c r="H3545" s="33"/>
      <c r="I3545" s="33"/>
      <c r="J3545" s="33"/>
      <c r="K3545" s="33"/>
      <c r="L3545" s="35"/>
      <c r="M3545" s="35"/>
      <c r="N3545" s="36"/>
      <c r="O3545" s="37"/>
      <c r="P3545" s="43"/>
      <c r="Q3545" s="38"/>
      <c r="R3545" s="38"/>
      <c r="S3545" s="39"/>
      <c r="T3545" s="40"/>
      <c r="U3545" s="40"/>
      <c r="V3545" s="38"/>
      <c r="W3545" s="38"/>
      <c r="X3545" s="38"/>
      <c r="Y3545" s="43"/>
    </row>
    <row r="3546" spans="1:25">
      <c r="A3546" s="34"/>
      <c r="B3546" s="34"/>
      <c r="C3546" s="34"/>
      <c r="D3546" s="34"/>
      <c r="E3546" s="34"/>
      <c r="F3546" s="34"/>
      <c r="G3546" s="34"/>
      <c r="H3546" s="33"/>
      <c r="I3546" s="33"/>
      <c r="J3546" s="33"/>
      <c r="K3546" s="33"/>
      <c r="L3546" s="35"/>
      <c r="M3546" s="35"/>
      <c r="N3546" s="36"/>
      <c r="O3546" s="37"/>
      <c r="P3546" s="43"/>
      <c r="Q3546" s="38"/>
      <c r="R3546" s="38"/>
      <c r="S3546" s="39"/>
      <c r="T3546" s="40"/>
      <c r="U3546" s="40"/>
      <c r="V3546" s="38"/>
      <c r="W3546" s="38"/>
      <c r="X3546" s="38"/>
      <c r="Y3546" s="43"/>
    </row>
    <row r="3547" spans="1:25">
      <c r="A3547" s="34"/>
      <c r="B3547" s="34"/>
      <c r="C3547" s="34"/>
      <c r="D3547" s="34"/>
      <c r="E3547" s="34"/>
      <c r="F3547" s="34"/>
      <c r="G3547" s="34"/>
      <c r="H3547" s="33"/>
      <c r="I3547" s="33"/>
      <c r="J3547" s="33"/>
      <c r="K3547" s="33"/>
      <c r="L3547" s="35"/>
      <c r="M3547" s="35"/>
      <c r="N3547" s="36"/>
      <c r="O3547" s="37"/>
      <c r="P3547" s="43"/>
      <c r="Q3547" s="38"/>
      <c r="R3547" s="38"/>
      <c r="S3547" s="39"/>
      <c r="T3547" s="40"/>
      <c r="U3547" s="40"/>
      <c r="V3547" s="38"/>
      <c r="W3547" s="38"/>
      <c r="X3547" s="38"/>
      <c r="Y3547" s="43"/>
    </row>
    <row r="3548" spans="1:25">
      <c r="A3548" s="34"/>
      <c r="B3548" s="34"/>
      <c r="C3548" s="34"/>
      <c r="D3548" s="34"/>
      <c r="E3548" s="34"/>
      <c r="F3548" s="34"/>
      <c r="G3548" s="34"/>
      <c r="H3548" s="33"/>
      <c r="I3548" s="33"/>
      <c r="J3548" s="33"/>
      <c r="K3548" s="33"/>
      <c r="L3548" s="35"/>
      <c r="M3548" s="35"/>
      <c r="N3548" s="36"/>
      <c r="O3548" s="37"/>
      <c r="P3548" s="43"/>
      <c r="Q3548" s="38"/>
      <c r="R3548" s="38"/>
      <c r="S3548" s="39"/>
      <c r="T3548" s="40"/>
      <c r="U3548" s="40"/>
      <c r="V3548" s="38"/>
      <c r="W3548" s="38"/>
      <c r="X3548" s="38"/>
      <c r="Y3548" s="43"/>
    </row>
    <row r="3549" spans="1:25">
      <c r="A3549" s="34"/>
      <c r="B3549" s="34"/>
      <c r="C3549" s="34"/>
      <c r="D3549" s="34"/>
      <c r="E3549" s="34"/>
      <c r="F3549" s="34"/>
      <c r="G3549" s="34"/>
      <c r="H3549" s="33"/>
      <c r="I3549" s="33"/>
      <c r="J3549" s="33"/>
      <c r="K3549" s="33"/>
      <c r="L3549" s="35"/>
      <c r="M3549" s="35"/>
      <c r="N3549" s="36"/>
      <c r="O3549" s="37"/>
      <c r="P3549" s="43"/>
      <c r="Q3549" s="38"/>
      <c r="R3549" s="38"/>
      <c r="S3549" s="39"/>
      <c r="T3549" s="40"/>
      <c r="U3549" s="40"/>
      <c r="V3549" s="38"/>
      <c r="W3549" s="38"/>
      <c r="X3549" s="38"/>
      <c r="Y3549" s="43"/>
    </row>
    <row r="3550" spans="1:25">
      <c r="A3550" s="34"/>
      <c r="B3550" s="34"/>
      <c r="C3550" s="34"/>
      <c r="D3550" s="34"/>
      <c r="E3550" s="34"/>
      <c r="F3550" s="34"/>
      <c r="G3550" s="34"/>
      <c r="H3550" s="33"/>
      <c r="I3550" s="33"/>
      <c r="J3550" s="33"/>
      <c r="K3550" s="33"/>
      <c r="L3550" s="35"/>
      <c r="M3550" s="35"/>
      <c r="N3550" s="36"/>
      <c r="O3550" s="37"/>
      <c r="P3550" s="43"/>
      <c r="Q3550" s="38"/>
      <c r="R3550" s="38"/>
      <c r="S3550" s="39"/>
      <c r="T3550" s="40"/>
      <c r="U3550" s="40"/>
      <c r="V3550" s="38"/>
      <c r="W3550" s="38"/>
      <c r="X3550" s="38"/>
      <c r="Y3550" s="43"/>
    </row>
    <row r="3551" spans="1:25">
      <c r="A3551" s="34"/>
      <c r="B3551" s="34"/>
      <c r="C3551" s="34"/>
      <c r="D3551" s="34"/>
      <c r="E3551" s="34"/>
      <c r="F3551" s="34"/>
      <c r="G3551" s="34"/>
      <c r="H3551" s="33"/>
      <c r="I3551" s="33"/>
      <c r="J3551" s="33"/>
      <c r="K3551" s="33"/>
      <c r="L3551" s="35"/>
      <c r="M3551" s="35"/>
      <c r="N3551" s="36"/>
      <c r="O3551" s="37"/>
      <c r="P3551" s="43"/>
      <c r="Q3551" s="38"/>
      <c r="R3551" s="38"/>
      <c r="S3551" s="39"/>
      <c r="T3551" s="40"/>
      <c r="U3551" s="40"/>
      <c r="V3551" s="38"/>
      <c r="W3551" s="38"/>
      <c r="X3551" s="38"/>
      <c r="Y3551" s="43"/>
    </row>
    <row r="3552" spans="1:25">
      <c r="A3552" s="34"/>
      <c r="B3552" s="34"/>
      <c r="C3552" s="34"/>
      <c r="D3552" s="34"/>
      <c r="E3552" s="34"/>
      <c r="F3552" s="34"/>
      <c r="G3552" s="34"/>
      <c r="H3552" s="33"/>
      <c r="I3552" s="33"/>
      <c r="J3552" s="33"/>
      <c r="K3552" s="33"/>
      <c r="L3552" s="35"/>
      <c r="M3552" s="35"/>
      <c r="N3552" s="36"/>
      <c r="O3552" s="37"/>
      <c r="P3552" s="43"/>
      <c r="Q3552" s="38"/>
      <c r="R3552" s="38"/>
      <c r="S3552" s="39"/>
      <c r="T3552" s="40"/>
      <c r="U3552" s="40"/>
      <c r="V3552" s="38"/>
      <c r="W3552" s="38"/>
      <c r="X3552" s="38"/>
      <c r="Y3552" s="43"/>
    </row>
    <row r="3553" spans="1:25">
      <c r="A3553" s="34"/>
      <c r="B3553" s="34"/>
      <c r="C3553" s="34"/>
      <c r="D3553" s="34"/>
      <c r="E3553" s="34"/>
      <c r="F3553" s="34"/>
      <c r="G3553" s="34"/>
      <c r="H3553" s="33"/>
      <c r="I3553" s="33"/>
      <c r="J3553" s="33"/>
      <c r="K3553" s="33"/>
      <c r="L3553" s="35"/>
      <c r="M3553" s="35"/>
      <c r="N3553" s="36"/>
      <c r="O3553" s="37"/>
      <c r="P3553" s="43"/>
      <c r="Q3553" s="38"/>
      <c r="R3553" s="38"/>
      <c r="S3553" s="39"/>
      <c r="T3553" s="40"/>
      <c r="U3553" s="40"/>
      <c r="V3553" s="38"/>
      <c r="W3553" s="38"/>
      <c r="X3553" s="38"/>
      <c r="Y3553" s="43"/>
    </row>
    <row r="3554" spans="1:25">
      <c r="A3554" s="34"/>
      <c r="B3554" s="34"/>
      <c r="C3554" s="34"/>
      <c r="D3554" s="34"/>
      <c r="E3554" s="34"/>
      <c r="F3554" s="34"/>
      <c r="G3554" s="34"/>
      <c r="H3554" s="33"/>
      <c r="I3554" s="33"/>
      <c r="J3554" s="33"/>
      <c r="K3554" s="33"/>
      <c r="L3554" s="35"/>
      <c r="M3554" s="35"/>
      <c r="N3554" s="36"/>
      <c r="O3554" s="37"/>
      <c r="P3554" s="43"/>
      <c r="Q3554" s="38"/>
      <c r="R3554" s="38"/>
      <c r="S3554" s="39"/>
      <c r="T3554" s="40"/>
      <c r="U3554" s="40"/>
      <c r="V3554" s="38"/>
      <c r="W3554" s="38"/>
      <c r="X3554" s="38"/>
      <c r="Y3554" s="43"/>
    </row>
    <row r="3555" spans="1:25">
      <c r="A3555" s="34"/>
      <c r="B3555" s="34"/>
      <c r="C3555" s="34"/>
      <c r="D3555" s="34"/>
      <c r="E3555" s="34"/>
      <c r="F3555" s="34"/>
      <c r="G3555" s="34"/>
      <c r="H3555" s="33"/>
      <c r="I3555" s="33"/>
      <c r="J3555" s="33"/>
      <c r="K3555" s="33"/>
      <c r="L3555" s="35"/>
      <c r="M3555" s="35"/>
      <c r="N3555" s="36"/>
      <c r="O3555" s="37"/>
      <c r="P3555" s="43"/>
      <c r="Q3555" s="38"/>
      <c r="R3555" s="38"/>
      <c r="S3555" s="39"/>
      <c r="T3555" s="40"/>
      <c r="U3555" s="40"/>
      <c r="V3555" s="38"/>
      <c r="W3555" s="38"/>
      <c r="X3555" s="38"/>
      <c r="Y3555" s="43"/>
    </row>
    <row r="3556" spans="1:25">
      <c r="A3556" s="34"/>
      <c r="B3556" s="34"/>
      <c r="C3556" s="34"/>
      <c r="D3556" s="34"/>
      <c r="E3556" s="34"/>
      <c r="F3556" s="34"/>
      <c r="G3556" s="34"/>
      <c r="H3556" s="33"/>
      <c r="I3556" s="33"/>
      <c r="J3556" s="33"/>
      <c r="K3556" s="33"/>
      <c r="L3556" s="35"/>
      <c r="M3556" s="35"/>
      <c r="N3556" s="36"/>
      <c r="O3556" s="37"/>
      <c r="P3556" s="43"/>
      <c r="Q3556" s="38"/>
      <c r="R3556" s="38"/>
      <c r="S3556" s="39"/>
      <c r="T3556" s="40"/>
      <c r="U3556" s="40"/>
      <c r="V3556" s="38"/>
      <c r="W3556" s="38"/>
      <c r="X3556" s="38"/>
      <c r="Y3556" s="43"/>
    </row>
    <row r="3557" spans="1:25">
      <c r="A3557" s="34"/>
      <c r="B3557" s="34"/>
      <c r="C3557" s="34"/>
      <c r="D3557" s="34"/>
      <c r="E3557" s="34"/>
      <c r="F3557" s="34"/>
      <c r="G3557" s="34"/>
      <c r="H3557" s="33"/>
      <c r="I3557" s="33"/>
      <c r="J3557" s="33"/>
      <c r="K3557" s="33"/>
      <c r="L3557" s="35"/>
      <c r="M3557" s="35"/>
      <c r="N3557" s="36"/>
      <c r="O3557" s="37"/>
      <c r="P3557" s="43"/>
      <c r="Q3557" s="38"/>
      <c r="R3557" s="38"/>
      <c r="S3557" s="39"/>
      <c r="T3557" s="40"/>
      <c r="U3557" s="40"/>
      <c r="V3557" s="38"/>
      <c r="W3557" s="38"/>
      <c r="X3557" s="38"/>
      <c r="Y3557" s="43"/>
    </row>
    <row r="3558" spans="1:25">
      <c r="A3558" s="34"/>
      <c r="B3558" s="34"/>
      <c r="C3558" s="34"/>
      <c r="D3558" s="34"/>
      <c r="E3558" s="34"/>
      <c r="F3558" s="34"/>
      <c r="G3558" s="34"/>
      <c r="H3558" s="33"/>
      <c r="I3558" s="33"/>
      <c r="J3558" s="33"/>
      <c r="K3558" s="33"/>
      <c r="L3558" s="35"/>
      <c r="M3558" s="35"/>
      <c r="N3558" s="36"/>
      <c r="O3558" s="37"/>
      <c r="P3558" s="43"/>
      <c r="Q3558" s="38"/>
      <c r="R3558" s="38"/>
      <c r="S3558" s="39"/>
      <c r="T3558" s="40"/>
      <c r="U3558" s="40"/>
      <c r="V3558" s="38"/>
      <c r="W3558" s="38"/>
      <c r="X3558" s="38"/>
      <c r="Y3558" s="43"/>
    </row>
    <row r="3559" spans="1:25">
      <c r="A3559" s="34"/>
      <c r="B3559" s="34"/>
      <c r="C3559" s="34"/>
      <c r="D3559" s="34"/>
      <c r="E3559" s="34"/>
      <c r="F3559" s="34"/>
      <c r="G3559" s="34"/>
      <c r="H3559" s="33"/>
      <c r="I3559" s="33"/>
      <c r="J3559" s="33"/>
      <c r="K3559" s="33"/>
      <c r="L3559" s="35"/>
      <c r="M3559" s="35"/>
      <c r="N3559" s="36"/>
      <c r="O3559" s="37"/>
      <c r="P3559" s="43"/>
      <c r="Q3559" s="38"/>
      <c r="R3559" s="38"/>
      <c r="S3559" s="39"/>
      <c r="T3559" s="40"/>
      <c r="U3559" s="40"/>
      <c r="V3559" s="38"/>
      <c r="W3559" s="38"/>
      <c r="X3559" s="38"/>
      <c r="Y3559" s="43"/>
    </row>
    <row r="3560" spans="1:25">
      <c r="A3560" s="34"/>
      <c r="B3560" s="34"/>
      <c r="C3560" s="34"/>
      <c r="D3560" s="34"/>
      <c r="E3560" s="34"/>
      <c r="F3560" s="34"/>
      <c r="G3560" s="34"/>
      <c r="H3560" s="33"/>
      <c r="I3560" s="33"/>
      <c r="J3560" s="33"/>
      <c r="K3560" s="33"/>
      <c r="L3560" s="35"/>
      <c r="M3560" s="35"/>
      <c r="N3560" s="36"/>
      <c r="O3560" s="37"/>
      <c r="P3560" s="43"/>
      <c r="Q3560" s="38"/>
      <c r="R3560" s="38"/>
      <c r="S3560" s="39"/>
      <c r="T3560" s="40"/>
      <c r="U3560" s="40"/>
      <c r="V3560" s="38"/>
      <c r="W3560" s="38"/>
      <c r="X3560" s="38"/>
      <c r="Y3560" s="43"/>
    </row>
    <row r="3561" spans="1:25">
      <c r="A3561" s="34"/>
      <c r="B3561" s="34"/>
      <c r="C3561" s="34"/>
      <c r="D3561" s="34"/>
      <c r="E3561" s="34"/>
      <c r="F3561" s="34"/>
      <c r="G3561" s="34"/>
      <c r="H3561" s="33"/>
      <c r="I3561" s="33"/>
      <c r="J3561" s="33"/>
      <c r="K3561" s="33"/>
      <c r="L3561" s="35"/>
      <c r="M3561" s="35"/>
      <c r="N3561" s="36"/>
      <c r="O3561" s="37"/>
      <c r="P3561" s="43"/>
      <c r="Q3561" s="38"/>
      <c r="R3561" s="38"/>
      <c r="S3561" s="39"/>
      <c r="T3561" s="40"/>
      <c r="U3561" s="40"/>
      <c r="V3561" s="38"/>
      <c r="W3561" s="38"/>
      <c r="X3561" s="38"/>
      <c r="Y3561" s="43"/>
    </row>
    <row r="3562" spans="1:25">
      <c r="A3562" s="34"/>
      <c r="B3562" s="34"/>
      <c r="C3562" s="34"/>
      <c r="D3562" s="34"/>
      <c r="E3562" s="34"/>
      <c r="F3562" s="34"/>
      <c r="G3562" s="34"/>
      <c r="H3562" s="33"/>
      <c r="I3562" s="33"/>
      <c r="J3562" s="33"/>
      <c r="K3562" s="33"/>
      <c r="L3562" s="35"/>
      <c r="M3562" s="35"/>
      <c r="N3562" s="36"/>
      <c r="O3562" s="37"/>
      <c r="P3562" s="43"/>
      <c r="Q3562" s="38"/>
      <c r="R3562" s="38"/>
      <c r="S3562" s="39"/>
      <c r="T3562" s="40"/>
      <c r="U3562" s="40"/>
      <c r="V3562" s="38"/>
      <c r="W3562" s="38"/>
      <c r="X3562" s="38"/>
      <c r="Y3562" s="43"/>
    </row>
    <row r="3563" spans="1:25">
      <c r="A3563" s="34"/>
      <c r="B3563" s="34"/>
      <c r="C3563" s="34"/>
      <c r="D3563" s="34"/>
      <c r="E3563" s="34"/>
      <c r="F3563" s="34"/>
      <c r="G3563" s="34"/>
      <c r="H3563" s="33"/>
      <c r="I3563" s="33"/>
      <c r="J3563" s="33"/>
      <c r="K3563" s="33"/>
      <c r="L3563" s="35"/>
      <c r="M3563" s="35"/>
      <c r="N3563" s="36"/>
      <c r="O3563" s="37"/>
      <c r="P3563" s="43"/>
      <c r="Q3563" s="38"/>
      <c r="R3563" s="38"/>
      <c r="S3563" s="39"/>
      <c r="T3563" s="40"/>
      <c r="U3563" s="40"/>
      <c r="V3563" s="38"/>
      <c r="W3563" s="38"/>
      <c r="X3563" s="38"/>
      <c r="Y3563" s="43"/>
    </row>
    <row r="3564" spans="1:25">
      <c r="A3564" s="34"/>
      <c r="B3564" s="34"/>
      <c r="C3564" s="34"/>
      <c r="D3564" s="34"/>
      <c r="E3564" s="34"/>
      <c r="F3564" s="34"/>
      <c r="G3564" s="34"/>
      <c r="H3564" s="33"/>
      <c r="I3564" s="33"/>
      <c r="J3564" s="33"/>
      <c r="K3564" s="33"/>
      <c r="L3564" s="35"/>
      <c r="M3564" s="35"/>
      <c r="N3564" s="36"/>
      <c r="O3564" s="37"/>
      <c r="P3564" s="43"/>
      <c r="Q3564" s="38"/>
      <c r="R3564" s="38"/>
      <c r="S3564" s="39"/>
      <c r="T3564" s="40"/>
      <c r="U3564" s="40"/>
      <c r="V3564" s="38"/>
      <c r="W3564" s="38"/>
      <c r="X3564" s="38"/>
      <c r="Y3564" s="43"/>
    </row>
    <row r="3565" spans="1:25">
      <c r="A3565" s="34"/>
      <c r="B3565" s="34"/>
      <c r="C3565" s="34"/>
      <c r="D3565" s="34"/>
      <c r="E3565" s="34"/>
      <c r="F3565" s="34"/>
      <c r="G3565" s="34"/>
      <c r="H3565" s="33"/>
      <c r="I3565" s="33"/>
      <c r="J3565" s="33"/>
      <c r="K3565" s="33"/>
      <c r="L3565" s="35"/>
      <c r="M3565" s="35"/>
      <c r="N3565" s="36"/>
      <c r="O3565" s="37"/>
      <c r="P3565" s="43"/>
      <c r="Q3565" s="38"/>
      <c r="R3565" s="38"/>
      <c r="S3565" s="39"/>
      <c r="T3565" s="40"/>
      <c r="U3565" s="40"/>
      <c r="V3565" s="38"/>
      <c r="W3565" s="38"/>
      <c r="X3565" s="38"/>
      <c r="Y3565" s="43"/>
    </row>
    <row r="3566" spans="1:25">
      <c r="A3566" s="34"/>
      <c r="B3566" s="34"/>
      <c r="C3566" s="34"/>
      <c r="D3566" s="34"/>
      <c r="E3566" s="34"/>
      <c r="F3566" s="34"/>
      <c r="G3566" s="34"/>
      <c r="H3566" s="33"/>
      <c r="I3566" s="33"/>
      <c r="J3566" s="33"/>
      <c r="K3566" s="33"/>
      <c r="L3566" s="35"/>
      <c r="M3566" s="35"/>
      <c r="N3566" s="36"/>
      <c r="O3566" s="37"/>
      <c r="P3566" s="43"/>
      <c r="Q3566" s="38"/>
      <c r="R3566" s="38"/>
      <c r="S3566" s="39"/>
      <c r="T3566" s="40"/>
      <c r="U3566" s="40"/>
      <c r="V3566" s="38"/>
      <c r="W3566" s="38"/>
      <c r="X3566" s="38"/>
      <c r="Y3566" s="43"/>
    </row>
    <row r="3567" spans="1:25">
      <c r="A3567" s="34"/>
      <c r="B3567" s="34"/>
      <c r="C3567" s="34"/>
      <c r="D3567" s="34"/>
      <c r="E3567" s="34"/>
      <c r="F3567" s="34"/>
      <c r="G3567" s="34"/>
      <c r="H3567" s="33"/>
      <c r="I3567" s="33"/>
      <c r="J3567" s="33"/>
      <c r="K3567" s="33"/>
      <c r="L3567" s="35"/>
      <c r="M3567" s="35"/>
      <c r="N3567" s="36"/>
      <c r="O3567" s="37"/>
      <c r="P3567" s="43"/>
      <c r="Q3567" s="38"/>
      <c r="R3567" s="38"/>
      <c r="S3567" s="39"/>
      <c r="T3567" s="40"/>
      <c r="U3567" s="40"/>
      <c r="V3567" s="38"/>
      <c r="W3567" s="38"/>
      <c r="X3567" s="38"/>
      <c r="Y3567" s="43"/>
    </row>
    <row r="3568" spans="1:25">
      <c r="A3568" s="34"/>
      <c r="B3568" s="34"/>
      <c r="C3568" s="34"/>
      <c r="D3568" s="34"/>
      <c r="E3568" s="34"/>
      <c r="F3568" s="34"/>
      <c r="G3568" s="34"/>
      <c r="H3568" s="33"/>
      <c r="I3568" s="33"/>
      <c r="J3568" s="33"/>
      <c r="K3568" s="33"/>
      <c r="L3568" s="35"/>
      <c r="M3568" s="35"/>
      <c r="N3568" s="36"/>
      <c r="O3568" s="37"/>
      <c r="P3568" s="43"/>
      <c r="Q3568" s="38"/>
      <c r="R3568" s="38"/>
      <c r="S3568" s="39"/>
      <c r="T3568" s="40"/>
      <c r="U3568" s="40"/>
      <c r="V3568" s="38"/>
      <c r="W3568" s="38"/>
      <c r="X3568" s="38"/>
      <c r="Y3568" s="43"/>
    </row>
    <row r="3569" spans="1:25">
      <c r="A3569" s="34"/>
      <c r="B3569" s="34"/>
      <c r="C3569" s="34"/>
      <c r="D3569" s="34"/>
      <c r="E3569" s="34"/>
      <c r="F3569" s="34"/>
      <c r="G3569" s="34"/>
      <c r="H3569" s="33"/>
      <c r="I3569" s="33"/>
      <c r="J3569" s="33"/>
      <c r="K3569" s="33"/>
      <c r="L3569" s="35"/>
      <c r="M3569" s="35"/>
      <c r="N3569" s="36"/>
      <c r="O3569" s="37"/>
      <c r="P3569" s="43"/>
      <c r="Q3569" s="38"/>
      <c r="R3569" s="38"/>
      <c r="S3569" s="39"/>
      <c r="T3569" s="40"/>
      <c r="U3569" s="40"/>
      <c r="V3569" s="38"/>
      <c r="W3569" s="38"/>
      <c r="X3569" s="38"/>
      <c r="Y3569" s="43"/>
    </row>
    <row r="3570" spans="1:25">
      <c r="A3570" s="34"/>
      <c r="B3570" s="34"/>
      <c r="C3570" s="34"/>
      <c r="D3570" s="34"/>
      <c r="E3570" s="34"/>
      <c r="F3570" s="34"/>
      <c r="G3570" s="34"/>
      <c r="H3570" s="33"/>
      <c r="I3570" s="33"/>
      <c r="J3570" s="33"/>
      <c r="K3570" s="33"/>
      <c r="L3570" s="35"/>
      <c r="M3570" s="35"/>
      <c r="N3570" s="36"/>
      <c r="O3570" s="37"/>
      <c r="P3570" s="43"/>
      <c r="Q3570" s="38"/>
      <c r="R3570" s="38"/>
      <c r="S3570" s="39"/>
      <c r="T3570" s="40"/>
      <c r="U3570" s="40"/>
      <c r="V3570" s="38"/>
      <c r="W3570" s="38"/>
      <c r="X3570" s="38"/>
      <c r="Y3570" s="43"/>
    </row>
    <row r="3571" spans="1:25">
      <c r="A3571" s="34"/>
      <c r="B3571" s="34"/>
      <c r="C3571" s="34"/>
      <c r="D3571" s="34"/>
      <c r="E3571" s="34"/>
      <c r="F3571" s="34"/>
      <c r="G3571" s="34"/>
      <c r="H3571" s="33"/>
      <c r="I3571" s="33"/>
      <c r="J3571" s="33"/>
      <c r="K3571" s="33"/>
      <c r="L3571" s="35"/>
      <c r="M3571" s="35"/>
      <c r="N3571" s="36"/>
      <c r="O3571" s="37"/>
      <c r="P3571" s="43"/>
      <c r="Q3571" s="38"/>
      <c r="R3571" s="38"/>
      <c r="S3571" s="39"/>
      <c r="T3571" s="40"/>
      <c r="U3571" s="40"/>
      <c r="V3571" s="38"/>
      <c r="W3571" s="38"/>
      <c r="X3571" s="38"/>
      <c r="Y3571" s="43"/>
    </row>
    <row r="3572" spans="1:25">
      <c r="A3572" s="34"/>
      <c r="B3572" s="34"/>
      <c r="C3572" s="34"/>
      <c r="D3572" s="34"/>
      <c r="E3572" s="34"/>
      <c r="F3572" s="34"/>
      <c r="G3572" s="34"/>
      <c r="H3572" s="33"/>
      <c r="I3572" s="33"/>
      <c r="J3572" s="33"/>
      <c r="K3572" s="33"/>
      <c r="L3572" s="35"/>
      <c r="M3572" s="35"/>
      <c r="N3572" s="36"/>
      <c r="O3572" s="37"/>
      <c r="P3572" s="43"/>
      <c r="Q3572" s="38"/>
      <c r="R3572" s="38"/>
      <c r="S3572" s="39"/>
      <c r="T3572" s="40"/>
      <c r="U3572" s="40"/>
      <c r="V3572" s="38"/>
      <c r="W3572" s="38"/>
      <c r="X3572" s="38"/>
      <c r="Y3572" s="43"/>
    </row>
    <row r="3573" spans="1:25">
      <c r="A3573" s="34"/>
      <c r="B3573" s="34"/>
      <c r="C3573" s="34"/>
      <c r="D3573" s="34"/>
      <c r="E3573" s="34"/>
      <c r="F3573" s="34"/>
      <c r="G3573" s="34"/>
      <c r="H3573" s="33"/>
      <c r="I3573" s="33"/>
      <c r="J3573" s="33"/>
      <c r="K3573" s="33"/>
      <c r="L3573" s="35"/>
      <c r="M3573" s="35"/>
      <c r="N3573" s="36"/>
      <c r="O3573" s="37"/>
      <c r="P3573" s="43"/>
      <c r="Q3573" s="38"/>
      <c r="R3573" s="38"/>
      <c r="S3573" s="39"/>
      <c r="T3573" s="40"/>
      <c r="U3573" s="40"/>
      <c r="V3573" s="38"/>
      <c r="W3573" s="38"/>
      <c r="X3573" s="38"/>
      <c r="Y3573" s="43"/>
    </row>
    <row r="3574" spans="1:25">
      <c r="A3574" s="34"/>
      <c r="B3574" s="34"/>
      <c r="C3574" s="34"/>
      <c r="D3574" s="34"/>
      <c r="E3574" s="34"/>
      <c r="F3574" s="34"/>
      <c r="G3574" s="34"/>
      <c r="H3574" s="33"/>
      <c r="I3574" s="33"/>
      <c r="J3574" s="33"/>
      <c r="K3574" s="33"/>
      <c r="L3574" s="35"/>
      <c r="M3574" s="35"/>
      <c r="N3574" s="36"/>
      <c r="O3574" s="37"/>
      <c r="P3574" s="43"/>
      <c r="Q3574" s="38"/>
      <c r="R3574" s="38"/>
      <c r="S3574" s="39"/>
      <c r="T3574" s="40"/>
      <c r="U3574" s="40"/>
      <c r="V3574" s="38"/>
      <c r="W3574" s="38"/>
      <c r="X3574" s="38"/>
      <c r="Y3574" s="43"/>
    </row>
    <row r="3575" spans="1:25">
      <c r="A3575" s="34"/>
      <c r="B3575" s="34"/>
      <c r="C3575" s="34"/>
      <c r="D3575" s="34"/>
      <c r="E3575" s="34"/>
      <c r="F3575" s="34"/>
      <c r="G3575" s="34"/>
      <c r="H3575" s="33"/>
      <c r="I3575" s="33"/>
      <c r="J3575" s="33"/>
      <c r="K3575" s="33"/>
      <c r="L3575" s="35"/>
      <c r="M3575" s="35"/>
      <c r="N3575" s="36"/>
      <c r="O3575" s="37"/>
      <c r="P3575" s="43"/>
      <c r="Q3575" s="38"/>
      <c r="R3575" s="38"/>
      <c r="S3575" s="39"/>
      <c r="T3575" s="40"/>
      <c r="U3575" s="40"/>
      <c r="V3575" s="38"/>
      <c r="W3575" s="38"/>
      <c r="X3575" s="38"/>
      <c r="Y3575" s="43"/>
    </row>
    <row r="3576" spans="1:25">
      <c r="A3576" s="34"/>
      <c r="B3576" s="34"/>
      <c r="C3576" s="34"/>
      <c r="D3576" s="34"/>
      <c r="E3576" s="34"/>
      <c r="F3576" s="34"/>
      <c r="G3576" s="34"/>
      <c r="H3576" s="33"/>
      <c r="I3576" s="33"/>
      <c r="J3576" s="33"/>
      <c r="K3576" s="33"/>
      <c r="L3576" s="35"/>
      <c r="M3576" s="35"/>
      <c r="N3576" s="36"/>
      <c r="O3576" s="37"/>
      <c r="P3576" s="43"/>
      <c r="Q3576" s="38"/>
      <c r="R3576" s="38"/>
      <c r="S3576" s="39"/>
      <c r="T3576" s="40"/>
      <c r="U3576" s="40"/>
      <c r="V3576" s="38"/>
      <c r="W3576" s="38"/>
      <c r="X3576" s="38"/>
      <c r="Y3576" s="43"/>
    </row>
    <row r="3577" spans="1:25">
      <c r="A3577" s="34"/>
      <c r="B3577" s="34"/>
      <c r="C3577" s="34"/>
      <c r="D3577" s="34"/>
      <c r="E3577" s="34"/>
      <c r="F3577" s="34"/>
      <c r="G3577" s="34"/>
      <c r="H3577" s="33"/>
      <c r="I3577" s="33"/>
      <c r="J3577" s="33"/>
      <c r="K3577" s="33"/>
      <c r="L3577" s="35"/>
      <c r="M3577" s="35"/>
      <c r="N3577" s="36"/>
      <c r="O3577" s="37"/>
      <c r="P3577" s="43"/>
      <c r="Q3577" s="38"/>
      <c r="R3577" s="38"/>
      <c r="S3577" s="39"/>
      <c r="T3577" s="40"/>
      <c r="U3577" s="40"/>
      <c r="V3577" s="38"/>
      <c r="W3577" s="38"/>
      <c r="X3577" s="38"/>
      <c r="Y3577" s="43"/>
    </row>
    <row r="3578" spans="1:25">
      <c r="A3578" s="34"/>
      <c r="B3578" s="34"/>
      <c r="C3578" s="34"/>
      <c r="D3578" s="34"/>
      <c r="E3578" s="34"/>
      <c r="F3578" s="34"/>
      <c r="G3578" s="34"/>
      <c r="H3578" s="33"/>
      <c r="I3578" s="33"/>
      <c r="J3578" s="33"/>
      <c r="K3578" s="33"/>
      <c r="L3578" s="35"/>
      <c r="M3578" s="35"/>
      <c r="N3578" s="36"/>
      <c r="O3578" s="37"/>
      <c r="P3578" s="43"/>
      <c r="Q3578" s="38"/>
      <c r="R3578" s="38"/>
      <c r="S3578" s="39"/>
      <c r="T3578" s="40"/>
      <c r="U3578" s="40"/>
      <c r="V3578" s="38"/>
      <c r="W3578" s="38"/>
      <c r="X3578" s="38"/>
      <c r="Y3578" s="43"/>
    </row>
    <row r="3579" spans="1:25">
      <c r="A3579" s="34"/>
      <c r="B3579" s="34"/>
      <c r="C3579" s="34"/>
      <c r="D3579" s="34"/>
      <c r="E3579" s="34"/>
      <c r="F3579" s="34"/>
      <c r="G3579" s="34"/>
      <c r="H3579" s="33"/>
      <c r="I3579" s="33"/>
      <c r="J3579" s="33"/>
      <c r="K3579" s="33"/>
      <c r="L3579" s="35"/>
      <c r="M3579" s="35"/>
      <c r="N3579" s="36"/>
      <c r="O3579" s="37"/>
      <c r="P3579" s="43"/>
      <c r="Q3579" s="38"/>
      <c r="R3579" s="38"/>
      <c r="S3579" s="39"/>
      <c r="T3579" s="40"/>
      <c r="U3579" s="40"/>
      <c r="V3579" s="38"/>
      <c r="W3579" s="38"/>
      <c r="X3579" s="38"/>
      <c r="Y3579" s="43"/>
    </row>
    <row r="3580" spans="1:25">
      <c r="A3580" s="34"/>
      <c r="B3580" s="34"/>
      <c r="C3580" s="34"/>
      <c r="D3580" s="34"/>
      <c r="E3580" s="34"/>
      <c r="F3580" s="34"/>
      <c r="G3580" s="34"/>
      <c r="H3580" s="33"/>
      <c r="I3580" s="33"/>
      <c r="J3580" s="33"/>
      <c r="K3580" s="33"/>
      <c r="L3580" s="35"/>
      <c r="M3580" s="35"/>
      <c r="N3580" s="36"/>
      <c r="O3580" s="37"/>
      <c r="P3580" s="43"/>
      <c r="Q3580" s="38"/>
      <c r="R3580" s="38"/>
      <c r="S3580" s="39"/>
      <c r="T3580" s="40"/>
      <c r="U3580" s="40"/>
      <c r="V3580" s="38"/>
      <c r="W3580" s="38"/>
      <c r="X3580" s="38"/>
      <c r="Y3580" s="43"/>
    </row>
    <row r="3581" spans="1:25">
      <c r="A3581" s="34"/>
      <c r="B3581" s="34"/>
      <c r="C3581" s="34"/>
      <c r="D3581" s="34"/>
      <c r="E3581" s="34"/>
      <c r="F3581" s="34"/>
      <c r="G3581" s="34"/>
      <c r="H3581" s="33"/>
      <c r="I3581" s="33"/>
      <c r="J3581" s="33"/>
      <c r="K3581" s="33"/>
      <c r="L3581" s="35"/>
      <c r="M3581" s="35"/>
      <c r="N3581" s="36"/>
      <c r="O3581" s="37"/>
      <c r="P3581" s="43"/>
      <c r="Q3581" s="38"/>
      <c r="R3581" s="38"/>
      <c r="S3581" s="39"/>
      <c r="T3581" s="40"/>
      <c r="U3581" s="40"/>
      <c r="V3581" s="38"/>
      <c r="W3581" s="38"/>
      <c r="X3581" s="38"/>
      <c r="Y3581" s="43"/>
    </row>
    <row r="3582" spans="1:25">
      <c r="A3582" s="34"/>
      <c r="B3582" s="34"/>
      <c r="C3582" s="34"/>
      <c r="D3582" s="34"/>
      <c r="E3582" s="34"/>
      <c r="F3582" s="34"/>
      <c r="G3582" s="34"/>
      <c r="H3582" s="33"/>
      <c r="I3582" s="33"/>
      <c r="J3582" s="33"/>
      <c r="K3582" s="33"/>
      <c r="L3582" s="35"/>
      <c r="M3582" s="35"/>
      <c r="N3582" s="36"/>
      <c r="O3582" s="37"/>
      <c r="P3582" s="43"/>
      <c r="Q3582" s="38"/>
      <c r="R3582" s="38"/>
      <c r="S3582" s="39"/>
      <c r="T3582" s="40"/>
      <c r="U3582" s="40"/>
      <c r="V3582" s="38"/>
      <c r="W3582" s="38"/>
      <c r="X3582" s="38"/>
      <c r="Y3582" s="43"/>
    </row>
    <row r="3583" spans="1:25">
      <c r="A3583" s="34"/>
      <c r="B3583" s="34"/>
      <c r="C3583" s="34"/>
      <c r="D3583" s="34"/>
      <c r="E3583" s="34"/>
      <c r="F3583" s="34"/>
      <c r="G3583" s="34"/>
      <c r="H3583" s="33"/>
      <c r="I3583" s="33"/>
      <c r="J3583" s="33"/>
      <c r="K3583" s="33"/>
      <c r="L3583" s="35"/>
      <c r="M3583" s="35"/>
      <c r="N3583" s="36"/>
      <c r="O3583" s="37"/>
      <c r="P3583" s="43"/>
      <c r="Q3583" s="38"/>
      <c r="R3583" s="38"/>
      <c r="S3583" s="39"/>
      <c r="T3583" s="40"/>
      <c r="U3583" s="40"/>
      <c r="V3583" s="38"/>
      <c r="W3583" s="38"/>
      <c r="X3583" s="38"/>
      <c r="Y3583" s="43"/>
    </row>
    <row r="3584" spans="1:25">
      <c r="A3584" s="34"/>
      <c r="B3584" s="34"/>
      <c r="C3584" s="34"/>
      <c r="D3584" s="34"/>
      <c r="E3584" s="34"/>
      <c r="F3584" s="34"/>
      <c r="G3584" s="34"/>
      <c r="H3584" s="33"/>
      <c r="I3584" s="33"/>
      <c r="J3584" s="33"/>
      <c r="K3584" s="33"/>
      <c r="L3584" s="35"/>
      <c r="M3584" s="35"/>
      <c r="N3584" s="36"/>
      <c r="O3584" s="37"/>
      <c r="P3584" s="43"/>
      <c r="Q3584" s="38"/>
      <c r="R3584" s="38"/>
      <c r="S3584" s="39"/>
      <c r="T3584" s="40"/>
      <c r="U3584" s="40"/>
      <c r="V3584" s="38"/>
      <c r="W3584" s="38"/>
      <c r="X3584" s="38"/>
      <c r="Y3584" s="43"/>
    </row>
    <row r="3585" spans="1:25">
      <c r="A3585" s="34"/>
      <c r="B3585" s="34"/>
      <c r="C3585" s="34"/>
      <c r="D3585" s="34"/>
      <c r="E3585" s="34"/>
      <c r="F3585" s="34"/>
      <c r="G3585" s="34"/>
      <c r="H3585" s="33"/>
      <c r="I3585" s="33"/>
      <c r="J3585" s="33"/>
      <c r="K3585" s="33"/>
      <c r="L3585" s="35"/>
      <c r="M3585" s="35"/>
      <c r="N3585" s="36"/>
      <c r="O3585" s="37"/>
      <c r="P3585" s="43"/>
      <c r="Q3585" s="38"/>
      <c r="R3585" s="38"/>
      <c r="S3585" s="39"/>
      <c r="T3585" s="40"/>
      <c r="U3585" s="40"/>
      <c r="V3585" s="38"/>
      <c r="W3585" s="38"/>
      <c r="X3585" s="38"/>
      <c r="Y3585" s="43"/>
    </row>
    <row r="3586" spans="1:25">
      <c r="A3586" s="34"/>
      <c r="B3586" s="34"/>
      <c r="C3586" s="34"/>
      <c r="D3586" s="34"/>
      <c r="E3586" s="34"/>
      <c r="F3586" s="34"/>
      <c r="G3586" s="34"/>
      <c r="H3586" s="33"/>
      <c r="I3586" s="33"/>
      <c r="J3586" s="33"/>
      <c r="K3586" s="33"/>
      <c r="L3586" s="35"/>
      <c r="M3586" s="35"/>
      <c r="N3586" s="36"/>
      <c r="O3586" s="37"/>
      <c r="P3586" s="43"/>
      <c r="Q3586" s="38"/>
      <c r="R3586" s="38"/>
      <c r="S3586" s="39"/>
      <c r="T3586" s="40"/>
      <c r="U3586" s="40"/>
      <c r="V3586" s="38"/>
      <c r="W3586" s="38"/>
      <c r="X3586" s="38"/>
      <c r="Y3586" s="43"/>
    </row>
    <row r="3587" spans="1:25">
      <c r="A3587" s="34"/>
      <c r="B3587" s="34"/>
      <c r="C3587" s="34"/>
      <c r="D3587" s="34"/>
      <c r="E3587" s="34"/>
      <c r="F3587" s="34"/>
      <c r="G3587" s="34"/>
      <c r="H3587" s="33"/>
      <c r="I3587" s="33"/>
      <c r="J3587" s="33"/>
      <c r="K3587" s="33"/>
      <c r="L3587" s="35"/>
      <c r="M3587" s="35"/>
      <c r="N3587" s="36"/>
      <c r="O3587" s="37"/>
      <c r="P3587" s="43"/>
      <c r="Q3587" s="38"/>
      <c r="R3587" s="38"/>
      <c r="S3587" s="39"/>
      <c r="T3587" s="40"/>
      <c r="U3587" s="40"/>
      <c r="V3587" s="38"/>
      <c r="W3587" s="38"/>
      <c r="X3587" s="38"/>
      <c r="Y3587" s="43"/>
    </row>
    <row r="3588" spans="1:25">
      <c r="A3588" s="34"/>
      <c r="B3588" s="34"/>
      <c r="C3588" s="34"/>
      <c r="D3588" s="34"/>
      <c r="E3588" s="34"/>
      <c r="F3588" s="34"/>
      <c r="G3588" s="34"/>
      <c r="H3588" s="33"/>
      <c r="I3588" s="33"/>
      <c r="J3588" s="33"/>
      <c r="K3588" s="33"/>
      <c r="L3588" s="35"/>
      <c r="M3588" s="35"/>
      <c r="N3588" s="36"/>
      <c r="O3588" s="37"/>
      <c r="P3588" s="43"/>
      <c r="Q3588" s="38"/>
      <c r="R3588" s="38"/>
      <c r="S3588" s="39"/>
      <c r="T3588" s="40"/>
      <c r="U3588" s="40"/>
      <c r="V3588" s="38"/>
      <c r="W3588" s="38"/>
      <c r="X3588" s="38"/>
      <c r="Y3588" s="43"/>
    </row>
    <row r="3589" spans="1:25">
      <c r="A3589" s="34"/>
      <c r="B3589" s="34"/>
      <c r="C3589" s="34"/>
      <c r="D3589" s="34"/>
      <c r="E3589" s="34"/>
      <c r="F3589" s="34"/>
      <c r="G3589" s="34"/>
      <c r="H3589" s="33"/>
      <c r="I3589" s="33"/>
      <c r="J3589" s="33"/>
      <c r="K3589" s="33"/>
      <c r="L3589" s="35"/>
      <c r="M3589" s="35"/>
      <c r="N3589" s="36"/>
      <c r="O3589" s="37"/>
      <c r="P3589" s="43"/>
      <c r="Q3589" s="38"/>
      <c r="R3589" s="38"/>
      <c r="S3589" s="39"/>
      <c r="T3589" s="40"/>
      <c r="U3589" s="40"/>
      <c r="V3589" s="38"/>
      <c r="W3589" s="38"/>
      <c r="X3589" s="38"/>
      <c r="Y3589" s="43"/>
    </row>
    <row r="3590" spans="1:25">
      <c r="A3590" s="34"/>
      <c r="B3590" s="34"/>
      <c r="C3590" s="34"/>
      <c r="D3590" s="34"/>
      <c r="E3590" s="34"/>
      <c r="F3590" s="34"/>
      <c r="G3590" s="34"/>
      <c r="H3590" s="33"/>
      <c r="I3590" s="33"/>
      <c r="J3590" s="33"/>
      <c r="K3590" s="33"/>
      <c r="L3590" s="35"/>
      <c r="M3590" s="35"/>
      <c r="N3590" s="36"/>
      <c r="O3590" s="37"/>
      <c r="P3590" s="43"/>
      <c r="Q3590" s="38"/>
      <c r="R3590" s="38"/>
      <c r="S3590" s="39"/>
      <c r="T3590" s="40"/>
      <c r="U3590" s="40"/>
      <c r="V3590" s="38"/>
      <c r="W3590" s="38"/>
      <c r="X3590" s="38"/>
      <c r="Y3590" s="43"/>
    </row>
    <row r="3591" spans="1:25">
      <c r="A3591" s="34"/>
      <c r="B3591" s="34"/>
      <c r="C3591" s="34"/>
      <c r="D3591" s="34"/>
      <c r="E3591" s="34"/>
      <c r="F3591" s="34"/>
      <c r="G3591" s="34"/>
      <c r="H3591" s="33"/>
      <c r="I3591" s="33"/>
      <c r="J3591" s="33"/>
      <c r="K3591" s="33"/>
      <c r="L3591" s="35"/>
      <c r="M3591" s="35"/>
      <c r="N3591" s="36"/>
      <c r="O3591" s="37"/>
      <c r="P3591" s="43"/>
      <c r="Q3591" s="38"/>
      <c r="R3591" s="38"/>
      <c r="S3591" s="39"/>
      <c r="T3591" s="40"/>
      <c r="U3591" s="40"/>
      <c r="V3591" s="38"/>
      <c r="W3591" s="38"/>
      <c r="X3591" s="38"/>
      <c r="Y3591" s="43"/>
    </row>
    <row r="3592" spans="1:25">
      <c r="A3592" s="34"/>
      <c r="B3592" s="34"/>
      <c r="C3592" s="34"/>
      <c r="D3592" s="34"/>
      <c r="E3592" s="34"/>
      <c r="F3592" s="34"/>
      <c r="G3592" s="34"/>
      <c r="H3592" s="33"/>
      <c r="I3592" s="33"/>
      <c r="J3592" s="33"/>
      <c r="K3592" s="33"/>
      <c r="L3592" s="35"/>
      <c r="M3592" s="35"/>
      <c r="N3592" s="36"/>
      <c r="O3592" s="37"/>
      <c r="P3592" s="43"/>
      <c r="Q3592" s="38"/>
      <c r="R3592" s="38"/>
      <c r="S3592" s="39"/>
      <c r="T3592" s="40"/>
      <c r="U3592" s="40"/>
      <c r="V3592" s="38"/>
      <c r="W3592" s="38"/>
      <c r="X3592" s="38"/>
      <c r="Y3592" s="43"/>
    </row>
    <row r="3593" spans="1:25">
      <c r="A3593" s="34"/>
      <c r="B3593" s="34"/>
      <c r="C3593" s="34"/>
      <c r="D3593" s="34"/>
      <c r="E3593" s="34"/>
      <c r="F3593" s="34"/>
      <c r="G3593" s="34"/>
      <c r="H3593" s="33"/>
      <c r="I3593" s="33"/>
      <c r="J3593" s="33"/>
      <c r="K3593" s="33"/>
      <c r="L3593" s="35"/>
      <c r="M3593" s="35"/>
      <c r="N3593" s="36"/>
      <c r="O3593" s="37"/>
      <c r="P3593" s="43"/>
      <c r="Q3593" s="38"/>
      <c r="R3593" s="38"/>
      <c r="S3593" s="39"/>
      <c r="T3593" s="40"/>
      <c r="U3593" s="40"/>
      <c r="V3593" s="38"/>
      <c r="W3593" s="38"/>
      <c r="X3593" s="38"/>
      <c r="Y3593" s="43"/>
    </row>
    <row r="3594" spans="1:25">
      <c r="A3594" s="34"/>
      <c r="B3594" s="34"/>
      <c r="C3594" s="34"/>
      <c r="D3594" s="34"/>
      <c r="E3594" s="34"/>
      <c r="F3594" s="34"/>
      <c r="G3594" s="34"/>
      <c r="H3594" s="33"/>
      <c r="I3594" s="33"/>
      <c r="J3594" s="33"/>
      <c r="K3594" s="33"/>
      <c r="L3594" s="35"/>
      <c r="M3594" s="35"/>
      <c r="N3594" s="36"/>
      <c r="O3594" s="37"/>
      <c r="P3594" s="43"/>
      <c r="Q3594" s="38"/>
      <c r="R3594" s="38"/>
      <c r="S3594" s="39"/>
      <c r="T3594" s="40"/>
      <c r="U3594" s="40"/>
      <c r="V3594" s="38"/>
      <c r="W3594" s="38"/>
      <c r="X3594" s="38"/>
      <c r="Y3594" s="43"/>
    </row>
    <row r="3595" spans="1:25">
      <c r="A3595" s="34"/>
      <c r="B3595" s="34"/>
      <c r="C3595" s="34"/>
      <c r="D3595" s="34"/>
      <c r="E3595" s="34"/>
      <c r="F3595" s="34"/>
      <c r="G3595" s="34"/>
      <c r="H3595" s="33"/>
      <c r="I3595" s="33"/>
      <c r="J3595" s="33"/>
      <c r="K3595" s="33"/>
      <c r="L3595" s="35"/>
      <c r="M3595" s="35"/>
      <c r="N3595" s="36"/>
      <c r="O3595" s="37"/>
      <c r="P3595" s="43"/>
      <c r="Q3595" s="38"/>
      <c r="R3595" s="38"/>
      <c r="S3595" s="39"/>
      <c r="T3595" s="40"/>
      <c r="U3595" s="40"/>
      <c r="V3595" s="38"/>
      <c r="W3595" s="38"/>
      <c r="X3595" s="38"/>
      <c r="Y3595" s="43"/>
    </row>
    <row r="3596" spans="1:25">
      <c r="A3596" s="34"/>
      <c r="B3596" s="34"/>
      <c r="C3596" s="34"/>
      <c r="D3596" s="34"/>
      <c r="E3596" s="34"/>
      <c r="F3596" s="34"/>
      <c r="G3596" s="34"/>
      <c r="H3596" s="33"/>
      <c r="I3596" s="33"/>
      <c r="J3596" s="33"/>
      <c r="K3596" s="33"/>
      <c r="L3596" s="35"/>
      <c r="M3596" s="35"/>
      <c r="N3596" s="36"/>
      <c r="O3596" s="37"/>
      <c r="P3596" s="43"/>
      <c r="Q3596" s="38"/>
      <c r="R3596" s="38"/>
      <c r="S3596" s="39"/>
      <c r="T3596" s="40"/>
      <c r="U3596" s="40"/>
      <c r="V3596" s="38"/>
      <c r="W3596" s="38"/>
      <c r="X3596" s="38"/>
      <c r="Y3596" s="43"/>
    </row>
    <row r="3597" spans="1:25">
      <c r="A3597" s="34"/>
      <c r="B3597" s="34"/>
      <c r="C3597" s="34"/>
      <c r="D3597" s="34"/>
      <c r="E3597" s="34"/>
      <c r="F3597" s="34"/>
      <c r="G3597" s="34"/>
      <c r="H3597" s="33"/>
      <c r="I3597" s="33"/>
      <c r="J3597" s="33"/>
      <c r="K3597" s="33"/>
      <c r="L3597" s="35"/>
      <c r="M3597" s="35"/>
      <c r="N3597" s="36"/>
      <c r="O3597" s="37"/>
      <c r="P3597" s="43"/>
      <c r="Q3597" s="38"/>
      <c r="R3597" s="38"/>
      <c r="S3597" s="39"/>
      <c r="T3597" s="40"/>
      <c r="U3597" s="40"/>
      <c r="V3597" s="38"/>
      <c r="W3597" s="38"/>
      <c r="X3597" s="38"/>
      <c r="Y3597" s="43"/>
    </row>
    <row r="3598" spans="1:25">
      <c r="A3598" s="34"/>
      <c r="B3598" s="34"/>
      <c r="C3598" s="34"/>
      <c r="D3598" s="34"/>
      <c r="E3598" s="34"/>
      <c r="F3598" s="34"/>
      <c r="G3598" s="34"/>
      <c r="H3598" s="33"/>
      <c r="I3598" s="33"/>
      <c r="J3598" s="33"/>
      <c r="K3598" s="33"/>
      <c r="L3598" s="35"/>
      <c r="M3598" s="35"/>
      <c r="N3598" s="36"/>
      <c r="O3598" s="37"/>
      <c r="P3598" s="43"/>
      <c r="Q3598" s="38"/>
      <c r="R3598" s="38"/>
      <c r="S3598" s="39"/>
      <c r="T3598" s="40"/>
      <c r="U3598" s="40"/>
      <c r="V3598" s="38"/>
      <c r="W3598" s="38"/>
      <c r="X3598" s="38"/>
      <c r="Y3598" s="43"/>
    </row>
    <row r="3599" spans="1:25">
      <c r="A3599" s="34"/>
      <c r="B3599" s="34"/>
      <c r="C3599" s="34"/>
      <c r="D3599" s="34"/>
      <c r="E3599" s="34"/>
      <c r="F3599" s="34"/>
      <c r="G3599" s="34"/>
      <c r="H3599" s="33"/>
      <c r="I3599" s="33"/>
      <c r="J3599" s="33"/>
      <c r="K3599" s="33"/>
      <c r="L3599" s="35"/>
      <c r="M3599" s="35"/>
      <c r="N3599" s="36"/>
      <c r="O3599" s="37"/>
      <c r="P3599" s="43"/>
      <c r="Q3599" s="38"/>
      <c r="R3599" s="38"/>
      <c r="S3599" s="39"/>
      <c r="T3599" s="40"/>
      <c r="U3599" s="40"/>
      <c r="V3599" s="38"/>
      <c r="W3599" s="38"/>
      <c r="X3599" s="38"/>
      <c r="Y3599" s="43"/>
    </row>
    <row r="3600" spans="1:25">
      <c r="A3600" s="34"/>
      <c r="B3600" s="34"/>
      <c r="C3600" s="34"/>
      <c r="D3600" s="34"/>
      <c r="E3600" s="34"/>
      <c r="F3600" s="34"/>
      <c r="G3600" s="34"/>
      <c r="H3600" s="33"/>
      <c r="I3600" s="33"/>
      <c r="J3600" s="33"/>
      <c r="K3600" s="33"/>
      <c r="L3600" s="35"/>
      <c r="M3600" s="35"/>
      <c r="N3600" s="36"/>
      <c r="O3600" s="37"/>
      <c r="P3600" s="43"/>
      <c r="Q3600" s="38"/>
      <c r="R3600" s="38"/>
      <c r="S3600" s="39"/>
      <c r="T3600" s="40"/>
      <c r="U3600" s="40"/>
      <c r="V3600" s="38"/>
      <c r="W3600" s="38"/>
      <c r="X3600" s="38"/>
      <c r="Y3600" s="43"/>
    </row>
    <row r="3601" spans="1:25">
      <c r="A3601" s="34"/>
      <c r="B3601" s="34"/>
      <c r="C3601" s="34"/>
      <c r="D3601" s="34"/>
      <c r="E3601" s="34"/>
      <c r="F3601" s="34"/>
      <c r="G3601" s="34"/>
      <c r="H3601" s="33"/>
      <c r="I3601" s="33"/>
      <c r="J3601" s="33"/>
      <c r="K3601" s="33"/>
      <c r="L3601" s="35"/>
      <c r="M3601" s="35"/>
      <c r="N3601" s="36"/>
      <c r="O3601" s="37"/>
      <c r="P3601" s="43"/>
      <c r="Q3601" s="38"/>
      <c r="R3601" s="38"/>
      <c r="S3601" s="39"/>
      <c r="T3601" s="40"/>
      <c r="U3601" s="40"/>
      <c r="V3601" s="38"/>
      <c r="W3601" s="38"/>
      <c r="X3601" s="38"/>
      <c r="Y3601" s="43"/>
    </row>
    <row r="3602" spans="1:25">
      <c r="A3602" s="34"/>
      <c r="B3602" s="34"/>
      <c r="C3602" s="34"/>
      <c r="D3602" s="34"/>
      <c r="E3602" s="34"/>
      <c r="F3602" s="34"/>
      <c r="G3602" s="34"/>
      <c r="H3602" s="33"/>
      <c r="I3602" s="33"/>
      <c r="J3602" s="33"/>
      <c r="K3602" s="33"/>
      <c r="L3602" s="35"/>
      <c r="M3602" s="35"/>
      <c r="N3602" s="36"/>
      <c r="O3602" s="37"/>
      <c r="P3602" s="43"/>
      <c r="Q3602" s="38"/>
      <c r="R3602" s="38"/>
      <c r="S3602" s="39"/>
      <c r="T3602" s="40"/>
      <c r="U3602" s="40"/>
      <c r="V3602" s="38"/>
      <c r="W3602" s="38"/>
      <c r="X3602" s="38"/>
      <c r="Y3602" s="43"/>
    </row>
    <row r="3603" spans="1:25">
      <c r="A3603" s="34"/>
      <c r="B3603" s="34"/>
      <c r="C3603" s="34"/>
      <c r="D3603" s="34"/>
      <c r="E3603" s="34"/>
      <c r="F3603" s="34"/>
      <c r="G3603" s="34"/>
      <c r="H3603" s="33"/>
      <c r="I3603" s="33"/>
      <c r="J3603" s="33"/>
      <c r="K3603" s="33"/>
      <c r="L3603" s="35"/>
      <c r="M3603" s="35"/>
      <c r="N3603" s="36"/>
      <c r="O3603" s="37"/>
      <c r="P3603" s="43"/>
      <c r="Q3603" s="38"/>
      <c r="R3603" s="38"/>
      <c r="S3603" s="39"/>
      <c r="T3603" s="40"/>
      <c r="U3603" s="40"/>
      <c r="V3603" s="38"/>
      <c r="W3603" s="38"/>
      <c r="X3603" s="38"/>
      <c r="Y3603" s="43"/>
    </row>
    <row r="3604" spans="1:25">
      <c r="A3604" s="34"/>
      <c r="B3604" s="34"/>
      <c r="C3604" s="34"/>
      <c r="D3604" s="34"/>
      <c r="E3604" s="34"/>
      <c r="F3604" s="34"/>
      <c r="G3604" s="34"/>
      <c r="H3604" s="33"/>
      <c r="I3604" s="33"/>
      <c r="J3604" s="33"/>
      <c r="K3604" s="33"/>
      <c r="L3604" s="35"/>
      <c r="M3604" s="35"/>
      <c r="N3604" s="36"/>
      <c r="O3604" s="37"/>
      <c r="P3604" s="43"/>
      <c r="Q3604" s="38"/>
      <c r="R3604" s="38"/>
      <c r="S3604" s="39"/>
      <c r="T3604" s="40"/>
      <c r="U3604" s="40"/>
      <c r="V3604" s="38"/>
      <c r="W3604" s="38"/>
      <c r="X3604" s="38"/>
      <c r="Y3604" s="43"/>
    </row>
    <row r="3605" spans="1:25">
      <c r="A3605" s="34"/>
      <c r="B3605" s="34"/>
      <c r="C3605" s="34"/>
      <c r="D3605" s="34"/>
      <c r="E3605" s="34"/>
      <c r="F3605" s="34"/>
      <c r="G3605" s="34"/>
      <c r="H3605" s="33"/>
      <c r="I3605" s="33"/>
      <c r="J3605" s="33"/>
      <c r="K3605" s="33"/>
      <c r="L3605" s="35"/>
      <c r="M3605" s="35"/>
      <c r="N3605" s="36"/>
      <c r="O3605" s="37"/>
      <c r="P3605" s="43"/>
      <c r="Q3605" s="38"/>
      <c r="R3605" s="38"/>
      <c r="S3605" s="39"/>
      <c r="T3605" s="40"/>
      <c r="U3605" s="40"/>
      <c r="V3605" s="38"/>
      <c r="W3605" s="38"/>
      <c r="X3605" s="38"/>
      <c r="Y3605" s="43"/>
    </row>
    <row r="3606" spans="1:25">
      <c r="A3606" s="34"/>
      <c r="B3606" s="34"/>
      <c r="C3606" s="34"/>
      <c r="D3606" s="34"/>
      <c r="E3606" s="34"/>
      <c r="F3606" s="34"/>
      <c r="G3606" s="34"/>
      <c r="H3606" s="33"/>
      <c r="I3606" s="33"/>
      <c r="J3606" s="33"/>
      <c r="K3606" s="33"/>
      <c r="L3606" s="35"/>
      <c r="M3606" s="35"/>
      <c r="N3606" s="36"/>
      <c r="O3606" s="37"/>
      <c r="P3606" s="43"/>
      <c r="Q3606" s="38"/>
      <c r="R3606" s="38"/>
      <c r="S3606" s="39"/>
      <c r="T3606" s="40"/>
      <c r="U3606" s="40"/>
      <c r="V3606" s="38"/>
      <c r="W3606" s="38"/>
      <c r="X3606" s="38"/>
      <c r="Y3606" s="43"/>
    </row>
    <row r="3607" spans="1:25">
      <c r="A3607" s="34"/>
      <c r="B3607" s="34"/>
      <c r="C3607" s="34"/>
      <c r="D3607" s="34"/>
      <c r="E3607" s="34"/>
      <c r="F3607" s="34"/>
      <c r="G3607" s="34"/>
      <c r="H3607" s="33"/>
      <c r="I3607" s="33"/>
      <c r="J3607" s="33"/>
      <c r="K3607" s="33"/>
      <c r="L3607" s="35"/>
      <c r="M3607" s="35"/>
      <c r="N3607" s="36"/>
      <c r="O3607" s="37"/>
      <c r="P3607" s="43"/>
      <c r="Q3607" s="38"/>
      <c r="R3607" s="38"/>
      <c r="S3607" s="39"/>
      <c r="T3607" s="40"/>
      <c r="U3607" s="40"/>
      <c r="V3607" s="38"/>
      <c r="W3607" s="38"/>
      <c r="X3607" s="38"/>
      <c r="Y3607" s="43"/>
    </row>
    <row r="3608" spans="1:25">
      <c r="A3608" s="34"/>
      <c r="B3608" s="34"/>
      <c r="C3608" s="34"/>
      <c r="D3608" s="34"/>
      <c r="E3608" s="34"/>
      <c r="F3608" s="34"/>
      <c r="G3608" s="34"/>
      <c r="H3608" s="33"/>
      <c r="I3608" s="33"/>
      <c r="J3608" s="33"/>
      <c r="K3608" s="33"/>
      <c r="L3608" s="35"/>
      <c r="M3608" s="35"/>
      <c r="N3608" s="36"/>
      <c r="O3608" s="37"/>
      <c r="P3608" s="43"/>
      <c r="Q3608" s="38"/>
      <c r="R3608" s="38"/>
      <c r="S3608" s="39"/>
      <c r="T3608" s="40"/>
      <c r="U3608" s="40"/>
      <c r="V3608" s="38"/>
      <c r="W3608" s="38"/>
      <c r="X3608" s="38"/>
      <c r="Y3608" s="43"/>
    </row>
    <row r="3609" spans="1:25">
      <c r="A3609" s="34"/>
      <c r="B3609" s="34"/>
      <c r="C3609" s="34"/>
      <c r="D3609" s="34"/>
      <c r="E3609" s="34"/>
      <c r="F3609" s="34"/>
      <c r="G3609" s="34"/>
      <c r="H3609" s="33"/>
      <c r="I3609" s="33"/>
      <c r="J3609" s="33"/>
      <c r="K3609" s="33"/>
      <c r="L3609" s="35"/>
      <c r="M3609" s="35"/>
      <c r="N3609" s="36"/>
      <c r="O3609" s="37"/>
      <c r="P3609" s="43"/>
      <c r="Q3609" s="38"/>
      <c r="R3609" s="38"/>
      <c r="S3609" s="39"/>
      <c r="T3609" s="40"/>
      <c r="U3609" s="40"/>
      <c r="V3609" s="38"/>
      <c r="W3609" s="38"/>
      <c r="X3609" s="38"/>
      <c r="Y3609" s="43"/>
    </row>
    <row r="3610" spans="1:25">
      <c r="A3610" s="34"/>
      <c r="B3610" s="34"/>
      <c r="C3610" s="34"/>
      <c r="D3610" s="34"/>
      <c r="E3610" s="34"/>
      <c r="F3610" s="34"/>
      <c r="G3610" s="34"/>
      <c r="H3610" s="33"/>
      <c r="I3610" s="33"/>
      <c r="J3610" s="33"/>
      <c r="K3610" s="33"/>
      <c r="L3610" s="35"/>
      <c r="M3610" s="35"/>
      <c r="N3610" s="36"/>
      <c r="O3610" s="37"/>
      <c r="P3610" s="43"/>
      <c r="Q3610" s="38"/>
      <c r="R3610" s="38"/>
      <c r="S3610" s="39"/>
      <c r="T3610" s="40"/>
      <c r="U3610" s="40"/>
      <c r="V3610" s="38"/>
      <c r="W3610" s="38"/>
      <c r="X3610" s="38"/>
      <c r="Y3610" s="43"/>
    </row>
    <row r="3611" spans="1:25">
      <c r="A3611" s="34"/>
      <c r="B3611" s="34"/>
      <c r="C3611" s="34"/>
      <c r="D3611" s="34"/>
      <c r="E3611" s="34"/>
      <c r="F3611" s="34"/>
      <c r="G3611" s="34"/>
      <c r="H3611" s="33"/>
      <c r="I3611" s="33"/>
      <c r="J3611" s="33"/>
      <c r="K3611" s="33"/>
      <c r="L3611" s="35"/>
      <c r="M3611" s="35"/>
      <c r="N3611" s="36"/>
      <c r="O3611" s="37"/>
      <c r="P3611" s="43"/>
      <c r="Q3611" s="38"/>
      <c r="R3611" s="38"/>
      <c r="S3611" s="39"/>
      <c r="T3611" s="40"/>
      <c r="U3611" s="40"/>
      <c r="V3611" s="38"/>
      <c r="W3611" s="38"/>
      <c r="X3611" s="38"/>
      <c r="Y3611" s="43"/>
    </row>
    <row r="3612" spans="1:25">
      <c r="A3612" s="34"/>
      <c r="B3612" s="34"/>
      <c r="C3612" s="34"/>
      <c r="D3612" s="34"/>
      <c r="E3612" s="34"/>
      <c r="F3612" s="34"/>
      <c r="G3612" s="34"/>
      <c r="H3612" s="33"/>
      <c r="I3612" s="33"/>
      <c r="J3612" s="33"/>
      <c r="K3612" s="33"/>
      <c r="L3612" s="35"/>
      <c r="M3612" s="35"/>
      <c r="N3612" s="36"/>
      <c r="O3612" s="37"/>
      <c r="P3612" s="43"/>
      <c r="Q3612" s="38"/>
      <c r="R3612" s="38"/>
      <c r="S3612" s="39"/>
      <c r="T3612" s="40"/>
      <c r="U3612" s="40"/>
      <c r="V3612" s="38"/>
      <c r="W3612" s="38"/>
      <c r="X3612" s="38"/>
      <c r="Y3612" s="43"/>
    </row>
    <row r="3613" spans="1:25">
      <c r="A3613" s="34"/>
      <c r="B3613" s="34"/>
      <c r="C3613" s="34"/>
      <c r="D3613" s="34"/>
      <c r="E3613" s="34"/>
      <c r="F3613" s="34"/>
      <c r="G3613" s="34"/>
      <c r="H3613" s="33"/>
      <c r="I3613" s="33"/>
      <c r="J3613" s="33"/>
      <c r="K3613" s="33"/>
      <c r="L3613" s="35"/>
      <c r="M3613" s="35"/>
      <c r="N3613" s="36"/>
      <c r="O3613" s="37"/>
      <c r="P3613" s="43"/>
      <c r="Q3613" s="38"/>
      <c r="R3613" s="38"/>
      <c r="S3613" s="39"/>
      <c r="T3613" s="40"/>
      <c r="U3613" s="40"/>
      <c r="V3613" s="38"/>
      <c r="W3613" s="38"/>
      <c r="X3613" s="38"/>
      <c r="Y3613" s="43"/>
    </row>
    <row r="3614" spans="1:25">
      <c r="A3614" s="34"/>
      <c r="B3614" s="34"/>
      <c r="C3614" s="34"/>
      <c r="D3614" s="34"/>
      <c r="E3614" s="34"/>
      <c r="F3614" s="34"/>
      <c r="G3614" s="34"/>
      <c r="H3614" s="33"/>
      <c r="I3614" s="33"/>
      <c r="J3614" s="33"/>
      <c r="K3614" s="33"/>
      <c r="L3614" s="35"/>
      <c r="M3614" s="35"/>
      <c r="N3614" s="36"/>
      <c r="O3614" s="37"/>
      <c r="P3614" s="43"/>
      <c r="Q3614" s="38"/>
      <c r="R3614" s="38"/>
      <c r="S3614" s="39"/>
      <c r="T3614" s="40"/>
      <c r="U3614" s="40"/>
      <c r="V3614" s="38"/>
      <c r="W3614" s="38"/>
      <c r="X3614" s="38"/>
      <c r="Y3614" s="43"/>
    </row>
    <row r="3615" spans="1:25">
      <c r="A3615" s="34"/>
      <c r="B3615" s="34"/>
      <c r="C3615" s="34"/>
      <c r="D3615" s="34"/>
      <c r="E3615" s="34"/>
      <c r="F3615" s="34"/>
      <c r="G3615" s="34"/>
      <c r="H3615" s="33"/>
      <c r="I3615" s="33"/>
      <c r="J3615" s="33"/>
      <c r="K3615" s="33"/>
      <c r="L3615" s="35"/>
      <c r="M3615" s="35"/>
      <c r="N3615" s="36"/>
      <c r="O3615" s="37"/>
      <c r="P3615" s="43"/>
      <c r="Q3615" s="38"/>
      <c r="R3615" s="38"/>
      <c r="S3615" s="39"/>
      <c r="T3615" s="40"/>
      <c r="U3615" s="40"/>
      <c r="V3615" s="38"/>
      <c r="W3615" s="38"/>
      <c r="X3615" s="38"/>
      <c r="Y3615" s="43"/>
    </row>
    <row r="3616" spans="1:25">
      <c r="A3616" s="34"/>
      <c r="B3616" s="34"/>
      <c r="C3616" s="34"/>
      <c r="D3616" s="34"/>
      <c r="E3616" s="34"/>
      <c r="F3616" s="34"/>
      <c r="G3616" s="34"/>
      <c r="H3616" s="33"/>
      <c r="I3616" s="33"/>
      <c r="J3616" s="33"/>
      <c r="K3616" s="33"/>
      <c r="L3616" s="35"/>
      <c r="M3616" s="35"/>
      <c r="N3616" s="36"/>
      <c r="O3616" s="37"/>
      <c r="P3616" s="43"/>
      <c r="Q3616" s="38"/>
      <c r="R3616" s="38"/>
      <c r="S3616" s="39"/>
      <c r="T3616" s="40"/>
      <c r="U3616" s="40"/>
      <c r="V3616" s="38"/>
      <c r="W3616" s="38"/>
      <c r="X3616" s="38"/>
      <c r="Y3616" s="43"/>
    </row>
    <row r="3617" spans="1:25">
      <c r="A3617" s="34"/>
      <c r="B3617" s="34"/>
      <c r="C3617" s="34"/>
      <c r="D3617" s="34"/>
      <c r="E3617" s="34"/>
      <c r="F3617" s="34"/>
      <c r="G3617" s="34"/>
      <c r="H3617" s="33"/>
      <c r="I3617" s="33"/>
      <c r="J3617" s="33"/>
      <c r="K3617" s="33"/>
      <c r="L3617" s="35"/>
      <c r="M3617" s="35"/>
      <c r="N3617" s="36"/>
      <c r="O3617" s="37"/>
      <c r="P3617" s="43"/>
      <c r="Q3617" s="38"/>
      <c r="R3617" s="38"/>
      <c r="S3617" s="39"/>
      <c r="T3617" s="40"/>
      <c r="U3617" s="40"/>
      <c r="V3617" s="38"/>
      <c r="W3617" s="38"/>
      <c r="X3617" s="38"/>
      <c r="Y3617" s="43"/>
    </row>
    <row r="3618" spans="1:25">
      <c r="A3618" s="34"/>
      <c r="B3618" s="34"/>
      <c r="C3618" s="34"/>
      <c r="D3618" s="34"/>
      <c r="E3618" s="34"/>
      <c r="F3618" s="34"/>
      <c r="G3618" s="34"/>
      <c r="H3618" s="33"/>
      <c r="I3618" s="33"/>
      <c r="J3618" s="33"/>
      <c r="K3618" s="33"/>
      <c r="L3618" s="35"/>
      <c r="M3618" s="35"/>
      <c r="N3618" s="36"/>
      <c r="O3618" s="37"/>
      <c r="P3618" s="43"/>
      <c r="Q3618" s="38"/>
      <c r="R3618" s="38"/>
      <c r="S3618" s="39"/>
      <c r="T3618" s="40"/>
      <c r="U3618" s="40"/>
      <c r="V3618" s="38"/>
      <c r="W3618" s="38"/>
      <c r="X3618" s="38"/>
      <c r="Y3618" s="43"/>
    </row>
    <row r="3619" spans="1:25">
      <c r="A3619" s="34"/>
      <c r="B3619" s="34"/>
      <c r="C3619" s="34"/>
      <c r="D3619" s="34"/>
      <c r="E3619" s="34"/>
      <c r="F3619" s="34"/>
      <c r="G3619" s="34"/>
      <c r="H3619" s="33"/>
      <c r="I3619" s="33"/>
      <c r="J3619" s="33"/>
      <c r="K3619" s="33"/>
      <c r="L3619" s="35"/>
      <c r="M3619" s="35"/>
      <c r="N3619" s="36"/>
      <c r="O3619" s="37"/>
      <c r="P3619" s="43"/>
      <c r="Q3619" s="38"/>
      <c r="R3619" s="38"/>
      <c r="S3619" s="39"/>
      <c r="T3619" s="40"/>
      <c r="U3619" s="40"/>
      <c r="V3619" s="38"/>
      <c r="W3619" s="38"/>
      <c r="X3619" s="38"/>
      <c r="Y3619" s="43"/>
    </row>
    <row r="3620" spans="1:25">
      <c r="A3620" s="34"/>
      <c r="B3620" s="34"/>
      <c r="C3620" s="34"/>
      <c r="D3620" s="34"/>
      <c r="E3620" s="34"/>
      <c r="F3620" s="34"/>
      <c r="G3620" s="34"/>
      <c r="H3620" s="33"/>
      <c r="I3620" s="33"/>
      <c r="J3620" s="33"/>
      <c r="K3620" s="33"/>
      <c r="L3620" s="35"/>
      <c r="M3620" s="35"/>
      <c r="N3620" s="36"/>
      <c r="O3620" s="37"/>
      <c r="P3620" s="43"/>
      <c r="Q3620" s="38"/>
      <c r="R3620" s="38"/>
      <c r="S3620" s="39"/>
      <c r="T3620" s="40"/>
      <c r="U3620" s="40"/>
      <c r="V3620" s="38"/>
      <c r="W3620" s="38"/>
      <c r="X3620" s="38"/>
      <c r="Y3620" s="43"/>
    </row>
    <row r="3621" spans="1:25">
      <c r="A3621" s="34"/>
      <c r="B3621" s="34"/>
      <c r="C3621" s="34"/>
      <c r="D3621" s="34"/>
      <c r="E3621" s="34"/>
      <c r="F3621" s="34"/>
      <c r="G3621" s="34"/>
      <c r="H3621" s="33"/>
      <c r="I3621" s="33"/>
      <c r="J3621" s="33"/>
      <c r="K3621" s="33"/>
      <c r="L3621" s="35"/>
      <c r="M3621" s="35"/>
      <c r="N3621" s="36"/>
      <c r="O3621" s="37"/>
      <c r="P3621" s="43"/>
      <c r="Q3621" s="38"/>
      <c r="R3621" s="38"/>
      <c r="S3621" s="39"/>
      <c r="T3621" s="40"/>
      <c r="U3621" s="40"/>
      <c r="V3621" s="38"/>
      <c r="W3621" s="38"/>
      <c r="X3621" s="38"/>
      <c r="Y3621" s="43"/>
    </row>
    <row r="3622" spans="1:25">
      <c r="A3622" s="34"/>
      <c r="B3622" s="34"/>
      <c r="C3622" s="34"/>
      <c r="D3622" s="34"/>
      <c r="E3622" s="34"/>
      <c r="F3622" s="34"/>
      <c r="G3622" s="34"/>
      <c r="H3622" s="33"/>
      <c r="I3622" s="33"/>
      <c r="J3622" s="33"/>
      <c r="K3622" s="33"/>
      <c r="L3622" s="35"/>
      <c r="M3622" s="35"/>
      <c r="N3622" s="36"/>
      <c r="O3622" s="37"/>
      <c r="P3622" s="43"/>
      <c r="Q3622" s="38"/>
      <c r="R3622" s="38"/>
      <c r="S3622" s="39"/>
      <c r="T3622" s="40"/>
      <c r="U3622" s="40"/>
      <c r="V3622" s="38"/>
      <c r="W3622" s="38"/>
      <c r="X3622" s="38"/>
      <c r="Y3622" s="43"/>
    </row>
    <row r="3623" spans="1:25">
      <c r="A3623" s="34"/>
      <c r="B3623" s="34"/>
      <c r="C3623" s="34"/>
      <c r="D3623" s="34"/>
      <c r="E3623" s="34"/>
      <c r="F3623" s="34"/>
      <c r="G3623" s="34"/>
      <c r="H3623" s="33"/>
      <c r="I3623" s="33"/>
      <c r="J3623" s="33"/>
      <c r="K3623" s="33"/>
      <c r="L3623" s="35"/>
      <c r="M3623" s="35"/>
      <c r="N3623" s="36"/>
      <c r="O3623" s="37"/>
      <c r="P3623" s="43"/>
      <c r="Q3623" s="38"/>
      <c r="R3623" s="38"/>
      <c r="S3623" s="39"/>
      <c r="T3623" s="40"/>
      <c r="U3623" s="40"/>
      <c r="V3623" s="38"/>
      <c r="W3623" s="38"/>
      <c r="X3623" s="38"/>
      <c r="Y3623" s="43"/>
    </row>
    <row r="3624" spans="1:25">
      <c r="A3624" s="34"/>
      <c r="B3624" s="34"/>
      <c r="C3624" s="34"/>
      <c r="D3624" s="34"/>
      <c r="E3624" s="34"/>
      <c r="F3624" s="34"/>
      <c r="G3624" s="34"/>
      <c r="H3624" s="33"/>
      <c r="I3624" s="33"/>
      <c r="J3624" s="33"/>
      <c r="K3624" s="33"/>
      <c r="L3624" s="35"/>
      <c r="M3624" s="35"/>
      <c r="N3624" s="36"/>
      <c r="O3624" s="37"/>
      <c r="P3624" s="43"/>
      <c r="Q3624" s="38"/>
      <c r="R3624" s="38"/>
      <c r="S3624" s="39"/>
      <c r="T3624" s="40"/>
      <c r="U3624" s="40"/>
      <c r="V3624" s="38"/>
      <c r="W3624" s="38"/>
      <c r="X3624" s="38"/>
      <c r="Y3624" s="43"/>
    </row>
    <row r="3625" spans="1:25">
      <c r="A3625" s="34"/>
      <c r="B3625" s="34"/>
      <c r="C3625" s="34"/>
      <c r="D3625" s="34"/>
      <c r="E3625" s="34"/>
      <c r="F3625" s="34"/>
      <c r="G3625" s="34"/>
      <c r="H3625" s="33"/>
      <c r="I3625" s="33"/>
      <c r="J3625" s="33"/>
      <c r="K3625" s="33"/>
      <c r="L3625" s="35"/>
      <c r="M3625" s="35"/>
      <c r="N3625" s="36"/>
      <c r="O3625" s="37"/>
      <c r="P3625" s="43"/>
      <c r="Q3625" s="38"/>
      <c r="R3625" s="38"/>
      <c r="S3625" s="39"/>
      <c r="T3625" s="40"/>
      <c r="U3625" s="40"/>
      <c r="V3625" s="38"/>
      <c r="W3625" s="38"/>
      <c r="X3625" s="38"/>
      <c r="Y3625" s="43"/>
    </row>
    <row r="3626" spans="1:25">
      <c r="A3626" s="34"/>
      <c r="B3626" s="34"/>
      <c r="C3626" s="34"/>
      <c r="D3626" s="34"/>
      <c r="E3626" s="34"/>
      <c r="F3626" s="34"/>
      <c r="G3626" s="34"/>
      <c r="H3626" s="33"/>
      <c r="I3626" s="33"/>
      <c r="J3626" s="33"/>
      <c r="K3626" s="33"/>
      <c r="L3626" s="35"/>
      <c r="M3626" s="35"/>
      <c r="N3626" s="36"/>
      <c r="O3626" s="37"/>
      <c r="P3626" s="43"/>
      <c r="Q3626" s="38"/>
      <c r="R3626" s="38"/>
      <c r="S3626" s="39"/>
      <c r="T3626" s="40"/>
      <c r="U3626" s="40"/>
      <c r="V3626" s="38"/>
      <c r="W3626" s="38"/>
      <c r="X3626" s="38"/>
      <c r="Y3626" s="43"/>
    </row>
    <row r="3627" spans="1:25">
      <c r="A3627" s="34"/>
      <c r="B3627" s="34"/>
      <c r="C3627" s="34"/>
      <c r="D3627" s="34"/>
      <c r="E3627" s="34"/>
      <c r="F3627" s="34"/>
      <c r="G3627" s="34"/>
      <c r="H3627" s="33"/>
      <c r="I3627" s="33"/>
      <c r="J3627" s="33"/>
      <c r="K3627" s="33"/>
      <c r="L3627" s="35"/>
      <c r="M3627" s="35"/>
      <c r="N3627" s="36"/>
      <c r="O3627" s="37"/>
      <c r="P3627" s="43"/>
      <c r="Q3627" s="38"/>
      <c r="R3627" s="38"/>
      <c r="S3627" s="39"/>
      <c r="T3627" s="40"/>
      <c r="U3627" s="40"/>
      <c r="V3627" s="38"/>
      <c r="W3627" s="38"/>
      <c r="X3627" s="38"/>
      <c r="Y3627" s="43"/>
    </row>
    <row r="3628" spans="1:25">
      <c r="A3628" s="34"/>
      <c r="B3628" s="34"/>
      <c r="C3628" s="34"/>
      <c r="D3628" s="34"/>
      <c r="E3628" s="34"/>
      <c r="F3628" s="34"/>
      <c r="G3628" s="34"/>
      <c r="H3628" s="33"/>
      <c r="I3628" s="33"/>
      <c r="J3628" s="33"/>
      <c r="K3628" s="33"/>
      <c r="L3628" s="35"/>
      <c r="M3628" s="35"/>
      <c r="N3628" s="36"/>
      <c r="O3628" s="37"/>
      <c r="P3628" s="43"/>
      <c r="Q3628" s="38"/>
      <c r="R3628" s="38"/>
      <c r="S3628" s="39"/>
      <c r="T3628" s="40"/>
      <c r="U3628" s="40"/>
      <c r="V3628" s="38"/>
      <c r="W3628" s="38"/>
      <c r="X3628" s="38"/>
      <c r="Y3628" s="43"/>
    </row>
    <row r="3629" spans="1:25">
      <c r="A3629" s="34"/>
      <c r="B3629" s="34"/>
      <c r="C3629" s="34"/>
      <c r="D3629" s="34"/>
      <c r="E3629" s="34"/>
      <c r="F3629" s="34"/>
      <c r="G3629" s="34"/>
      <c r="H3629" s="33"/>
      <c r="I3629" s="33"/>
      <c r="J3629" s="33"/>
      <c r="K3629" s="33"/>
      <c r="L3629" s="35"/>
      <c r="M3629" s="35"/>
      <c r="N3629" s="36"/>
      <c r="O3629" s="37"/>
      <c r="P3629" s="43"/>
      <c r="Q3629" s="38"/>
      <c r="R3629" s="38"/>
      <c r="S3629" s="39"/>
      <c r="T3629" s="40"/>
      <c r="U3629" s="40"/>
      <c r="V3629" s="38"/>
      <c r="W3629" s="38"/>
      <c r="X3629" s="38"/>
      <c r="Y3629" s="43"/>
    </row>
    <row r="3630" spans="1:25">
      <c r="A3630" s="34"/>
      <c r="B3630" s="34"/>
      <c r="C3630" s="34"/>
      <c r="D3630" s="34"/>
      <c r="E3630" s="34"/>
      <c r="F3630" s="34"/>
      <c r="G3630" s="34"/>
      <c r="H3630" s="33"/>
      <c r="I3630" s="33"/>
      <c r="J3630" s="33"/>
      <c r="K3630" s="33"/>
      <c r="L3630" s="35"/>
      <c r="M3630" s="35"/>
      <c r="N3630" s="36"/>
      <c r="O3630" s="37"/>
      <c r="P3630" s="43"/>
      <c r="Q3630" s="38"/>
      <c r="R3630" s="38"/>
      <c r="S3630" s="39"/>
      <c r="T3630" s="40"/>
      <c r="U3630" s="40"/>
      <c r="V3630" s="38"/>
      <c r="W3630" s="38"/>
      <c r="X3630" s="38"/>
      <c r="Y3630" s="43"/>
    </row>
    <row r="3631" spans="1:25">
      <c r="A3631" s="34"/>
      <c r="B3631" s="34"/>
      <c r="C3631" s="34"/>
      <c r="D3631" s="34"/>
      <c r="E3631" s="34"/>
      <c r="F3631" s="34"/>
      <c r="G3631" s="34"/>
      <c r="H3631" s="33"/>
      <c r="I3631" s="33"/>
      <c r="J3631" s="33"/>
      <c r="K3631" s="33"/>
      <c r="L3631" s="35"/>
      <c r="M3631" s="35"/>
      <c r="N3631" s="36"/>
      <c r="O3631" s="37"/>
      <c r="P3631" s="43"/>
      <c r="Q3631" s="38"/>
      <c r="R3631" s="38"/>
      <c r="S3631" s="39"/>
      <c r="T3631" s="40"/>
      <c r="U3631" s="40"/>
      <c r="V3631" s="38"/>
      <c r="W3631" s="38"/>
      <c r="X3631" s="38"/>
      <c r="Y3631" s="43"/>
    </row>
    <row r="3632" spans="1:25">
      <c r="A3632" s="34"/>
      <c r="B3632" s="34"/>
      <c r="C3632" s="34"/>
      <c r="D3632" s="34"/>
      <c r="E3632" s="34"/>
      <c r="F3632" s="34"/>
      <c r="G3632" s="34"/>
      <c r="H3632" s="33"/>
      <c r="I3632" s="33"/>
      <c r="J3632" s="33"/>
      <c r="K3632" s="33"/>
      <c r="L3632" s="35"/>
      <c r="M3632" s="35"/>
      <c r="N3632" s="36"/>
      <c r="O3632" s="37"/>
      <c r="P3632" s="43"/>
      <c r="Q3632" s="38"/>
      <c r="R3632" s="38"/>
      <c r="S3632" s="39"/>
      <c r="T3632" s="40"/>
      <c r="U3632" s="40"/>
      <c r="V3632" s="38"/>
      <c r="W3632" s="38"/>
      <c r="X3632" s="38"/>
      <c r="Y3632" s="43"/>
    </row>
    <row r="3633" spans="1:25">
      <c r="A3633" s="34"/>
      <c r="B3633" s="34"/>
      <c r="C3633" s="34"/>
      <c r="D3633" s="34"/>
      <c r="E3633" s="34"/>
      <c r="F3633" s="34"/>
      <c r="G3633" s="34"/>
      <c r="H3633" s="33"/>
      <c r="I3633" s="33"/>
      <c r="J3633" s="33"/>
      <c r="K3633" s="33"/>
      <c r="L3633" s="35"/>
      <c r="M3633" s="35"/>
      <c r="N3633" s="36"/>
      <c r="O3633" s="37"/>
      <c r="P3633" s="43"/>
      <c r="Q3633" s="38"/>
      <c r="R3633" s="38"/>
      <c r="S3633" s="39"/>
      <c r="T3633" s="40"/>
      <c r="U3633" s="40"/>
      <c r="V3633" s="38"/>
      <c r="W3633" s="38"/>
      <c r="X3633" s="38"/>
      <c r="Y3633" s="43"/>
    </row>
    <row r="3634" spans="1:25">
      <c r="A3634" s="34"/>
      <c r="B3634" s="34"/>
      <c r="C3634" s="34"/>
      <c r="D3634" s="34"/>
      <c r="E3634" s="34"/>
      <c r="F3634" s="34"/>
      <c r="G3634" s="34"/>
      <c r="H3634" s="33"/>
      <c r="I3634" s="33"/>
      <c r="J3634" s="33"/>
      <c r="K3634" s="33"/>
      <c r="L3634" s="35"/>
      <c r="M3634" s="35"/>
      <c r="N3634" s="36"/>
      <c r="O3634" s="37"/>
      <c r="P3634" s="43"/>
      <c r="Q3634" s="38"/>
      <c r="R3634" s="38"/>
      <c r="S3634" s="39"/>
      <c r="T3634" s="40"/>
      <c r="U3634" s="40"/>
      <c r="V3634" s="38"/>
      <c r="W3634" s="38"/>
      <c r="X3634" s="38"/>
      <c r="Y3634" s="43"/>
    </row>
    <row r="3635" spans="1:25">
      <c r="A3635" s="34"/>
      <c r="B3635" s="34"/>
      <c r="C3635" s="34"/>
      <c r="D3635" s="34"/>
      <c r="E3635" s="34"/>
      <c r="F3635" s="34"/>
      <c r="G3635" s="34"/>
      <c r="H3635" s="33"/>
      <c r="I3635" s="33"/>
      <c r="J3635" s="33"/>
      <c r="K3635" s="33"/>
      <c r="L3635" s="35"/>
      <c r="M3635" s="35"/>
      <c r="N3635" s="36"/>
      <c r="O3635" s="37"/>
      <c r="P3635" s="43"/>
      <c r="Q3635" s="38"/>
      <c r="R3635" s="38"/>
      <c r="S3635" s="39"/>
      <c r="T3635" s="40"/>
      <c r="U3635" s="40"/>
      <c r="V3635" s="38"/>
      <c r="W3635" s="38"/>
      <c r="X3635" s="38"/>
      <c r="Y3635" s="43"/>
    </row>
    <row r="3636" spans="1:25">
      <c r="A3636" s="34"/>
      <c r="B3636" s="34"/>
      <c r="C3636" s="34"/>
      <c r="D3636" s="34"/>
      <c r="E3636" s="34"/>
      <c r="F3636" s="34"/>
      <c r="G3636" s="34"/>
      <c r="H3636" s="33"/>
      <c r="I3636" s="33"/>
      <c r="J3636" s="33"/>
      <c r="K3636" s="33"/>
      <c r="L3636" s="35"/>
      <c r="M3636" s="35"/>
      <c r="N3636" s="36"/>
      <c r="O3636" s="37"/>
      <c r="P3636" s="43"/>
      <c r="Q3636" s="38"/>
      <c r="R3636" s="38"/>
      <c r="S3636" s="39"/>
      <c r="T3636" s="40"/>
      <c r="U3636" s="40"/>
      <c r="V3636" s="38"/>
      <c r="W3636" s="38"/>
      <c r="X3636" s="38"/>
      <c r="Y3636" s="43"/>
    </row>
    <row r="3637" spans="1:25">
      <c r="A3637" s="34"/>
      <c r="B3637" s="34"/>
      <c r="C3637" s="34"/>
      <c r="D3637" s="34"/>
      <c r="E3637" s="34"/>
      <c r="F3637" s="34"/>
      <c r="G3637" s="34"/>
      <c r="H3637" s="33"/>
      <c r="I3637" s="33"/>
      <c r="J3637" s="33"/>
      <c r="K3637" s="33"/>
      <c r="L3637" s="35"/>
      <c r="M3637" s="35"/>
      <c r="N3637" s="36"/>
      <c r="O3637" s="37"/>
      <c r="P3637" s="43"/>
      <c r="Q3637" s="38"/>
      <c r="R3637" s="38"/>
      <c r="S3637" s="39"/>
      <c r="T3637" s="40"/>
      <c r="U3637" s="40"/>
      <c r="V3637" s="38"/>
      <c r="W3637" s="38"/>
      <c r="X3637" s="38"/>
      <c r="Y3637" s="43"/>
    </row>
    <row r="3638" spans="1:25">
      <c r="A3638" s="34"/>
      <c r="B3638" s="34"/>
      <c r="C3638" s="34"/>
      <c r="D3638" s="34"/>
      <c r="E3638" s="34"/>
      <c r="F3638" s="34"/>
      <c r="G3638" s="34"/>
      <c r="H3638" s="33"/>
      <c r="I3638" s="33"/>
      <c r="J3638" s="33"/>
      <c r="K3638" s="33"/>
      <c r="L3638" s="35"/>
      <c r="M3638" s="35"/>
      <c r="N3638" s="36"/>
      <c r="O3638" s="37"/>
      <c r="P3638" s="43"/>
      <c r="Q3638" s="38"/>
      <c r="R3638" s="38"/>
      <c r="S3638" s="39"/>
      <c r="T3638" s="40"/>
      <c r="U3638" s="40"/>
      <c r="V3638" s="38"/>
      <c r="W3638" s="38"/>
      <c r="X3638" s="38"/>
      <c r="Y3638" s="43"/>
    </row>
    <row r="3639" spans="1:25">
      <c r="A3639" s="34"/>
      <c r="B3639" s="34"/>
      <c r="C3639" s="34"/>
      <c r="D3639" s="34"/>
      <c r="E3639" s="34"/>
      <c r="F3639" s="34"/>
      <c r="G3639" s="34"/>
      <c r="H3639" s="33"/>
      <c r="I3639" s="33"/>
      <c r="J3639" s="33"/>
      <c r="K3639" s="33"/>
      <c r="L3639" s="35"/>
      <c r="M3639" s="35"/>
      <c r="N3639" s="36"/>
      <c r="O3639" s="37"/>
      <c r="P3639" s="43"/>
      <c r="Q3639" s="38"/>
      <c r="R3639" s="38"/>
      <c r="S3639" s="39"/>
      <c r="T3639" s="40"/>
      <c r="U3639" s="40"/>
      <c r="V3639" s="38"/>
      <c r="W3639" s="38"/>
      <c r="X3639" s="38"/>
      <c r="Y3639" s="43"/>
    </row>
    <row r="3640" spans="1:25">
      <c r="A3640" s="34"/>
      <c r="B3640" s="34"/>
      <c r="C3640" s="34"/>
      <c r="D3640" s="34"/>
      <c r="E3640" s="34"/>
      <c r="F3640" s="34"/>
      <c r="G3640" s="34"/>
      <c r="H3640" s="33"/>
      <c r="I3640" s="33"/>
      <c r="J3640" s="33"/>
      <c r="K3640" s="33"/>
      <c r="L3640" s="35"/>
      <c r="M3640" s="35"/>
      <c r="N3640" s="36"/>
      <c r="O3640" s="37"/>
      <c r="P3640" s="43"/>
      <c r="Q3640" s="38"/>
      <c r="R3640" s="38"/>
      <c r="S3640" s="39"/>
      <c r="T3640" s="40"/>
      <c r="U3640" s="40"/>
      <c r="V3640" s="38"/>
      <c r="W3640" s="38"/>
      <c r="X3640" s="38"/>
      <c r="Y3640" s="43"/>
    </row>
    <row r="3641" spans="1:25">
      <c r="A3641" s="34"/>
      <c r="B3641" s="34"/>
      <c r="C3641" s="34"/>
      <c r="D3641" s="34"/>
      <c r="E3641" s="34"/>
      <c r="F3641" s="34"/>
      <c r="G3641" s="34"/>
      <c r="H3641" s="33"/>
      <c r="I3641" s="33"/>
      <c r="J3641" s="33"/>
      <c r="K3641" s="33"/>
      <c r="L3641" s="35"/>
      <c r="M3641" s="35"/>
      <c r="N3641" s="36"/>
      <c r="O3641" s="37"/>
      <c r="P3641" s="43"/>
      <c r="Q3641" s="38"/>
      <c r="R3641" s="38"/>
      <c r="S3641" s="39"/>
      <c r="T3641" s="40"/>
      <c r="U3641" s="40"/>
      <c r="V3641" s="38"/>
      <c r="W3641" s="38"/>
      <c r="X3641" s="38"/>
      <c r="Y3641" s="43"/>
    </row>
    <row r="3642" spans="1:25">
      <c r="A3642" s="34"/>
      <c r="B3642" s="34"/>
      <c r="C3642" s="34"/>
      <c r="D3642" s="34"/>
      <c r="E3642" s="34"/>
      <c r="F3642" s="34"/>
      <c r="G3642" s="34"/>
      <c r="H3642" s="33"/>
      <c r="I3642" s="33"/>
      <c r="J3642" s="33"/>
      <c r="K3642" s="33"/>
      <c r="L3642" s="35"/>
      <c r="M3642" s="35"/>
      <c r="N3642" s="36"/>
      <c r="O3642" s="37"/>
      <c r="P3642" s="43"/>
      <c r="Q3642" s="38"/>
      <c r="R3642" s="38"/>
      <c r="S3642" s="39"/>
      <c r="T3642" s="40"/>
      <c r="U3642" s="40"/>
      <c r="V3642" s="38"/>
      <c r="W3642" s="38"/>
      <c r="X3642" s="38"/>
      <c r="Y3642" s="43"/>
    </row>
    <row r="3643" spans="1:25">
      <c r="A3643" s="34"/>
      <c r="B3643" s="34"/>
      <c r="C3643" s="34"/>
      <c r="D3643" s="34"/>
      <c r="E3643" s="34"/>
      <c r="F3643" s="34"/>
      <c r="G3643" s="34"/>
      <c r="H3643" s="33"/>
      <c r="I3643" s="33"/>
      <c r="J3643" s="33"/>
      <c r="K3643" s="33"/>
      <c r="L3643" s="35"/>
      <c r="M3643" s="35"/>
      <c r="N3643" s="36"/>
      <c r="O3643" s="37"/>
      <c r="P3643" s="43"/>
      <c r="Q3643" s="38"/>
      <c r="R3643" s="38"/>
      <c r="S3643" s="39"/>
      <c r="T3643" s="40"/>
      <c r="U3643" s="40"/>
      <c r="V3643" s="38"/>
      <c r="W3643" s="38"/>
      <c r="X3643" s="38"/>
      <c r="Y3643" s="43"/>
    </row>
    <row r="3644" spans="1:25">
      <c r="A3644" s="34"/>
      <c r="B3644" s="34"/>
      <c r="C3644" s="34"/>
      <c r="D3644" s="34"/>
      <c r="E3644" s="34"/>
      <c r="F3644" s="34"/>
      <c r="G3644" s="34"/>
      <c r="H3644" s="33"/>
      <c r="I3644" s="33"/>
      <c r="J3644" s="33"/>
      <c r="K3644" s="33"/>
      <c r="L3644" s="35"/>
      <c r="M3644" s="35"/>
      <c r="N3644" s="36"/>
      <c r="O3644" s="37"/>
      <c r="P3644" s="43"/>
      <c r="Q3644" s="38"/>
      <c r="R3644" s="38"/>
      <c r="S3644" s="39"/>
      <c r="T3644" s="40"/>
      <c r="U3644" s="40"/>
      <c r="V3644" s="38"/>
      <c r="W3644" s="38"/>
      <c r="X3644" s="38"/>
      <c r="Y3644" s="43"/>
    </row>
    <row r="3645" spans="1:25">
      <c r="A3645" s="34"/>
      <c r="B3645" s="34"/>
      <c r="C3645" s="34"/>
      <c r="D3645" s="34"/>
      <c r="E3645" s="34"/>
      <c r="F3645" s="34"/>
      <c r="G3645" s="34"/>
      <c r="H3645" s="33"/>
      <c r="I3645" s="33"/>
      <c r="J3645" s="33"/>
      <c r="K3645" s="33"/>
      <c r="L3645" s="35"/>
      <c r="M3645" s="35"/>
      <c r="N3645" s="36"/>
      <c r="O3645" s="37"/>
      <c r="P3645" s="43"/>
      <c r="Q3645" s="38"/>
      <c r="R3645" s="38"/>
      <c r="S3645" s="39"/>
      <c r="T3645" s="40"/>
      <c r="U3645" s="40"/>
      <c r="V3645" s="38"/>
      <c r="W3645" s="38"/>
      <c r="X3645" s="38"/>
      <c r="Y3645" s="43"/>
    </row>
    <row r="3646" spans="1:25">
      <c r="A3646" s="34"/>
      <c r="B3646" s="34"/>
      <c r="C3646" s="34"/>
      <c r="D3646" s="34"/>
      <c r="E3646" s="34"/>
      <c r="F3646" s="34"/>
      <c r="G3646" s="34"/>
      <c r="H3646" s="33"/>
      <c r="I3646" s="33"/>
      <c r="J3646" s="33"/>
      <c r="K3646" s="33"/>
      <c r="L3646" s="35"/>
      <c r="M3646" s="35"/>
      <c r="N3646" s="36"/>
      <c r="O3646" s="37"/>
      <c r="P3646" s="43"/>
      <c r="Q3646" s="38"/>
      <c r="R3646" s="38"/>
      <c r="S3646" s="39"/>
      <c r="T3646" s="40"/>
      <c r="U3646" s="40"/>
      <c r="V3646" s="38"/>
      <c r="W3646" s="38"/>
      <c r="X3646" s="38"/>
      <c r="Y3646" s="43"/>
    </row>
    <row r="3647" spans="1:25">
      <c r="A3647" s="34"/>
      <c r="B3647" s="34"/>
      <c r="C3647" s="34"/>
      <c r="D3647" s="34"/>
      <c r="E3647" s="34"/>
      <c r="F3647" s="34"/>
      <c r="G3647" s="34"/>
      <c r="H3647" s="33"/>
      <c r="I3647" s="33"/>
      <c r="J3647" s="33"/>
      <c r="K3647" s="33"/>
      <c r="L3647" s="35"/>
      <c r="M3647" s="35"/>
      <c r="N3647" s="36"/>
      <c r="O3647" s="37"/>
      <c r="P3647" s="43"/>
      <c r="Q3647" s="38"/>
      <c r="R3647" s="38"/>
      <c r="S3647" s="39"/>
      <c r="T3647" s="40"/>
      <c r="U3647" s="40"/>
      <c r="V3647" s="38"/>
      <c r="W3647" s="38"/>
      <c r="X3647" s="38"/>
      <c r="Y3647" s="43"/>
    </row>
    <row r="3648" spans="1:25">
      <c r="A3648" s="34"/>
      <c r="B3648" s="34"/>
      <c r="C3648" s="34"/>
      <c r="D3648" s="34"/>
      <c r="E3648" s="34"/>
      <c r="F3648" s="34"/>
      <c r="G3648" s="34"/>
      <c r="H3648" s="33"/>
      <c r="I3648" s="33"/>
      <c r="J3648" s="33"/>
      <c r="K3648" s="33"/>
      <c r="L3648" s="35"/>
      <c r="M3648" s="35"/>
      <c r="N3648" s="36"/>
      <c r="O3648" s="37"/>
      <c r="P3648" s="43"/>
      <c r="Q3648" s="38"/>
      <c r="R3648" s="38"/>
      <c r="S3648" s="39"/>
      <c r="T3648" s="40"/>
      <c r="U3648" s="40"/>
      <c r="V3648" s="38"/>
      <c r="W3648" s="38"/>
      <c r="X3648" s="38"/>
      <c r="Y3648" s="43"/>
    </row>
    <row r="3649" spans="1:25">
      <c r="A3649" s="34"/>
      <c r="B3649" s="34"/>
      <c r="C3649" s="34"/>
      <c r="D3649" s="34"/>
      <c r="E3649" s="34"/>
      <c r="F3649" s="34"/>
      <c r="G3649" s="34"/>
      <c r="H3649" s="33"/>
      <c r="I3649" s="33"/>
      <c r="J3649" s="33"/>
      <c r="K3649" s="33"/>
      <c r="L3649" s="35"/>
      <c r="M3649" s="35"/>
      <c r="N3649" s="36"/>
      <c r="O3649" s="37"/>
      <c r="P3649" s="43"/>
      <c r="Q3649" s="38"/>
      <c r="R3649" s="38"/>
      <c r="S3649" s="39"/>
      <c r="T3649" s="40"/>
      <c r="U3649" s="40"/>
      <c r="V3649" s="38"/>
      <c r="W3649" s="38"/>
      <c r="X3649" s="38"/>
      <c r="Y3649" s="43"/>
    </row>
    <row r="3650" spans="1:25">
      <c r="A3650" s="34"/>
      <c r="B3650" s="34"/>
      <c r="C3650" s="34"/>
      <c r="D3650" s="34"/>
      <c r="E3650" s="34"/>
      <c r="F3650" s="34"/>
      <c r="G3650" s="34"/>
      <c r="H3650" s="33"/>
      <c r="I3650" s="33"/>
      <c r="J3650" s="33"/>
      <c r="K3650" s="33"/>
      <c r="L3650" s="35"/>
      <c r="M3650" s="35"/>
      <c r="N3650" s="36"/>
      <c r="O3650" s="37"/>
      <c r="P3650" s="43"/>
      <c r="Q3650" s="38"/>
      <c r="R3650" s="38"/>
      <c r="S3650" s="39"/>
      <c r="T3650" s="40"/>
      <c r="U3650" s="40"/>
      <c r="V3650" s="38"/>
      <c r="W3650" s="38"/>
      <c r="X3650" s="38"/>
      <c r="Y3650" s="43"/>
    </row>
    <row r="3651" spans="1:25">
      <c r="A3651" s="34"/>
      <c r="B3651" s="34"/>
      <c r="C3651" s="34"/>
      <c r="D3651" s="34"/>
      <c r="E3651" s="34"/>
      <c r="F3651" s="34"/>
      <c r="G3651" s="34"/>
      <c r="H3651" s="33"/>
      <c r="I3651" s="33"/>
      <c r="J3651" s="33"/>
      <c r="K3651" s="33"/>
      <c r="L3651" s="35"/>
      <c r="M3651" s="35"/>
      <c r="N3651" s="36"/>
      <c r="O3651" s="37"/>
      <c r="P3651" s="43"/>
      <c r="Q3651" s="38"/>
      <c r="R3651" s="38"/>
      <c r="S3651" s="39"/>
      <c r="T3651" s="40"/>
      <c r="U3651" s="40"/>
      <c r="V3651" s="38"/>
      <c r="W3651" s="38"/>
      <c r="X3651" s="38"/>
      <c r="Y3651" s="43"/>
    </row>
    <row r="3652" spans="1:25">
      <c r="A3652" s="34"/>
      <c r="B3652" s="34"/>
      <c r="C3652" s="34"/>
      <c r="D3652" s="34"/>
      <c r="E3652" s="34"/>
      <c r="F3652" s="34"/>
      <c r="G3652" s="34"/>
      <c r="H3652" s="33"/>
      <c r="I3652" s="33"/>
      <c r="J3652" s="33"/>
      <c r="K3652" s="33"/>
      <c r="L3652" s="35"/>
      <c r="M3652" s="35"/>
      <c r="N3652" s="36"/>
      <c r="O3652" s="37"/>
      <c r="P3652" s="43"/>
      <c r="Q3652" s="38"/>
      <c r="R3652" s="38"/>
      <c r="S3652" s="39"/>
      <c r="T3652" s="40"/>
      <c r="U3652" s="40"/>
      <c r="V3652" s="38"/>
      <c r="W3652" s="38"/>
      <c r="X3652" s="38"/>
      <c r="Y3652" s="43"/>
    </row>
    <row r="3653" spans="1:25">
      <c r="A3653" s="34"/>
      <c r="B3653" s="34"/>
      <c r="C3653" s="34"/>
      <c r="D3653" s="34"/>
      <c r="E3653" s="34"/>
      <c r="F3653" s="34"/>
      <c r="G3653" s="34"/>
      <c r="H3653" s="33"/>
      <c r="I3653" s="33"/>
      <c r="J3653" s="33"/>
      <c r="K3653" s="33"/>
      <c r="L3653" s="35"/>
      <c r="M3653" s="35"/>
      <c r="N3653" s="36"/>
      <c r="O3653" s="37"/>
      <c r="P3653" s="43"/>
      <c r="Q3653" s="38"/>
      <c r="R3653" s="38"/>
      <c r="S3653" s="39"/>
      <c r="T3653" s="40"/>
      <c r="U3653" s="40"/>
      <c r="V3653" s="38"/>
      <c r="W3653" s="38"/>
      <c r="X3653" s="38"/>
      <c r="Y3653" s="43"/>
    </row>
    <row r="3654" spans="1:25">
      <c r="A3654" s="34"/>
      <c r="B3654" s="34"/>
      <c r="C3654" s="34"/>
      <c r="D3654" s="34"/>
      <c r="E3654" s="34"/>
      <c r="F3654" s="34"/>
      <c r="G3654" s="34"/>
      <c r="H3654" s="33"/>
      <c r="I3654" s="33"/>
      <c r="J3654" s="33"/>
      <c r="K3654" s="33"/>
      <c r="L3654" s="35"/>
      <c r="M3654" s="35"/>
      <c r="N3654" s="36"/>
      <c r="O3654" s="37"/>
      <c r="P3654" s="43"/>
      <c r="Q3654" s="38"/>
      <c r="R3654" s="38"/>
      <c r="S3654" s="39"/>
      <c r="T3654" s="40"/>
      <c r="U3654" s="40"/>
      <c r="V3654" s="38"/>
      <c r="W3654" s="38"/>
      <c r="X3654" s="38"/>
      <c r="Y3654" s="43"/>
    </row>
    <row r="3655" spans="1:25">
      <c r="A3655" s="34"/>
      <c r="B3655" s="34"/>
      <c r="C3655" s="34"/>
      <c r="D3655" s="34"/>
      <c r="E3655" s="34"/>
      <c r="F3655" s="34"/>
      <c r="G3655" s="34"/>
      <c r="H3655" s="33"/>
      <c r="I3655" s="33"/>
      <c r="J3655" s="33"/>
      <c r="K3655" s="33"/>
      <c r="L3655" s="35"/>
      <c r="M3655" s="35"/>
      <c r="N3655" s="36"/>
      <c r="O3655" s="37"/>
      <c r="P3655" s="43"/>
      <c r="Q3655" s="38"/>
      <c r="R3655" s="38"/>
      <c r="S3655" s="39"/>
      <c r="T3655" s="40"/>
      <c r="U3655" s="40"/>
      <c r="V3655" s="38"/>
      <c r="W3655" s="38"/>
      <c r="X3655" s="38"/>
      <c r="Y3655" s="43"/>
    </row>
    <row r="3656" spans="1:25">
      <c r="A3656" s="34"/>
      <c r="B3656" s="34"/>
      <c r="C3656" s="34"/>
      <c r="D3656" s="34"/>
      <c r="E3656" s="34"/>
      <c r="F3656" s="34"/>
      <c r="G3656" s="34"/>
      <c r="H3656" s="33"/>
      <c r="I3656" s="33"/>
      <c r="J3656" s="33"/>
      <c r="K3656" s="33"/>
      <c r="L3656" s="35"/>
      <c r="M3656" s="35"/>
      <c r="N3656" s="36"/>
      <c r="O3656" s="37"/>
      <c r="P3656" s="43"/>
      <c r="Q3656" s="38"/>
      <c r="R3656" s="38"/>
      <c r="S3656" s="39"/>
      <c r="T3656" s="40"/>
      <c r="U3656" s="40"/>
      <c r="V3656" s="38"/>
      <c r="W3656" s="38"/>
      <c r="X3656" s="38"/>
      <c r="Y3656" s="43"/>
    </row>
    <row r="3657" spans="1:25">
      <c r="A3657" s="34"/>
      <c r="B3657" s="34"/>
      <c r="C3657" s="34"/>
      <c r="D3657" s="34"/>
      <c r="E3657" s="34"/>
      <c r="F3657" s="34"/>
      <c r="G3657" s="34"/>
      <c r="H3657" s="33"/>
      <c r="I3657" s="33"/>
      <c r="J3657" s="33"/>
      <c r="K3657" s="33"/>
      <c r="L3657" s="35"/>
      <c r="M3657" s="35"/>
      <c r="N3657" s="36"/>
      <c r="O3657" s="37"/>
      <c r="P3657" s="43"/>
      <c r="Q3657" s="38"/>
      <c r="R3657" s="38"/>
      <c r="S3657" s="39"/>
      <c r="T3657" s="40"/>
      <c r="U3657" s="40"/>
      <c r="V3657" s="38"/>
      <c r="W3657" s="38"/>
      <c r="X3657" s="38"/>
      <c r="Y3657" s="43"/>
    </row>
    <row r="3658" spans="1:25">
      <c r="A3658" s="34"/>
      <c r="B3658" s="34"/>
      <c r="C3658" s="34"/>
      <c r="D3658" s="34"/>
      <c r="E3658" s="34"/>
      <c r="F3658" s="34"/>
      <c r="G3658" s="34"/>
      <c r="H3658" s="33"/>
      <c r="I3658" s="33"/>
      <c r="J3658" s="33"/>
      <c r="K3658" s="33"/>
      <c r="L3658" s="35"/>
      <c r="M3658" s="35"/>
      <c r="N3658" s="36"/>
      <c r="O3658" s="37"/>
      <c r="P3658" s="43"/>
      <c r="Q3658" s="38"/>
      <c r="R3658" s="38"/>
      <c r="S3658" s="39"/>
      <c r="T3658" s="40"/>
      <c r="U3658" s="40"/>
      <c r="V3658" s="38"/>
      <c r="W3658" s="38"/>
      <c r="X3658" s="38"/>
      <c r="Y3658" s="43"/>
    </row>
    <row r="3659" spans="1:25">
      <c r="A3659" s="34"/>
      <c r="B3659" s="34"/>
      <c r="C3659" s="34"/>
      <c r="D3659" s="34"/>
      <c r="E3659" s="34"/>
      <c r="F3659" s="34"/>
      <c r="G3659" s="34"/>
      <c r="H3659" s="33"/>
      <c r="I3659" s="33"/>
      <c r="J3659" s="33"/>
      <c r="K3659" s="33"/>
      <c r="L3659" s="35"/>
      <c r="M3659" s="35"/>
      <c r="N3659" s="36"/>
      <c r="O3659" s="37"/>
      <c r="P3659" s="43"/>
      <c r="Q3659" s="38"/>
      <c r="R3659" s="38"/>
      <c r="S3659" s="39"/>
      <c r="T3659" s="40"/>
      <c r="U3659" s="40"/>
      <c r="V3659" s="38"/>
      <c r="W3659" s="38"/>
      <c r="X3659" s="38"/>
      <c r="Y3659" s="43"/>
    </row>
    <row r="3660" spans="1:25">
      <c r="A3660" s="34"/>
      <c r="B3660" s="34"/>
      <c r="C3660" s="34"/>
      <c r="D3660" s="34"/>
      <c r="E3660" s="34"/>
      <c r="F3660" s="34"/>
      <c r="G3660" s="34"/>
      <c r="H3660" s="33"/>
      <c r="I3660" s="33"/>
      <c r="J3660" s="33"/>
      <c r="K3660" s="33"/>
      <c r="L3660" s="35"/>
      <c r="M3660" s="35"/>
      <c r="N3660" s="36"/>
      <c r="O3660" s="37"/>
      <c r="P3660" s="43"/>
      <c r="Q3660" s="38"/>
      <c r="R3660" s="38"/>
      <c r="S3660" s="39"/>
      <c r="T3660" s="40"/>
      <c r="U3660" s="40"/>
      <c r="V3660" s="38"/>
      <c r="W3660" s="38"/>
      <c r="X3660" s="38"/>
      <c r="Y3660" s="43"/>
    </row>
    <row r="3661" spans="1:25">
      <c r="A3661" s="34"/>
      <c r="B3661" s="34"/>
      <c r="C3661" s="34"/>
      <c r="D3661" s="34"/>
      <c r="E3661" s="34"/>
      <c r="F3661" s="34"/>
      <c r="G3661" s="34"/>
      <c r="H3661" s="33"/>
      <c r="I3661" s="33"/>
      <c r="J3661" s="33"/>
      <c r="K3661" s="33"/>
      <c r="L3661" s="35"/>
      <c r="M3661" s="35"/>
      <c r="N3661" s="36"/>
      <c r="O3661" s="37"/>
      <c r="P3661" s="43"/>
      <c r="Q3661" s="38"/>
      <c r="R3661" s="38"/>
      <c r="S3661" s="39"/>
      <c r="T3661" s="40"/>
      <c r="U3661" s="40"/>
      <c r="V3661" s="38"/>
      <c r="W3661" s="38"/>
      <c r="X3661" s="38"/>
      <c r="Y3661" s="43"/>
    </row>
    <row r="3662" spans="1:25">
      <c r="A3662" s="34"/>
      <c r="B3662" s="34"/>
      <c r="C3662" s="34"/>
      <c r="D3662" s="34"/>
      <c r="E3662" s="34"/>
      <c r="F3662" s="34"/>
      <c r="G3662" s="34"/>
      <c r="H3662" s="33"/>
      <c r="I3662" s="33"/>
      <c r="J3662" s="33"/>
      <c r="K3662" s="33"/>
      <c r="L3662" s="35"/>
      <c r="M3662" s="35"/>
      <c r="N3662" s="36"/>
      <c r="O3662" s="37"/>
      <c r="P3662" s="43"/>
      <c r="Q3662" s="38"/>
      <c r="R3662" s="38"/>
      <c r="S3662" s="39"/>
      <c r="T3662" s="40"/>
      <c r="U3662" s="40"/>
      <c r="V3662" s="38"/>
      <c r="W3662" s="38"/>
      <c r="X3662" s="38"/>
      <c r="Y3662" s="43"/>
    </row>
    <row r="3663" spans="1:25">
      <c r="A3663" s="34"/>
      <c r="B3663" s="34"/>
      <c r="C3663" s="34"/>
      <c r="D3663" s="34"/>
      <c r="E3663" s="34"/>
      <c r="F3663" s="34"/>
      <c r="G3663" s="34"/>
      <c r="H3663" s="33"/>
      <c r="I3663" s="33"/>
      <c r="J3663" s="33"/>
      <c r="K3663" s="33"/>
      <c r="L3663" s="35"/>
      <c r="M3663" s="35"/>
      <c r="N3663" s="36"/>
      <c r="O3663" s="37"/>
      <c r="P3663" s="43"/>
      <c r="Q3663" s="38"/>
      <c r="R3663" s="38"/>
      <c r="S3663" s="39"/>
      <c r="T3663" s="40"/>
      <c r="U3663" s="40"/>
      <c r="V3663" s="38"/>
      <c r="W3663" s="38"/>
      <c r="X3663" s="38"/>
      <c r="Y3663" s="43"/>
    </row>
    <row r="3664" spans="1:25">
      <c r="A3664" s="34"/>
      <c r="B3664" s="34"/>
      <c r="C3664" s="34"/>
      <c r="D3664" s="34"/>
      <c r="E3664" s="34"/>
      <c r="F3664" s="34"/>
      <c r="G3664" s="34"/>
      <c r="H3664" s="33"/>
      <c r="I3664" s="33"/>
      <c r="J3664" s="33"/>
      <c r="K3664" s="33"/>
      <c r="L3664" s="35"/>
      <c r="M3664" s="35"/>
      <c r="N3664" s="36"/>
      <c r="O3664" s="37"/>
      <c r="P3664" s="43"/>
      <c r="Q3664" s="38"/>
      <c r="R3664" s="38"/>
      <c r="S3664" s="39"/>
      <c r="T3664" s="40"/>
      <c r="U3664" s="40"/>
      <c r="V3664" s="38"/>
      <c r="W3664" s="38"/>
      <c r="X3664" s="38"/>
      <c r="Y3664" s="43"/>
    </row>
    <row r="3665" spans="1:25">
      <c r="A3665" s="34"/>
      <c r="B3665" s="34"/>
      <c r="C3665" s="34"/>
      <c r="D3665" s="34"/>
      <c r="E3665" s="34"/>
      <c r="F3665" s="34"/>
      <c r="G3665" s="34"/>
      <c r="H3665" s="33"/>
      <c r="I3665" s="33"/>
      <c r="J3665" s="33"/>
      <c r="K3665" s="33"/>
      <c r="L3665" s="35"/>
      <c r="M3665" s="35"/>
      <c r="N3665" s="36"/>
      <c r="O3665" s="37"/>
      <c r="P3665" s="43"/>
      <c r="Q3665" s="38"/>
      <c r="R3665" s="38"/>
      <c r="S3665" s="39"/>
      <c r="T3665" s="40"/>
      <c r="U3665" s="40"/>
      <c r="V3665" s="38"/>
      <c r="W3665" s="38"/>
      <c r="X3665" s="38"/>
      <c r="Y3665" s="43"/>
    </row>
    <row r="3666" spans="1:25">
      <c r="A3666" s="34"/>
      <c r="B3666" s="34"/>
      <c r="C3666" s="34"/>
      <c r="D3666" s="34"/>
      <c r="E3666" s="34"/>
      <c r="F3666" s="34"/>
      <c r="G3666" s="34"/>
      <c r="H3666" s="33"/>
      <c r="I3666" s="33"/>
      <c r="J3666" s="33"/>
      <c r="K3666" s="33"/>
      <c r="L3666" s="35"/>
      <c r="M3666" s="35"/>
      <c r="N3666" s="36"/>
      <c r="O3666" s="37"/>
      <c r="P3666" s="43"/>
      <c r="Q3666" s="38"/>
      <c r="R3666" s="38"/>
      <c r="S3666" s="39"/>
      <c r="T3666" s="40"/>
      <c r="U3666" s="40"/>
      <c r="V3666" s="38"/>
      <c r="W3666" s="38"/>
      <c r="X3666" s="38"/>
      <c r="Y3666" s="43"/>
    </row>
    <row r="3667" spans="1:25">
      <c r="A3667" s="34"/>
      <c r="B3667" s="34"/>
      <c r="C3667" s="34"/>
      <c r="D3667" s="34"/>
      <c r="E3667" s="34"/>
      <c r="F3667" s="34"/>
      <c r="G3667" s="34"/>
      <c r="H3667" s="33"/>
      <c r="I3667" s="33"/>
      <c r="J3667" s="33"/>
      <c r="K3667" s="33"/>
      <c r="L3667" s="35"/>
      <c r="M3667" s="35"/>
      <c r="N3667" s="36"/>
      <c r="O3667" s="37"/>
      <c r="P3667" s="43"/>
      <c r="Q3667" s="38"/>
      <c r="R3667" s="38"/>
      <c r="S3667" s="39"/>
      <c r="T3667" s="40"/>
      <c r="U3667" s="40"/>
      <c r="V3667" s="38"/>
      <c r="W3667" s="38"/>
      <c r="X3667" s="38"/>
      <c r="Y3667" s="43"/>
    </row>
    <row r="3668" spans="1:25">
      <c r="A3668" s="34"/>
      <c r="B3668" s="34"/>
      <c r="C3668" s="34"/>
      <c r="D3668" s="34"/>
      <c r="E3668" s="34"/>
      <c r="F3668" s="34"/>
      <c r="G3668" s="34"/>
      <c r="H3668" s="33"/>
      <c r="I3668" s="33"/>
      <c r="J3668" s="33"/>
      <c r="K3668" s="33"/>
      <c r="L3668" s="35"/>
      <c r="M3668" s="35"/>
      <c r="N3668" s="36"/>
      <c r="O3668" s="37"/>
      <c r="P3668" s="43"/>
      <c r="Q3668" s="38"/>
      <c r="R3668" s="38"/>
      <c r="S3668" s="39"/>
      <c r="T3668" s="40"/>
      <c r="U3668" s="40"/>
      <c r="V3668" s="38"/>
      <c r="W3668" s="38"/>
      <c r="X3668" s="38"/>
      <c r="Y3668" s="43"/>
    </row>
    <row r="3669" spans="1:25">
      <c r="A3669" s="34"/>
      <c r="B3669" s="34"/>
      <c r="C3669" s="34"/>
      <c r="D3669" s="34"/>
      <c r="E3669" s="34"/>
      <c r="F3669" s="34"/>
      <c r="G3669" s="34"/>
      <c r="H3669" s="33"/>
      <c r="I3669" s="33"/>
      <c r="J3669" s="33"/>
      <c r="K3669" s="33"/>
      <c r="L3669" s="35"/>
      <c r="M3669" s="35"/>
      <c r="N3669" s="36"/>
      <c r="O3669" s="37"/>
      <c r="P3669" s="43"/>
      <c r="Q3669" s="38"/>
      <c r="R3669" s="38"/>
      <c r="S3669" s="39"/>
      <c r="T3669" s="40"/>
      <c r="U3669" s="40"/>
      <c r="V3669" s="38"/>
      <c r="W3669" s="38"/>
      <c r="X3669" s="38"/>
      <c r="Y3669" s="43"/>
    </row>
    <row r="3670" spans="1:25">
      <c r="A3670" s="34"/>
      <c r="B3670" s="34"/>
      <c r="C3670" s="34"/>
      <c r="D3670" s="34"/>
      <c r="E3670" s="34"/>
      <c r="F3670" s="34"/>
      <c r="G3670" s="34"/>
      <c r="H3670" s="33"/>
      <c r="I3670" s="33"/>
      <c r="J3670" s="33"/>
      <c r="K3670" s="33"/>
      <c r="L3670" s="35"/>
      <c r="M3670" s="35"/>
      <c r="N3670" s="36"/>
      <c r="O3670" s="37"/>
      <c r="P3670" s="43"/>
      <c r="Q3670" s="38"/>
      <c r="R3670" s="38"/>
      <c r="S3670" s="39"/>
      <c r="T3670" s="40"/>
      <c r="U3670" s="40"/>
      <c r="V3670" s="38"/>
      <c r="W3670" s="38"/>
      <c r="X3670" s="38"/>
      <c r="Y3670" s="43"/>
    </row>
    <row r="3671" spans="1:25">
      <c r="A3671" s="34"/>
      <c r="B3671" s="34"/>
      <c r="C3671" s="34"/>
      <c r="D3671" s="34"/>
      <c r="E3671" s="34"/>
      <c r="F3671" s="34"/>
      <c r="G3671" s="34"/>
      <c r="H3671" s="33"/>
      <c r="I3671" s="33"/>
      <c r="J3671" s="33"/>
      <c r="K3671" s="33"/>
      <c r="L3671" s="35"/>
      <c r="M3671" s="35"/>
      <c r="N3671" s="36"/>
      <c r="O3671" s="37"/>
      <c r="P3671" s="43"/>
      <c r="Q3671" s="38"/>
      <c r="R3671" s="38"/>
      <c r="S3671" s="39"/>
      <c r="T3671" s="40"/>
      <c r="U3671" s="40"/>
      <c r="V3671" s="38"/>
      <c r="W3671" s="38"/>
      <c r="X3671" s="38"/>
      <c r="Y3671" s="43"/>
    </row>
    <row r="3672" spans="1:25">
      <c r="A3672" s="34"/>
      <c r="B3672" s="34"/>
      <c r="C3672" s="34"/>
      <c r="D3672" s="34"/>
      <c r="E3672" s="34"/>
      <c r="F3672" s="34"/>
      <c r="G3672" s="34"/>
      <c r="H3672" s="33"/>
      <c r="I3672" s="33"/>
      <c r="J3672" s="33"/>
      <c r="K3672" s="33"/>
      <c r="L3672" s="35"/>
      <c r="M3672" s="35"/>
      <c r="N3672" s="36"/>
      <c r="O3672" s="37"/>
      <c r="P3672" s="43"/>
      <c r="Q3672" s="38"/>
      <c r="R3672" s="38"/>
      <c r="S3672" s="39"/>
      <c r="T3672" s="40"/>
      <c r="U3672" s="40"/>
      <c r="V3672" s="38"/>
      <c r="W3672" s="38"/>
      <c r="X3672" s="38"/>
      <c r="Y3672" s="43"/>
    </row>
    <row r="3673" spans="1:25">
      <c r="A3673" s="34"/>
      <c r="B3673" s="34"/>
      <c r="C3673" s="34"/>
      <c r="D3673" s="34"/>
      <c r="E3673" s="34"/>
      <c r="F3673" s="34"/>
      <c r="G3673" s="34"/>
      <c r="H3673" s="33"/>
      <c r="I3673" s="33"/>
      <c r="J3673" s="33"/>
      <c r="K3673" s="33"/>
      <c r="L3673" s="35"/>
      <c r="M3673" s="35"/>
      <c r="N3673" s="36"/>
      <c r="O3673" s="37"/>
      <c r="P3673" s="43"/>
      <c r="Q3673" s="38"/>
      <c r="R3673" s="38"/>
      <c r="S3673" s="39"/>
      <c r="T3673" s="40"/>
      <c r="U3673" s="40"/>
      <c r="V3673" s="38"/>
      <c r="W3673" s="38"/>
      <c r="X3673" s="38"/>
      <c r="Y3673" s="43"/>
    </row>
    <row r="3674" spans="1:25">
      <c r="A3674" s="34"/>
      <c r="B3674" s="34"/>
      <c r="C3674" s="34"/>
      <c r="D3674" s="34"/>
      <c r="E3674" s="34"/>
      <c r="F3674" s="34"/>
      <c r="G3674" s="34"/>
      <c r="H3674" s="33"/>
      <c r="I3674" s="33"/>
      <c r="J3674" s="33"/>
      <c r="K3674" s="33"/>
      <c r="L3674" s="35"/>
      <c r="M3674" s="35"/>
      <c r="N3674" s="36"/>
      <c r="O3674" s="37"/>
      <c r="P3674" s="43"/>
      <c r="Q3674" s="38"/>
      <c r="R3674" s="38"/>
      <c r="S3674" s="39"/>
      <c r="T3674" s="40"/>
      <c r="U3674" s="40"/>
      <c r="V3674" s="38"/>
      <c r="W3674" s="38"/>
      <c r="X3674" s="38"/>
      <c r="Y3674" s="43"/>
    </row>
    <row r="3675" spans="1:25">
      <c r="A3675" s="34"/>
      <c r="B3675" s="34"/>
      <c r="C3675" s="34"/>
      <c r="D3675" s="34"/>
      <c r="E3675" s="34"/>
      <c r="F3675" s="34"/>
      <c r="G3675" s="34"/>
      <c r="H3675" s="33"/>
      <c r="I3675" s="33"/>
      <c r="J3675" s="33"/>
      <c r="K3675" s="33"/>
      <c r="L3675" s="35"/>
      <c r="M3675" s="35"/>
      <c r="N3675" s="36"/>
      <c r="O3675" s="37"/>
      <c r="P3675" s="43"/>
      <c r="Q3675" s="38"/>
      <c r="R3675" s="38"/>
      <c r="S3675" s="39"/>
      <c r="T3675" s="40"/>
      <c r="U3675" s="40"/>
      <c r="V3675" s="38"/>
      <c r="W3675" s="38"/>
      <c r="X3675" s="38"/>
      <c r="Y3675" s="43"/>
    </row>
    <row r="3676" spans="1:25">
      <c r="A3676" s="34"/>
      <c r="B3676" s="34"/>
      <c r="C3676" s="34"/>
      <c r="D3676" s="34"/>
      <c r="E3676" s="34"/>
      <c r="F3676" s="34"/>
      <c r="G3676" s="34"/>
      <c r="H3676" s="33"/>
      <c r="I3676" s="33"/>
      <c r="J3676" s="33"/>
      <c r="K3676" s="33"/>
      <c r="L3676" s="35"/>
      <c r="M3676" s="35"/>
      <c r="N3676" s="36"/>
      <c r="O3676" s="37"/>
      <c r="P3676" s="43"/>
      <c r="Q3676" s="38"/>
      <c r="R3676" s="38"/>
      <c r="S3676" s="39"/>
      <c r="T3676" s="40"/>
      <c r="U3676" s="40"/>
      <c r="V3676" s="38"/>
      <c r="W3676" s="38"/>
      <c r="X3676" s="38"/>
      <c r="Y3676" s="43"/>
    </row>
    <row r="3677" spans="1:25">
      <c r="A3677" s="34"/>
      <c r="B3677" s="34"/>
      <c r="C3677" s="34"/>
      <c r="D3677" s="34"/>
      <c r="E3677" s="34"/>
      <c r="F3677" s="34"/>
      <c r="G3677" s="34"/>
      <c r="H3677" s="33"/>
      <c r="I3677" s="33"/>
      <c r="J3677" s="33"/>
      <c r="K3677" s="33"/>
      <c r="L3677" s="35"/>
      <c r="M3677" s="35"/>
      <c r="N3677" s="36"/>
      <c r="O3677" s="37"/>
      <c r="P3677" s="43"/>
      <c r="Q3677" s="38"/>
      <c r="R3677" s="38"/>
      <c r="S3677" s="39"/>
      <c r="T3677" s="40"/>
      <c r="U3677" s="40"/>
      <c r="V3677" s="38"/>
      <c r="W3677" s="38"/>
      <c r="X3677" s="38"/>
      <c r="Y3677" s="43"/>
    </row>
    <row r="3678" spans="1:25">
      <c r="A3678" s="34"/>
      <c r="B3678" s="34"/>
      <c r="C3678" s="34"/>
      <c r="D3678" s="34"/>
      <c r="E3678" s="34"/>
      <c r="F3678" s="34"/>
      <c r="G3678" s="34"/>
      <c r="H3678" s="33"/>
      <c r="I3678" s="33"/>
      <c r="J3678" s="33"/>
      <c r="K3678" s="33"/>
      <c r="L3678" s="35"/>
      <c r="M3678" s="35"/>
      <c r="N3678" s="36"/>
      <c r="O3678" s="37"/>
      <c r="P3678" s="43"/>
      <c r="Q3678" s="38"/>
      <c r="R3678" s="38"/>
      <c r="S3678" s="39"/>
      <c r="T3678" s="40"/>
      <c r="U3678" s="40"/>
      <c r="V3678" s="38"/>
      <c r="W3678" s="38"/>
      <c r="X3678" s="38"/>
      <c r="Y3678" s="43"/>
    </row>
    <row r="3679" spans="1:25">
      <c r="A3679" s="34"/>
      <c r="B3679" s="34"/>
      <c r="C3679" s="34"/>
      <c r="D3679" s="34"/>
      <c r="E3679" s="34"/>
      <c r="F3679" s="34"/>
      <c r="G3679" s="34"/>
      <c r="H3679" s="33"/>
      <c r="I3679" s="33"/>
      <c r="J3679" s="33"/>
      <c r="K3679" s="33"/>
      <c r="L3679" s="35"/>
      <c r="M3679" s="35"/>
      <c r="N3679" s="36"/>
      <c r="O3679" s="37"/>
      <c r="P3679" s="43"/>
      <c r="Q3679" s="38"/>
      <c r="R3679" s="38"/>
      <c r="S3679" s="39"/>
      <c r="T3679" s="40"/>
      <c r="U3679" s="40"/>
      <c r="V3679" s="38"/>
      <c r="W3679" s="38"/>
      <c r="X3679" s="38"/>
      <c r="Y3679" s="43"/>
    </row>
    <row r="3680" spans="1:25">
      <c r="A3680" s="34"/>
      <c r="B3680" s="34"/>
      <c r="C3680" s="34"/>
      <c r="D3680" s="34"/>
      <c r="E3680" s="34"/>
      <c r="F3680" s="34"/>
      <c r="G3680" s="34"/>
      <c r="H3680" s="33"/>
      <c r="I3680" s="33"/>
      <c r="J3680" s="33"/>
      <c r="K3680" s="33"/>
      <c r="L3680" s="35"/>
      <c r="M3680" s="35"/>
      <c r="N3680" s="36"/>
      <c r="O3680" s="37"/>
      <c r="P3680" s="43"/>
      <c r="Q3680" s="38"/>
      <c r="R3680" s="38"/>
      <c r="S3680" s="39"/>
      <c r="T3680" s="40"/>
      <c r="U3680" s="40"/>
      <c r="V3680" s="38"/>
      <c r="W3680" s="38"/>
      <c r="X3680" s="38"/>
      <c r="Y3680" s="43"/>
    </row>
    <row r="3681" spans="1:25">
      <c r="A3681" s="34"/>
      <c r="B3681" s="34"/>
      <c r="C3681" s="34"/>
      <c r="D3681" s="34"/>
      <c r="E3681" s="34"/>
      <c r="F3681" s="34"/>
      <c r="G3681" s="34"/>
      <c r="H3681" s="33"/>
      <c r="I3681" s="33"/>
      <c r="J3681" s="33"/>
      <c r="K3681" s="33"/>
      <c r="L3681" s="35"/>
      <c r="M3681" s="35"/>
      <c r="N3681" s="36"/>
      <c r="O3681" s="37"/>
      <c r="P3681" s="43"/>
      <c r="Q3681" s="38"/>
      <c r="R3681" s="38"/>
      <c r="S3681" s="39"/>
      <c r="T3681" s="40"/>
      <c r="U3681" s="40"/>
      <c r="V3681" s="38"/>
      <c r="W3681" s="38"/>
      <c r="X3681" s="38"/>
      <c r="Y3681" s="43"/>
    </row>
    <row r="3682" spans="1:25">
      <c r="A3682" s="34"/>
      <c r="B3682" s="34"/>
      <c r="C3682" s="34"/>
      <c r="D3682" s="34"/>
      <c r="E3682" s="34"/>
      <c r="F3682" s="34"/>
      <c r="G3682" s="34"/>
      <c r="H3682" s="33"/>
      <c r="I3682" s="33"/>
      <c r="J3682" s="33"/>
      <c r="K3682" s="33"/>
      <c r="L3682" s="35"/>
      <c r="M3682" s="35"/>
      <c r="N3682" s="36"/>
      <c r="O3682" s="37"/>
      <c r="P3682" s="43"/>
      <c r="Q3682" s="38"/>
      <c r="R3682" s="38"/>
      <c r="S3682" s="39"/>
      <c r="T3682" s="40"/>
      <c r="U3682" s="40"/>
      <c r="V3682" s="38"/>
      <c r="W3682" s="38"/>
      <c r="X3682" s="38"/>
      <c r="Y3682" s="43"/>
    </row>
    <row r="3683" spans="1:25">
      <c r="A3683" s="34"/>
      <c r="B3683" s="34"/>
      <c r="C3683" s="34"/>
      <c r="D3683" s="34"/>
      <c r="E3683" s="34"/>
      <c r="F3683" s="34"/>
      <c r="G3683" s="34"/>
      <c r="H3683" s="33"/>
      <c r="I3683" s="33"/>
      <c r="J3683" s="33"/>
      <c r="K3683" s="33"/>
      <c r="L3683" s="35"/>
      <c r="M3683" s="35"/>
      <c r="N3683" s="36"/>
      <c r="O3683" s="37"/>
      <c r="P3683" s="43"/>
      <c r="Q3683" s="38"/>
      <c r="R3683" s="38"/>
      <c r="S3683" s="39"/>
      <c r="T3683" s="40"/>
      <c r="U3683" s="40"/>
      <c r="V3683" s="38"/>
      <c r="W3683" s="38"/>
      <c r="X3683" s="38"/>
      <c r="Y3683" s="43"/>
    </row>
    <row r="3684" spans="1:25">
      <c r="A3684" s="34"/>
      <c r="B3684" s="34"/>
      <c r="C3684" s="34"/>
      <c r="D3684" s="34"/>
      <c r="E3684" s="34"/>
      <c r="F3684" s="34"/>
      <c r="G3684" s="34"/>
      <c r="H3684" s="33"/>
      <c r="I3684" s="33"/>
      <c r="J3684" s="33"/>
      <c r="K3684" s="33"/>
      <c r="L3684" s="35"/>
      <c r="M3684" s="35"/>
      <c r="N3684" s="36"/>
      <c r="O3684" s="37"/>
      <c r="P3684" s="43"/>
      <c r="Q3684" s="38"/>
      <c r="R3684" s="38"/>
      <c r="S3684" s="39"/>
      <c r="T3684" s="40"/>
      <c r="U3684" s="40"/>
      <c r="V3684" s="38"/>
      <c r="W3684" s="38"/>
      <c r="X3684" s="38"/>
      <c r="Y3684" s="43"/>
    </row>
    <row r="3685" spans="1:25">
      <c r="A3685" s="34"/>
      <c r="B3685" s="34"/>
      <c r="C3685" s="34"/>
      <c r="D3685" s="34"/>
      <c r="E3685" s="34"/>
      <c r="F3685" s="34"/>
      <c r="G3685" s="34"/>
      <c r="H3685" s="33"/>
      <c r="I3685" s="33"/>
      <c r="J3685" s="33"/>
      <c r="K3685" s="33"/>
      <c r="L3685" s="35"/>
      <c r="M3685" s="35"/>
      <c r="N3685" s="36"/>
      <c r="O3685" s="37"/>
      <c r="P3685" s="43"/>
      <c r="Q3685" s="38"/>
      <c r="R3685" s="38"/>
      <c r="S3685" s="39"/>
      <c r="T3685" s="40"/>
      <c r="U3685" s="40"/>
      <c r="V3685" s="38"/>
      <c r="W3685" s="38"/>
      <c r="X3685" s="38"/>
      <c r="Y3685" s="43"/>
    </row>
    <row r="3686" spans="1:25">
      <c r="A3686" s="34"/>
      <c r="B3686" s="34"/>
      <c r="C3686" s="34"/>
      <c r="D3686" s="34"/>
      <c r="E3686" s="34"/>
      <c r="F3686" s="34"/>
      <c r="G3686" s="34"/>
      <c r="H3686" s="33"/>
      <c r="I3686" s="33"/>
      <c r="J3686" s="33"/>
      <c r="K3686" s="33"/>
      <c r="L3686" s="35"/>
      <c r="M3686" s="35"/>
      <c r="N3686" s="36"/>
      <c r="O3686" s="37"/>
      <c r="P3686" s="43"/>
      <c r="Q3686" s="38"/>
      <c r="R3686" s="38"/>
      <c r="S3686" s="39"/>
      <c r="T3686" s="40"/>
      <c r="U3686" s="40"/>
      <c r="V3686" s="38"/>
      <c r="W3686" s="38"/>
      <c r="X3686" s="38"/>
      <c r="Y3686" s="43"/>
    </row>
    <row r="3687" spans="1:25">
      <c r="A3687" s="34"/>
      <c r="B3687" s="34"/>
      <c r="C3687" s="34"/>
      <c r="D3687" s="34"/>
      <c r="E3687" s="34"/>
      <c r="F3687" s="34"/>
      <c r="G3687" s="34"/>
      <c r="H3687" s="33"/>
      <c r="I3687" s="33"/>
      <c r="J3687" s="33"/>
      <c r="K3687" s="33"/>
      <c r="L3687" s="35"/>
      <c r="M3687" s="35"/>
      <c r="N3687" s="36"/>
      <c r="O3687" s="37"/>
      <c r="P3687" s="43"/>
      <c r="Q3687" s="38"/>
      <c r="R3687" s="38"/>
      <c r="S3687" s="39"/>
      <c r="T3687" s="40"/>
      <c r="U3687" s="40"/>
      <c r="V3687" s="38"/>
      <c r="W3687" s="38"/>
      <c r="X3687" s="38"/>
      <c r="Y3687" s="43"/>
    </row>
    <row r="3688" spans="1:25">
      <c r="A3688" s="34"/>
      <c r="B3688" s="34"/>
      <c r="C3688" s="34"/>
      <c r="D3688" s="34"/>
      <c r="E3688" s="34"/>
      <c r="F3688" s="34"/>
      <c r="G3688" s="34"/>
      <c r="H3688" s="33"/>
      <c r="I3688" s="33"/>
      <c r="J3688" s="33"/>
      <c r="K3688" s="33"/>
      <c r="L3688" s="35"/>
      <c r="M3688" s="35"/>
      <c r="N3688" s="36"/>
      <c r="O3688" s="37"/>
      <c r="P3688" s="43"/>
      <c r="Q3688" s="38"/>
      <c r="R3688" s="38"/>
      <c r="S3688" s="39"/>
      <c r="T3688" s="40"/>
      <c r="U3688" s="40"/>
      <c r="V3688" s="38"/>
      <c r="W3688" s="38"/>
      <c r="X3688" s="38"/>
      <c r="Y3688" s="43"/>
    </row>
    <row r="3689" spans="1:25">
      <c r="A3689" s="34"/>
      <c r="B3689" s="34"/>
      <c r="C3689" s="34"/>
      <c r="D3689" s="34"/>
      <c r="E3689" s="34"/>
      <c r="F3689" s="34"/>
      <c r="G3689" s="34"/>
      <c r="H3689" s="33"/>
      <c r="I3689" s="33"/>
      <c r="J3689" s="33"/>
      <c r="K3689" s="33"/>
      <c r="L3689" s="35"/>
      <c r="M3689" s="35"/>
      <c r="N3689" s="36"/>
      <c r="O3689" s="37"/>
      <c r="P3689" s="43"/>
      <c r="Q3689" s="38"/>
      <c r="R3689" s="38"/>
      <c r="S3689" s="39"/>
      <c r="T3689" s="40"/>
      <c r="U3689" s="40"/>
      <c r="V3689" s="38"/>
      <c r="W3689" s="38"/>
      <c r="X3689" s="38"/>
      <c r="Y3689" s="43"/>
    </row>
    <row r="3690" spans="1:25">
      <c r="A3690" s="34"/>
      <c r="B3690" s="34"/>
      <c r="C3690" s="34"/>
      <c r="D3690" s="34"/>
      <c r="E3690" s="34"/>
      <c r="F3690" s="34"/>
      <c r="G3690" s="34"/>
      <c r="H3690" s="33"/>
      <c r="I3690" s="33"/>
      <c r="J3690" s="33"/>
      <c r="K3690" s="33"/>
      <c r="L3690" s="35"/>
      <c r="M3690" s="35"/>
      <c r="N3690" s="36"/>
      <c r="O3690" s="37"/>
      <c r="P3690" s="43"/>
      <c r="Q3690" s="38"/>
      <c r="R3690" s="38"/>
      <c r="S3690" s="39"/>
      <c r="T3690" s="40"/>
      <c r="U3690" s="40"/>
      <c r="V3690" s="38"/>
      <c r="W3690" s="38"/>
      <c r="X3690" s="38"/>
      <c r="Y3690" s="43"/>
    </row>
    <row r="3691" spans="1:25">
      <c r="A3691" s="34"/>
      <c r="B3691" s="34"/>
      <c r="C3691" s="34"/>
      <c r="D3691" s="34"/>
      <c r="E3691" s="34"/>
      <c r="F3691" s="34"/>
      <c r="G3691" s="34"/>
      <c r="H3691" s="33"/>
      <c r="I3691" s="33"/>
      <c r="J3691" s="33"/>
      <c r="K3691" s="33"/>
      <c r="L3691" s="35"/>
      <c r="M3691" s="35"/>
      <c r="N3691" s="36"/>
      <c r="O3691" s="37"/>
      <c r="P3691" s="43"/>
      <c r="Q3691" s="38"/>
      <c r="R3691" s="38"/>
      <c r="S3691" s="39"/>
      <c r="T3691" s="40"/>
      <c r="U3691" s="40"/>
      <c r="V3691" s="38"/>
      <c r="W3691" s="38"/>
      <c r="X3691" s="38"/>
      <c r="Y3691" s="43"/>
    </row>
    <row r="3692" spans="1:25">
      <c r="A3692" s="34"/>
      <c r="B3692" s="34"/>
      <c r="C3692" s="34"/>
      <c r="D3692" s="34"/>
      <c r="E3692" s="34"/>
      <c r="F3692" s="34"/>
      <c r="G3692" s="34"/>
      <c r="H3692" s="33"/>
      <c r="I3692" s="33"/>
      <c r="J3692" s="33"/>
      <c r="K3692" s="33"/>
      <c r="L3692" s="35"/>
      <c r="M3692" s="35"/>
      <c r="N3692" s="36"/>
      <c r="O3692" s="37"/>
      <c r="P3692" s="43"/>
      <c r="Q3692" s="38"/>
      <c r="R3692" s="38"/>
      <c r="S3692" s="39"/>
      <c r="T3692" s="40"/>
      <c r="U3692" s="40"/>
      <c r="V3692" s="38"/>
      <c r="W3692" s="38"/>
      <c r="X3692" s="38"/>
      <c r="Y3692" s="43"/>
    </row>
    <row r="3693" spans="1:25">
      <c r="A3693" s="34"/>
      <c r="B3693" s="34"/>
      <c r="C3693" s="34"/>
      <c r="D3693" s="34"/>
      <c r="E3693" s="34"/>
      <c r="F3693" s="34"/>
      <c r="G3693" s="34"/>
      <c r="H3693" s="33"/>
      <c r="I3693" s="33"/>
      <c r="J3693" s="33"/>
      <c r="K3693" s="33"/>
      <c r="L3693" s="35"/>
      <c r="M3693" s="35"/>
      <c r="N3693" s="36"/>
      <c r="O3693" s="37"/>
      <c r="P3693" s="43"/>
      <c r="Q3693" s="38"/>
      <c r="R3693" s="38"/>
      <c r="S3693" s="39"/>
      <c r="T3693" s="40"/>
      <c r="U3693" s="40"/>
      <c r="V3693" s="38"/>
      <c r="W3693" s="38"/>
      <c r="X3693" s="38"/>
      <c r="Y3693" s="43"/>
    </row>
    <row r="3694" spans="1:25">
      <c r="A3694" s="34"/>
      <c r="B3694" s="34"/>
      <c r="C3694" s="34"/>
      <c r="D3694" s="34"/>
      <c r="E3694" s="34"/>
      <c r="F3694" s="34"/>
      <c r="G3694" s="34"/>
      <c r="H3694" s="33"/>
      <c r="I3694" s="33"/>
      <c r="J3694" s="33"/>
      <c r="K3694" s="33"/>
      <c r="L3694" s="35"/>
      <c r="M3694" s="35"/>
      <c r="N3694" s="36"/>
      <c r="O3694" s="37"/>
      <c r="P3694" s="43"/>
      <c r="Q3694" s="38"/>
      <c r="R3694" s="38"/>
      <c r="S3694" s="39"/>
      <c r="T3694" s="40"/>
      <c r="U3694" s="40"/>
      <c r="V3694" s="38"/>
      <c r="W3694" s="38"/>
      <c r="X3694" s="38"/>
      <c r="Y3694" s="43"/>
    </row>
    <row r="3695" spans="1:25">
      <c r="A3695" s="34"/>
      <c r="B3695" s="34"/>
      <c r="C3695" s="34"/>
      <c r="D3695" s="34"/>
      <c r="E3695" s="34"/>
      <c r="F3695" s="34"/>
      <c r="G3695" s="34"/>
      <c r="H3695" s="33"/>
      <c r="I3695" s="33"/>
      <c r="J3695" s="33"/>
      <c r="K3695" s="33"/>
      <c r="L3695" s="35"/>
      <c r="M3695" s="35"/>
      <c r="N3695" s="36"/>
      <c r="O3695" s="37"/>
      <c r="P3695" s="43"/>
      <c r="Q3695" s="38"/>
      <c r="R3695" s="38"/>
      <c r="S3695" s="39"/>
      <c r="T3695" s="40"/>
      <c r="U3695" s="40"/>
      <c r="V3695" s="38"/>
      <c r="W3695" s="38"/>
      <c r="X3695" s="38"/>
      <c r="Y3695" s="43"/>
    </row>
    <row r="3696" spans="1:25">
      <c r="A3696" s="34"/>
      <c r="B3696" s="34"/>
      <c r="C3696" s="34"/>
      <c r="D3696" s="34"/>
      <c r="E3696" s="34"/>
      <c r="F3696" s="34"/>
      <c r="G3696" s="34"/>
      <c r="H3696" s="33"/>
      <c r="I3696" s="33"/>
      <c r="J3696" s="33"/>
      <c r="K3696" s="33"/>
      <c r="L3696" s="35"/>
      <c r="M3696" s="35"/>
      <c r="N3696" s="36"/>
      <c r="O3696" s="37"/>
      <c r="P3696" s="43"/>
      <c r="Q3696" s="38"/>
      <c r="R3696" s="38"/>
      <c r="S3696" s="39"/>
      <c r="T3696" s="40"/>
      <c r="U3696" s="40"/>
      <c r="V3696" s="38"/>
      <c r="W3696" s="38"/>
      <c r="X3696" s="38"/>
      <c r="Y3696" s="43"/>
    </row>
    <row r="3697" spans="1:25">
      <c r="A3697" s="34"/>
      <c r="B3697" s="34"/>
      <c r="C3697" s="34"/>
      <c r="D3697" s="34"/>
      <c r="E3697" s="34"/>
      <c r="F3697" s="34"/>
      <c r="G3697" s="34"/>
      <c r="H3697" s="33"/>
      <c r="I3697" s="33"/>
      <c r="J3697" s="33"/>
      <c r="K3697" s="33"/>
      <c r="L3697" s="35"/>
      <c r="M3697" s="35"/>
      <c r="N3697" s="36"/>
      <c r="O3697" s="37"/>
      <c r="P3697" s="43"/>
      <c r="Q3697" s="38"/>
      <c r="R3697" s="38"/>
      <c r="S3697" s="39"/>
      <c r="T3697" s="40"/>
      <c r="U3697" s="40"/>
      <c r="V3697" s="38"/>
      <c r="W3697" s="38"/>
      <c r="X3697" s="38"/>
      <c r="Y3697" s="43"/>
    </row>
    <row r="3698" spans="1:25">
      <c r="A3698" s="34"/>
      <c r="B3698" s="34"/>
      <c r="C3698" s="34"/>
      <c r="D3698" s="34"/>
      <c r="E3698" s="34"/>
      <c r="F3698" s="34"/>
      <c r="G3698" s="34"/>
      <c r="H3698" s="33"/>
      <c r="I3698" s="33"/>
      <c r="J3698" s="33"/>
      <c r="K3698" s="33"/>
      <c r="L3698" s="35"/>
      <c r="M3698" s="35"/>
      <c r="N3698" s="36"/>
      <c r="O3698" s="37"/>
      <c r="P3698" s="43"/>
      <c r="Q3698" s="38"/>
      <c r="R3698" s="38"/>
      <c r="S3698" s="39"/>
      <c r="T3698" s="40"/>
      <c r="U3698" s="40"/>
      <c r="V3698" s="38"/>
      <c r="W3698" s="38"/>
      <c r="X3698" s="38"/>
      <c r="Y3698" s="43"/>
    </row>
    <row r="3699" spans="1:25">
      <c r="A3699" s="34"/>
      <c r="B3699" s="34"/>
      <c r="C3699" s="34"/>
      <c r="D3699" s="34"/>
      <c r="E3699" s="34"/>
      <c r="F3699" s="34"/>
      <c r="G3699" s="34"/>
      <c r="H3699" s="33"/>
      <c r="I3699" s="33"/>
      <c r="J3699" s="33"/>
      <c r="K3699" s="33"/>
      <c r="L3699" s="35"/>
      <c r="M3699" s="35"/>
      <c r="N3699" s="36"/>
      <c r="O3699" s="37"/>
      <c r="P3699" s="43"/>
      <c r="Q3699" s="38"/>
      <c r="R3699" s="38"/>
      <c r="S3699" s="39"/>
      <c r="T3699" s="40"/>
      <c r="U3699" s="40"/>
      <c r="V3699" s="38"/>
      <c r="W3699" s="38"/>
      <c r="X3699" s="38"/>
      <c r="Y3699" s="43"/>
    </row>
    <row r="3700" spans="1:25">
      <c r="A3700" s="34"/>
      <c r="B3700" s="34"/>
      <c r="C3700" s="34"/>
      <c r="D3700" s="34"/>
      <c r="E3700" s="34"/>
      <c r="F3700" s="34"/>
      <c r="G3700" s="34"/>
      <c r="H3700" s="33"/>
      <c r="I3700" s="33"/>
      <c r="J3700" s="33"/>
      <c r="K3700" s="33"/>
      <c r="L3700" s="35"/>
      <c r="M3700" s="35"/>
      <c r="N3700" s="36"/>
      <c r="O3700" s="37"/>
      <c r="P3700" s="43"/>
      <c r="Q3700" s="38"/>
      <c r="R3700" s="38"/>
      <c r="S3700" s="39"/>
      <c r="T3700" s="40"/>
      <c r="U3700" s="40"/>
      <c r="V3700" s="38"/>
      <c r="W3700" s="38"/>
      <c r="X3700" s="38"/>
      <c r="Y3700" s="43"/>
    </row>
    <row r="3701" spans="1:25">
      <c r="A3701" s="34"/>
      <c r="B3701" s="34"/>
      <c r="C3701" s="34"/>
      <c r="D3701" s="34"/>
      <c r="E3701" s="34"/>
      <c r="F3701" s="34"/>
      <c r="G3701" s="34"/>
      <c r="H3701" s="33"/>
      <c r="I3701" s="33"/>
      <c r="J3701" s="33"/>
      <c r="K3701" s="33"/>
      <c r="L3701" s="35"/>
      <c r="M3701" s="35"/>
      <c r="N3701" s="36"/>
      <c r="O3701" s="37"/>
      <c r="P3701" s="43"/>
      <c r="Q3701" s="38"/>
      <c r="R3701" s="38"/>
      <c r="S3701" s="39"/>
      <c r="T3701" s="40"/>
      <c r="U3701" s="40"/>
      <c r="V3701" s="38"/>
      <c r="W3701" s="38"/>
      <c r="X3701" s="38"/>
      <c r="Y3701" s="43"/>
    </row>
    <row r="3702" spans="1:25">
      <c r="A3702" s="34"/>
      <c r="B3702" s="34"/>
      <c r="C3702" s="34"/>
      <c r="D3702" s="34"/>
      <c r="E3702" s="34"/>
      <c r="F3702" s="34"/>
      <c r="G3702" s="34"/>
      <c r="H3702" s="33"/>
      <c r="I3702" s="33"/>
      <c r="J3702" s="33"/>
      <c r="K3702" s="33"/>
      <c r="L3702" s="35"/>
      <c r="M3702" s="35"/>
      <c r="N3702" s="36"/>
      <c r="O3702" s="37"/>
      <c r="P3702" s="43"/>
      <c r="Q3702" s="38"/>
      <c r="R3702" s="38"/>
      <c r="S3702" s="39"/>
      <c r="T3702" s="40"/>
      <c r="U3702" s="40"/>
      <c r="V3702" s="38"/>
      <c r="W3702" s="38"/>
      <c r="X3702" s="38"/>
      <c r="Y3702" s="43"/>
    </row>
    <row r="3703" spans="1:25">
      <c r="A3703" s="34"/>
      <c r="B3703" s="34"/>
      <c r="C3703" s="34"/>
      <c r="D3703" s="34"/>
      <c r="E3703" s="34"/>
      <c r="F3703" s="34"/>
      <c r="G3703" s="34"/>
      <c r="H3703" s="33"/>
      <c r="I3703" s="33"/>
      <c r="J3703" s="33"/>
      <c r="K3703" s="33"/>
      <c r="L3703" s="35"/>
      <c r="M3703" s="35"/>
      <c r="N3703" s="36"/>
      <c r="O3703" s="37"/>
      <c r="P3703" s="43"/>
      <c r="Q3703" s="38"/>
      <c r="R3703" s="38"/>
      <c r="S3703" s="39"/>
      <c r="T3703" s="40"/>
      <c r="U3703" s="40"/>
      <c r="V3703" s="38"/>
      <c r="W3703" s="38"/>
      <c r="X3703" s="38"/>
      <c r="Y3703" s="43"/>
    </row>
    <row r="3704" spans="1:25">
      <c r="A3704" s="34"/>
      <c r="B3704" s="34"/>
      <c r="C3704" s="34"/>
      <c r="D3704" s="34"/>
      <c r="E3704" s="34"/>
      <c r="F3704" s="34"/>
      <c r="G3704" s="34"/>
      <c r="H3704" s="33"/>
      <c r="I3704" s="33"/>
      <c r="J3704" s="33"/>
      <c r="K3704" s="33"/>
      <c r="L3704" s="35"/>
      <c r="M3704" s="35"/>
      <c r="N3704" s="36"/>
      <c r="O3704" s="37"/>
      <c r="P3704" s="43"/>
      <c r="Q3704" s="38"/>
      <c r="R3704" s="38"/>
      <c r="S3704" s="39"/>
      <c r="T3704" s="40"/>
      <c r="U3704" s="40"/>
      <c r="V3704" s="38"/>
      <c r="W3704" s="38"/>
      <c r="X3704" s="38"/>
      <c r="Y3704" s="43"/>
    </row>
    <row r="3705" spans="1:25">
      <c r="A3705" s="34"/>
      <c r="B3705" s="34"/>
      <c r="C3705" s="34"/>
      <c r="D3705" s="34"/>
      <c r="E3705" s="34"/>
      <c r="F3705" s="34"/>
      <c r="G3705" s="34"/>
      <c r="H3705" s="33"/>
      <c r="I3705" s="33"/>
      <c r="J3705" s="33"/>
      <c r="K3705" s="33"/>
      <c r="L3705" s="35"/>
      <c r="M3705" s="35"/>
      <c r="N3705" s="36"/>
      <c r="O3705" s="37"/>
      <c r="P3705" s="43"/>
      <c r="Q3705" s="38"/>
      <c r="R3705" s="38"/>
      <c r="S3705" s="39"/>
      <c r="T3705" s="40"/>
      <c r="U3705" s="40"/>
      <c r="V3705" s="38"/>
      <c r="W3705" s="38"/>
      <c r="X3705" s="38"/>
      <c r="Y3705" s="43"/>
    </row>
    <row r="3706" spans="1:25">
      <c r="A3706" s="34"/>
      <c r="B3706" s="34"/>
      <c r="C3706" s="34"/>
      <c r="D3706" s="34"/>
      <c r="E3706" s="34"/>
      <c r="F3706" s="34"/>
      <c r="G3706" s="34"/>
      <c r="H3706" s="33"/>
      <c r="I3706" s="33"/>
      <c r="J3706" s="33"/>
      <c r="K3706" s="33"/>
      <c r="L3706" s="35"/>
      <c r="M3706" s="35"/>
      <c r="N3706" s="36"/>
      <c r="O3706" s="37"/>
      <c r="P3706" s="43"/>
      <c r="Q3706" s="38"/>
      <c r="R3706" s="38"/>
      <c r="S3706" s="39"/>
      <c r="T3706" s="40"/>
      <c r="U3706" s="40"/>
      <c r="V3706" s="38"/>
      <c r="W3706" s="38"/>
      <c r="X3706" s="38"/>
      <c r="Y3706" s="43"/>
    </row>
    <row r="3707" spans="1:25">
      <c r="A3707" s="34"/>
      <c r="B3707" s="34"/>
      <c r="C3707" s="34"/>
      <c r="D3707" s="34"/>
      <c r="E3707" s="34"/>
      <c r="F3707" s="34"/>
      <c r="G3707" s="34"/>
      <c r="H3707" s="33"/>
      <c r="I3707" s="33"/>
      <c r="J3707" s="33"/>
      <c r="K3707" s="33"/>
      <c r="L3707" s="35"/>
      <c r="M3707" s="35"/>
      <c r="N3707" s="36"/>
      <c r="O3707" s="37"/>
      <c r="P3707" s="43"/>
      <c r="Q3707" s="38"/>
      <c r="R3707" s="38"/>
      <c r="S3707" s="39"/>
      <c r="T3707" s="40"/>
      <c r="U3707" s="40"/>
      <c r="V3707" s="38"/>
      <c r="W3707" s="38"/>
      <c r="X3707" s="38"/>
      <c r="Y3707" s="43"/>
    </row>
    <row r="3708" spans="1:25">
      <c r="A3708" s="34"/>
      <c r="B3708" s="34"/>
      <c r="C3708" s="34"/>
      <c r="D3708" s="34"/>
      <c r="E3708" s="34"/>
      <c r="F3708" s="34"/>
      <c r="G3708" s="34"/>
      <c r="H3708" s="33"/>
      <c r="I3708" s="33"/>
      <c r="J3708" s="33"/>
      <c r="K3708" s="33"/>
      <c r="L3708" s="35"/>
      <c r="M3708" s="35"/>
      <c r="N3708" s="36"/>
      <c r="O3708" s="37"/>
      <c r="P3708" s="43"/>
      <c r="Q3708" s="38"/>
      <c r="R3708" s="38"/>
      <c r="S3708" s="39"/>
      <c r="T3708" s="40"/>
      <c r="U3708" s="40"/>
      <c r="V3708" s="38"/>
      <c r="W3708" s="38"/>
      <c r="X3708" s="38"/>
      <c r="Y3708" s="43"/>
    </row>
    <row r="3709" spans="1:25">
      <c r="A3709" s="34"/>
      <c r="B3709" s="34"/>
      <c r="C3709" s="34"/>
      <c r="D3709" s="34"/>
      <c r="E3709" s="34"/>
      <c r="F3709" s="34"/>
      <c r="G3709" s="34"/>
      <c r="H3709" s="33"/>
      <c r="I3709" s="33"/>
      <c r="J3709" s="33"/>
      <c r="K3709" s="33"/>
      <c r="L3709" s="35"/>
      <c r="M3709" s="35"/>
      <c r="N3709" s="36"/>
      <c r="O3709" s="37"/>
      <c r="P3709" s="43"/>
      <c r="Q3709" s="38"/>
      <c r="R3709" s="38"/>
      <c r="S3709" s="39"/>
      <c r="T3709" s="40"/>
      <c r="U3709" s="40"/>
      <c r="V3709" s="38"/>
      <c r="W3709" s="38"/>
      <c r="X3709" s="38"/>
      <c r="Y3709" s="43"/>
    </row>
    <row r="3710" spans="1:25">
      <c r="A3710" s="34"/>
      <c r="B3710" s="34"/>
      <c r="C3710" s="34"/>
      <c r="D3710" s="34"/>
      <c r="E3710" s="34"/>
      <c r="F3710" s="34"/>
      <c r="G3710" s="34"/>
      <c r="H3710" s="33"/>
      <c r="I3710" s="33"/>
      <c r="J3710" s="33"/>
      <c r="K3710" s="33"/>
      <c r="L3710" s="35"/>
      <c r="M3710" s="35"/>
      <c r="N3710" s="36"/>
      <c r="O3710" s="37"/>
      <c r="P3710" s="43"/>
      <c r="Q3710" s="38"/>
      <c r="R3710" s="38"/>
      <c r="S3710" s="39"/>
      <c r="T3710" s="40"/>
      <c r="U3710" s="40"/>
      <c r="V3710" s="38"/>
      <c r="W3710" s="38"/>
      <c r="X3710" s="38"/>
      <c r="Y3710" s="43"/>
    </row>
    <row r="3711" spans="1:25">
      <c r="A3711" s="34"/>
      <c r="B3711" s="34"/>
      <c r="C3711" s="34"/>
      <c r="D3711" s="34"/>
      <c r="E3711" s="34"/>
      <c r="F3711" s="34"/>
      <c r="G3711" s="34"/>
      <c r="H3711" s="33"/>
      <c r="I3711" s="33"/>
      <c r="J3711" s="33"/>
      <c r="K3711" s="33"/>
      <c r="L3711" s="35"/>
      <c r="M3711" s="35"/>
      <c r="N3711" s="36"/>
      <c r="O3711" s="37"/>
      <c r="P3711" s="43"/>
      <c r="Q3711" s="38"/>
      <c r="R3711" s="38"/>
      <c r="S3711" s="39"/>
      <c r="T3711" s="40"/>
      <c r="U3711" s="40"/>
      <c r="V3711" s="38"/>
      <c r="W3711" s="38"/>
      <c r="X3711" s="38"/>
      <c r="Y3711" s="43"/>
    </row>
    <row r="3712" spans="1:25">
      <c r="A3712" s="34"/>
      <c r="B3712" s="34"/>
      <c r="C3712" s="34"/>
      <c r="D3712" s="34"/>
      <c r="E3712" s="34"/>
      <c r="F3712" s="34"/>
      <c r="G3712" s="34"/>
      <c r="H3712" s="33"/>
      <c r="I3712" s="33"/>
      <c r="J3712" s="33"/>
      <c r="K3712" s="33"/>
      <c r="L3712" s="35"/>
      <c r="M3712" s="35"/>
      <c r="N3712" s="36"/>
      <c r="O3712" s="37"/>
      <c r="P3712" s="43"/>
      <c r="Q3712" s="38"/>
      <c r="R3712" s="38"/>
      <c r="S3712" s="39"/>
      <c r="T3712" s="40"/>
      <c r="U3712" s="40"/>
      <c r="V3712" s="38"/>
      <c r="W3712" s="38"/>
      <c r="X3712" s="38"/>
      <c r="Y3712" s="43"/>
    </row>
    <row r="3713" spans="1:25">
      <c r="A3713" s="34"/>
      <c r="B3713" s="34"/>
      <c r="C3713" s="34"/>
      <c r="D3713" s="34"/>
      <c r="E3713" s="34"/>
      <c r="F3713" s="34"/>
      <c r="G3713" s="34"/>
      <c r="H3713" s="33"/>
      <c r="I3713" s="33"/>
      <c r="J3713" s="33"/>
      <c r="K3713" s="33"/>
      <c r="L3713" s="35"/>
      <c r="M3713" s="35"/>
      <c r="N3713" s="36"/>
      <c r="O3713" s="37"/>
      <c r="P3713" s="43"/>
      <c r="Q3713" s="38"/>
      <c r="R3713" s="38"/>
      <c r="S3713" s="39"/>
      <c r="T3713" s="40"/>
      <c r="U3713" s="40"/>
      <c r="V3713" s="38"/>
      <c r="W3713" s="38"/>
      <c r="X3713" s="38"/>
      <c r="Y3713" s="43"/>
    </row>
    <row r="3714" spans="1:25">
      <c r="A3714" s="34"/>
      <c r="B3714" s="34"/>
      <c r="C3714" s="34"/>
      <c r="D3714" s="34"/>
      <c r="E3714" s="34"/>
      <c r="F3714" s="34"/>
      <c r="G3714" s="34"/>
      <c r="H3714" s="33"/>
      <c r="I3714" s="33"/>
      <c r="J3714" s="33"/>
      <c r="K3714" s="33"/>
      <c r="L3714" s="35"/>
      <c r="M3714" s="35"/>
      <c r="N3714" s="36"/>
      <c r="O3714" s="37"/>
      <c r="P3714" s="43"/>
      <c r="Q3714" s="38"/>
      <c r="R3714" s="38"/>
      <c r="S3714" s="39"/>
      <c r="T3714" s="40"/>
      <c r="U3714" s="40"/>
      <c r="V3714" s="38"/>
      <c r="W3714" s="38"/>
      <c r="X3714" s="38"/>
      <c r="Y3714" s="43"/>
    </row>
    <row r="3715" spans="1:25">
      <c r="A3715" s="34"/>
      <c r="B3715" s="34"/>
      <c r="C3715" s="34"/>
      <c r="D3715" s="34"/>
      <c r="E3715" s="34"/>
      <c r="F3715" s="34"/>
      <c r="G3715" s="34"/>
      <c r="H3715" s="33"/>
      <c r="I3715" s="33"/>
      <c r="J3715" s="33"/>
      <c r="K3715" s="33"/>
      <c r="L3715" s="35"/>
      <c r="M3715" s="35"/>
      <c r="N3715" s="36"/>
      <c r="O3715" s="37"/>
      <c r="P3715" s="43"/>
      <c r="Q3715" s="38"/>
      <c r="R3715" s="38"/>
      <c r="S3715" s="39"/>
      <c r="T3715" s="40"/>
      <c r="U3715" s="40"/>
      <c r="V3715" s="38"/>
      <c r="W3715" s="38"/>
      <c r="X3715" s="38"/>
      <c r="Y3715" s="43"/>
    </row>
    <row r="3716" spans="1:25">
      <c r="A3716" s="34"/>
      <c r="B3716" s="34"/>
      <c r="C3716" s="34"/>
      <c r="D3716" s="34"/>
      <c r="E3716" s="34"/>
      <c r="F3716" s="34"/>
      <c r="G3716" s="34"/>
      <c r="H3716" s="33"/>
      <c r="I3716" s="33"/>
      <c r="J3716" s="33"/>
      <c r="K3716" s="33"/>
      <c r="L3716" s="35"/>
      <c r="M3716" s="35"/>
      <c r="N3716" s="36"/>
      <c r="O3716" s="37"/>
      <c r="P3716" s="43"/>
      <c r="Q3716" s="38"/>
      <c r="R3716" s="38"/>
      <c r="S3716" s="39"/>
      <c r="T3716" s="40"/>
      <c r="U3716" s="40"/>
      <c r="V3716" s="38"/>
      <c r="W3716" s="38"/>
      <c r="X3716" s="38"/>
      <c r="Y3716" s="43"/>
    </row>
    <row r="3717" spans="1:25">
      <c r="A3717" s="34"/>
      <c r="B3717" s="34"/>
      <c r="C3717" s="34"/>
      <c r="D3717" s="34"/>
      <c r="E3717" s="34"/>
      <c r="F3717" s="34"/>
      <c r="G3717" s="34"/>
      <c r="H3717" s="33"/>
      <c r="I3717" s="33"/>
      <c r="J3717" s="33"/>
      <c r="K3717" s="33"/>
      <c r="L3717" s="35"/>
      <c r="M3717" s="35"/>
      <c r="N3717" s="36"/>
      <c r="O3717" s="37"/>
      <c r="P3717" s="43"/>
      <c r="Q3717" s="38"/>
      <c r="R3717" s="38"/>
      <c r="S3717" s="39"/>
      <c r="T3717" s="40"/>
      <c r="U3717" s="40"/>
      <c r="V3717" s="38"/>
      <c r="W3717" s="38"/>
      <c r="X3717" s="38"/>
      <c r="Y3717" s="43"/>
    </row>
    <row r="3718" spans="1:25">
      <c r="A3718" s="34"/>
      <c r="B3718" s="34"/>
      <c r="C3718" s="34"/>
      <c r="D3718" s="34"/>
      <c r="E3718" s="34"/>
      <c r="F3718" s="34"/>
      <c r="G3718" s="34"/>
      <c r="H3718" s="33"/>
      <c r="I3718" s="33"/>
      <c r="J3718" s="33"/>
      <c r="K3718" s="33"/>
      <c r="L3718" s="35"/>
      <c r="M3718" s="35"/>
      <c r="N3718" s="36"/>
      <c r="O3718" s="37"/>
      <c r="P3718" s="43"/>
      <c r="Q3718" s="38"/>
      <c r="R3718" s="38"/>
      <c r="S3718" s="39"/>
      <c r="T3718" s="40"/>
      <c r="U3718" s="40"/>
      <c r="V3718" s="38"/>
      <c r="W3718" s="38"/>
      <c r="X3718" s="38"/>
      <c r="Y3718" s="43"/>
    </row>
    <row r="3719" spans="1:25">
      <c r="A3719" s="34"/>
      <c r="B3719" s="34"/>
      <c r="C3719" s="34"/>
      <c r="D3719" s="34"/>
      <c r="E3719" s="34"/>
      <c r="F3719" s="34"/>
      <c r="G3719" s="34"/>
      <c r="H3719" s="33"/>
      <c r="I3719" s="33"/>
      <c r="J3719" s="33"/>
      <c r="K3719" s="33"/>
      <c r="L3719" s="35"/>
      <c r="M3719" s="35"/>
      <c r="N3719" s="36"/>
      <c r="O3719" s="37"/>
      <c r="P3719" s="43"/>
      <c r="Q3719" s="38"/>
      <c r="R3719" s="38"/>
      <c r="S3719" s="39"/>
      <c r="T3719" s="40"/>
      <c r="U3719" s="40"/>
      <c r="V3719" s="38"/>
      <c r="W3719" s="38"/>
      <c r="X3719" s="38"/>
      <c r="Y3719" s="43"/>
    </row>
    <row r="3720" spans="1:25">
      <c r="A3720" s="34"/>
      <c r="B3720" s="34"/>
      <c r="C3720" s="34"/>
      <c r="D3720" s="34"/>
      <c r="E3720" s="34"/>
      <c r="F3720" s="34"/>
      <c r="G3720" s="34"/>
      <c r="H3720" s="33"/>
      <c r="I3720" s="33"/>
      <c r="J3720" s="33"/>
      <c r="K3720" s="33"/>
      <c r="L3720" s="35"/>
      <c r="M3720" s="35"/>
      <c r="N3720" s="36"/>
      <c r="O3720" s="37"/>
      <c r="P3720" s="43"/>
      <c r="Q3720" s="38"/>
      <c r="R3720" s="38"/>
      <c r="S3720" s="39"/>
      <c r="T3720" s="40"/>
      <c r="U3720" s="40"/>
      <c r="V3720" s="38"/>
      <c r="W3720" s="38"/>
      <c r="X3720" s="38"/>
      <c r="Y3720" s="43"/>
    </row>
    <row r="3721" spans="1:25">
      <c r="A3721" s="34"/>
      <c r="B3721" s="34"/>
      <c r="C3721" s="34"/>
      <c r="D3721" s="34"/>
      <c r="E3721" s="34"/>
      <c r="F3721" s="34"/>
      <c r="G3721" s="34"/>
      <c r="H3721" s="33"/>
      <c r="I3721" s="33"/>
      <c r="J3721" s="33"/>
      <c r="K3721" s="33"/>
      <c r="L3721" s="35"/>
      <c r="M3721" s="35"/>
      <c r="N3721" s="36"/>
      <c r="O3721" s="37"/>
      <c r="P3721" s="43"/>
      <c r="Q3721" s="38"/>
      <c r="R3721" s="38"/>
      <c r="S3721" s="39"/>
      <c r="T3721" s="40"/>
      <c r="U3721" s="40"/>
      <c r="V3721" s="38"/>
      <c r="W3721" s="38"/>
      <c r="X3721" s="38"/>
      <c r="Y3721" s="43"/>
    </row>
    <row r="3722" spans="1:25">
      <c r="A3722" s="34"/>
      <c r="B3722" s="34"/>
      <c r="C3722" s="34"/>
      <c r="D3722" s="34"/>
      <c r="E3722" s="34"/>
      <c r="F3722" s="34"/>
      <c r="G3722" s="34"/>
      <c r="H3722" s="33"/>
      <c r="I3722" s="33"/>
      <c r="J3722" s="33"/>
      <c r="K3722" s="33"/>
      <c r="L3722" s="35"/>
      <c r="M3722" s="35"/>
      <c r="N3722" s="36"/>
      <c r="O3722" s="37"/>
      <c r="P3722" s="43"/>
      <c r="Q3722" s="38"/>
      <c r="R3722" s="38"/>
      <c r="S3722" s="39"/>
      <c r="T3722" s="40"/>
      <c r="U3722" s="40"/>
      <c r="V3722" s="38"/>
      <c r="W3722" s="38"/>
      <c r="X3722" s="38"/>
      <c r="Y3722" s="43"/>
    </row>
    <row r="3723" spans="1:25">
      <c r="A3723" s="34"/>
      <c r="B3723" s="34"/>
      <c r="C3723" s="34"/>
      <c r="D3723" s="34"/>
      <c r="E3723" s="34"/>
      <c r="F3723" s="34"/>
      <c r="G3723" s="34"/>
      <c r="H3723" s="33"/>
      <c r="I3723" s="33"/>
      <c r="J3723" s="33"/>
      <c r="K3723" s="33"/>
      <c r="L3723" s="35"/>
      <c r="M3723" s="35"/>
      <c r="N3723" s="36"/>
      <c r="O3723" s="37"/>
      <c r="P3723" s="43"/>
      <c r="Q3723" s="38"/>
      <c r="R3723" s="38"/>
      <c r="S3723" s="39"/>
      <c r="T3723" s="40"/>
      <c r="U3723" s="40"/>
      <c r="V3723" s="38"/>
      <c r="W3723" s="38"/>
      <c r="X3723" s="38"/>
      <c r="Y3723" s="43"/>
    </row>
    <row r="3724" spans="1:25">
      <c r="A3724" s="34"/>
      <c r="B3724" s="34"/>
      <c r="C3724" s="34"/>
      <c r="D3724" s="34"/>
      <c r="E3724" s="34"/>
      <c r="F3724" s="34"/>
      <c r="G3724" s="34"/>
      <c r="H3724" s="33"/>
      <c r="I3724" s="33"/>
      <c r="J3724" s="33"/>
      <c r="K3724" s="33"/>
      <c r="L3724" s="35"/>
      <c r="M3724" s="35"/>
      <c r="N3724" s="36"/>
      <c r="O3724" s="37"/>
      <c r="P3724" s="43"/>
      <c r="Q3724" s="38"/>
      <c r="R3724" s="38"/>
      <c r="S3724" s="39"/>
      <c r="T3724" s="40"/>
      <c r="U3724" s="40"/>
      <c r="V3724" s="38"/>
      <c r="W3724" s="38"/>
      <c r="X3724" s="38"/>
      <c r="Y3724" s="43"/>
    </row>
    <row r="3725" spans="1:25">
      <c r="A3725" s="34"/>
      <c r="B3725" s="34"/>
      <c r="C3725" s="34"/>
      <c r="D3725" s="34"/>
      <c r="E3725" s="34"/>
      <c r="F3725" s="34"/>
      <c r="G3725" s="34"/>
      <c r="H3725" s="33"/>
      <c r="I3725" s="33"/>
      <c r="J3725" s="33"/>
      <c r="K3725" s="33"/>
      <c r="L3725" s="35"/>
      <c r="M3725" s="35"/>
      <c r="N3725" s="36"/>
      <c r="O3725" s="37"/>
      <c r="P3725" s="43"/>
      <c r="Q3725" s="38"/>
      <c r="R3725" s="38"/>
      <c r="S3725" s="39"/>
      <c r="T3725" s="40"/>
      <c r="U3725" s="40"/>
      <c r="V3725" s="38"/>
      <c r="W3725" s="38"/>
      <c r="X3725" s="38"/>
      <c r="Y3725" s="43"/>
    </row>
    <row r="3726" spans="1:25">
      <c r="A3726" s="34"/>
      <c r="B3726" s="34"/>
      <c r="C3726" s="34"/>
      <c r="D3726" s="34"/>
      <c r="E3726" s="34"/>
      <c r="F3726" s="34"/>
      <c r="G3726" s="34"/>
      <c r="H3726" s="33"/>
      <c r="I3726" s="33"/>
      <c r="J3726" s="33"/>
      <c r="K3726" s="33"/>
      <c r="L3726" s="35"/>
      <c r="M3726" s="35"/>
      <c r="N3726" s="36"/>
      <c r="O3726" s="37"/>
      <c r="P3726" s="43"/>
      <c r="Q3726" s="38"/>
      <c r="R3726" s="38"/>
      <c r="S3726" s="39"/>
      <c r="T3726" s="40"/>
      <c r="U3726" s="40"/>
      <c r="V3726" s="38"/>
      <c r="W3726" s="38"/>
      <c r="X3726" s="38"/>
      <c r="Y3726" s="43"/>
    </row>
    <row r="3727" spans="1:25">
      <c r="A3727" s="34"/>
      <c r="B3727" s="34"/>
      <c r="C3727" s="34"/>
      <c r="D3727" s="34"/>
      <c r="E3727" s="34"/>
      <c r="F3727" s="34"/>
      <c r="G3727" s="34"/>
      <c r="H3727" s="33"/>
      <c r="I3727" s="33"/>
      <c r="J3727" s="33"/>
      <c r="K3727" s="33"/>
      <c r="L3727" s="35"/>
      <c r="M3727" s="35"/>
      <c r="N3727" s="36"/>
      <c r="O3727" s="37"/>
      <c r="P3727" s="43"/>
      <c r="Q3727" s="38"/>
      <c r="R3727" s="38"/>
      <c r="S3727" s="39"/>
      <c r="T3727" s="40"/>
      <c r="U3727" s="40"/>
      <c r="V3727" s="38"/>
      <c r="W3727" s="38"/>
      <c r="X3727" s="38"/>
      <c r="Y3727" s="43"/>
    </row>
    <row r="3728" spans="1:25">
      <c r="A3728" s="34"/>
      <c r="B3728" s="34"/>
      <c r="C3728" s="34"/>
      <c r="D3728" s="34"/>
      <c r="E3728" s="34"/>
      <c r="F3728" s="34"/>
      <c r="G3728" s="34"/>
      <c r="H3728" s="33"/>
      <c r="I3728" s="33"/>
      <c r="J3728" s="33"/>
      <c r="K3728" s="33"/>
      <c r="L3728" s="35"/>
      <c r="M3728" s="35"/>
      <c r="N3728" s="36"/>
      <c r="O3728" s="37"/>
      <c r="P3728" s="43"/>
      <c r="Q3728" s="38"/>
      <c r="R3728" s="38"/>
      <c r="S3728" s="39"/>
      <c r="T3728" s="40"/>
      <c r="U3728" s="40"/>
      <c r="V3728" s="38"/>
      <c r="W3728" s="38"/>
      <c r="X3728" s="38"/>
      <c r="Y3728" s="43"/>
    </row>
    <row r="3729" spans="1:25">
      <c r="A3729" s="34"/>
      <c r="B3729" s="34"/>
      <c r="C3729" s="34"/>
      <c r="D3729" s="34"/>
      <c r="E3729" s="34"/>
      <c r="F3729" s="34"/>
      <c r="G3729" s="34"/>
      <c r="H3729" s="33"/>
      <c r="I3729" s="33"/>
      <c r="J3729" s="33"/>
      <c r="K3729" s="33"/>
      <c r="L3729" s="35"/>
      <c r="M3729" s="35"/>
      <c r="N3729" s="36"/>
      <c r="O3729" s="37"/>
      <c r="P3729" s="43"/>
      <c r="Q3729" s="38"/>
      <c r="R3729" s="38"/>
      <c r="S3729" s="39"/>
      <c r="T3729" s="40"/>
      <c r="U3729" s="40"/>
      <c r="V3729" s="38"/>
      <c r="W3729" s="38"/>
      <c r="X3729" s="38"/>
      <c r="Y3729" s="43"/>
    </row>
    <row r="3730" spans="1:25">
      <c r="A3730" s="34"/>
      <c r="B3730" s="34"/>
      <c r="C3730" s="34"/>
      <c r="D3730" s="34"/>
      <c r="E3730" s="34"/>
      <c r="F3730" s="34"/>
      <c r="G3730" s="34"/>
      <c r="H3730" s="33"/>
      <c r="I3730" s="33"/>
      <c r="J3730" s="33"/>
      <c r="K3730" s="33"/>
      <c r="L3730" s="35"/>
      <c r="M3730" s="35"/>
      <c r="N3730" s="36"/>
      <c r="O3730" s="37"/>
      <c r="P3730" s="43"/>
      <c r="Q3730" s="38"/>
      <c r="R3730" s="38"/>
      <c r="S3730" s="39"/>
      <c r="T3730" s="40"/>
      <c r="U3730" s="40"/>
      <c r="V3730" s="38"/>
      <c r="W3730" s="38"/>
      <c r="X3730" s="38"/>
      <c r="Y3730" s="43"/>
    </row>
    <row r="3731" spans="1:25">
      <c r="A3731" s="34"/>
      <c r="B3731" s="34"/>
      <c r="C3731" s="34"/>
      <c r="D3731" s="34"/>
      <c r="E3731" s="34"/>
      <c r="F3731" s="34"/>
      <c r="G3731" s="34"/>
      <c r="H3731" s="33"/>
      <c r="I3731" s="33"/>
      <c r="J3731" s="33"/>
      <c r="K3731" s="33"/>
      <c r="L3731" s="35"/>
      <c r="M3731" s="35"/>
      <c r="N3731" s="36"/>
      <c r="O3731" s="37"/>
      <c r="P3731" s="43"/>
      <c r="Q3731" s="38"/>
      <c r="R3731" s="38"/>
      <c r="S3731" s="39"/>
      <c r="T3731" s="40"/>
      <c r="U3731" s="40"/>
      <c r="V3731" s="38"/>
      <c r="W3731" s="38"/>
      <c r="X3731" s="38"/>
      <c r="Y3731" s="43"/>
    </row>
    <row r="3732" spans="1:25">
      <c r="A3732" s="34"/>
      <c r="B3732" s="34"/>
      <c r="C3732" s="34"/>
      <c r="D3732" s="34"/>
      <c r="E3732" s="34"/>
      <c r="F3732" s="34"/>
      <c r="G3732" s="34"/>
      <c r="H3732" s="33"/>
      <c r="I3732" s="33"/>
      <c r="J3732" s="33"/>
      <c r="K3732" s="33"/>
      <c r="L3732" s="35"/>
      <c r="M3732" s="35"/>
      <c r="N3732" s="36"/>
      <c r="O3732" s="37"/>
      <c r="P3732" s="43"/>
      <c r="Q3732" s="38"/>
      <c r="R3732" s="38"/>
      <c r="S3732" s="39"/>
      <c r="T3732" s="40"/>
      <c r="U3732" s="40"/>
      <c r="V3732" s="38"/>
      <c r="W3732" s="38"/>
      <c r="X3732" s="38"/>
      <c r="Y3732" s="43"/>
    </row>
    <row r="3733" spans="1:25">
      <c r="A3733" s="34"/>
      <c r="B3733" s="34"/>
      <c r="C3733" s="34"/>
      <c r="D3733" s="34"/>
      <c r="E3733" s="34"/>
      <c r="F3733" s="34"/>
      <c r="G3733" s="34"/>
      <c r="H3733" s="33"/>
      <c r="I3733" s="33"/>
      <c r="J3733" s="33"/>
      <c r="K3733" s="33"/>
      <c r="L3733" s="35"/>
      <c r="M3733" s="35"/>
      <c r="N3733" s="36"/>
      <c r="O3733" s="37"/>
      <c r="P3733" s="43"/>
      <c r="Q3733" s="38"/>
      <c r="R3733" s="38"/>
      <c r="S3733" s="39"/>
      <c r="T3733" s="40"/>
      <c r="U3733" s="40"/>
      <c r="V3733" s="38"/>
      <c r="W3733" s="38"/>
      <c r="X3733" s="38"/>
      <c r="Y3733" s="43"/>
    </row>
    <row r="3734" spans="1:25">
      <c r="A3734" s="34"/>
      <c r="B3734" s="34"/>
      <c r="C3734" s="34"/>
      <c r="D3734" s="34"/>
      <c r="E3734" s="34"/>
      <c r="F3734" s="34"/>
      <c r="G3734" s="34"/>
      <c r="H3734" s="33"/>
      <c r="I3734" s="33"/>
      <c r="J3734" s="33"/>
      <c r="K3734" s="33"/>
      <c r="L3734" s="35"/>
      <c r="M3734" s="35"/>
      <c r="N3734" s="36"/>
      <c r="O3734" s="37"/>
      <c r="P3734" s="43"/>
      <c r="Q3734" s="38"/>
      <c r="R3734" s="38"/>
      <c r="S3734" s="39"/>
      <c r="T3734" s="40"/>
      <c r="U3734" s="40"/>
      <c r="V3734" s="38"/>
      <c r="W3734" s="38"/>
      <c r="X3734" s="38"/>
      <c r="Y3734" s="43"/>
    </row>
    <row r="3735" spans="1:25">
      <c r="A3735" s="34"/>
      <c r="B3735" s="34"/>
      <c r="C3735" s="34"/>
      <c r="D3735" s="34"/>
      <c r="E3735" s="34"/>
      <c r="F3735" s="34"/>
      <c r="G3735" s="34"/>
      <c r="H3735" s="33"/>
      <c r="I3735" s="33"/>
      <c r="J3735" s="33"/>
      <c r="K3735" s="33"/>
      <c r="L3735" s="35"/>
      <c r="M3735" s="35"/>
      <c r="N3735" s="36"/>
      <c r="O3735" s="37"/>
      <c r="P3735" s="43"/>
      <c r="Q3735" s="38"/>
      <c r="R3735" s="38"/>
      <c r="S3735" s="39"/>
      <c r="T3735" s="40"/>
      <c r="U3735" s="40"/>
      <c r="V3735" s="38"/>
      <c r="W3735" s="38"/>
      <c r="X3735" s="38"/>
      <c r="Y3735" s="43"/>
    </row>
    <row r="3736" spans="1:25">
      <c r="A3736" s="34"/>
      <c r="B3736" s="34"/>
      <c r="C3736" s="34"/>
      <c r="D3736" s="34"/>
      <c r="E3736" s="34"/>
      <c r="F3736" s="34"/>
      <c r="G3736" s="34"/>
      <c r="H3736" s="33"/>
      <c r="I3736" s="33"/>
      <c r="J3736" s="33"/>
      <c r="K3736" s="33"/>
      <c r="L3736" s="35"/>
      <c r="M3736" s="35"/>
      <c r="N3736" s="36"/>
      <c r="O3736" s="37"/>
      <c r="P3736" s="43"/>
      <c r="Q3736" s="38"/>
      <c r="R3736" s="38"/>
      <c r="S3736" s="39"/>
      <c r="T3736" s="40"/>
      <c r="U3736" s="40"/>
      <c r="V3736" s="38"/>
      <c r="W3736" s="38"/>
      <c r="X3736" s="38"/>
      <c r="Y3736" s="43"/>
    </row>
    <row r="3737" spans="1:25">
      <c r="A3737" s="34"/>
      <c r="B3737" s="34"/>
      <c r="C3737" s="34"/>
      <c r="D3737" s="34"/>
      <c r="E3737" s="34"/>
      <c r="F3737" s="34"/>
      <c r="G3737" s="34"/>
      <c r="H3737" s="33"/>
      <c r="I3737" s="33"/>
      <c r="J3737" s="33"/>
      <c r="K3737" s="33"/>
      <c r="L3737" s="35"/>
      <c r="M3737" s="35"/>
      <c r="N3737" s="36"/>
      <c r="O3737" s="37"/>
      <c r="P3737" s="43"/>
      <c r="Q3737" s="38"/>
      <c r="R3737" s="38"/>
      <c r="S3737" s="39"/>
      <c r="T3737" s="40"/>
      <c r="U3737" s="40"/>
      <c r="V3737" s="38"/>
      <c r="W3737" s="38"/>
      <c r="X3737" s="38"/>
      <c r="Y3737" s="43"/>
    </row>
    <row r="3738" spans="1:25">
      <c r="A3738" s="34"/>
      <c r="B3738" s="34"/>
      <c r="C3738" s="34"/>
      <c r="D3738" s="34"/>
      <c r="E3738" s="34"/>
      <c r="F3738" s="34"/>
      <c r="G3738" s="34"/>
      <c r="H3738" s="33"/>
      <c r="I3738" s="33"/>
      <c r="J3738" s="33"/>
      <c r="K3738" s="33"/>
      <c r="L3738" s="35"/>
      <c r="M3738" s="35"/>
      <c r="N3738" s="36"/>
      <c r="O3738" s="37"/>
      <c r="P3738" s="43"/>
      <c r="Q3738" s="38"/>
      <c r="R3738" s="38"/>
      <c r="S3738" s="39"/>
      <c r="T3738" s="40"/>
      <c r="U3738" s="40"/>
      <c r="V3738" s="38"/>
      <c r="W3738" s="38"/>
      <c r="X3738" s="38"/>
      <c r="Y3738" s="43"/>
    </row>
    <row r="3739" spans="1:25">
      <c r="A3739" s="34"/>
      <c r="B3739" s="34"/>
      <c r="C3739" s="34"/>
      <c r="D3739" s="34"/>
      <c r="E3739" s="34"/>
      <c r="F3739" s="34"/>
      <c r="G3739" s="34"/>
      <c r="H3739" s="33"/>
      <c r="I3739" s="33"/>
      <c r="J3739" s="33"/>
      <c r="K3739" s="33"/>
      <c r="L3739" s="35"/>
      <c r="M3739" s="35"/>
      <c r="N3739" s="36"/>
      <c r="O3739" s="37"/>
      <c r="P3739" s="43"/>
      <c r="Q3739" s="38"/>
      <c r="R3739" s="38"/>
      <c r="S3739" s="39"/>
      <c r="T3739" s="40"/>
      <c r="U3739" s="40"/>
      <c r="V3739" s="38"/>
      <c r="W3739" s="38"/>
      <c r="X3739" s="38"/>
      <c r="Y3739" s="43"/>
    </row>
    <row r="3740" spans="1:25">
      <c r="A3740" s="34"/>
      <c r="B3740" s="34"/>
      <c r="C3740" s="34"/>
      <c r="D3740" s="34"/>
      <c r="E3740" s="34"/>
      <c r="F3740" s="34"/>
      <c r="G3740" s="34"/>
      <c r="H3740" s="33"/>
      <c r="I3740" s="33"/>
      <c r="J3740" s="33"/>
      <c r="K3740" s="33"/>
      <c r="L3740" s="35"/>
      <c r="M3740" s="35"/>
      <c r="N3740" s="36"/>
      <c r="O3740" s="37"/>
      <c r="P3740" s="43"/>
      <c r="Q3740" s="38"/>
      <c r="R3740" s="38"/>
      <c r="S3740" s="39"/>
      <c r="T3740" s="40"/>
      <c r="U3740" s="40"/>
      <c r="V3740" s="38"/>
      <c r="W3740" s="38"/>
      <c r="X3740" s="38"/>
      <c r="Y3740" s="43"/>
    </row>
    <row r="3741" spans="1:25">
      <c r="A3741" s="34"/>
      <c r="B3741" s="34"/>
      <c r="C3741" s="34"/>
      <c r="D3741" s="34"/>
      <c r="E3741" s="34"/>
      <c r="F3741" s="34"/>
      <c r="G3741" s="34"/>
      <c r="H3741" s="33"/>
      <c r="I3741" s="33"/>
      <c r="J3741" s="33"/>
      <c r="K3741" s="33"/>
      <c r="L3741" s="35"/>
      <c r="M3741" s="35"/>
      <c r="N3741" s="36"/>
      <c r="O3741" s="37"/>
      <c r="P3741" s="43"/>
      <c r="Q3741" s="38"/>
      <c r="R3741" s="38"/>
      <c r="S3741" s="39"/>
      <c r="T3741" s="40"/>
      <c r="U3741" s="40"/>
      <c r="V3741" s="38"/>
      <c r="W3741" s="38"/>
      <c r="X3741" s="38"/>
      <c r="Y3741" s="43"/>
    </row>
    <row r="3742" spans="1:25">
      <c r="A3742" s="34"/>
      <c r="B3742" s="34"/>
      <c r="C3742" s="34"/>
      <c r="D3742" s="34"/>
      <c r="E3742" s="34"/>
      <c r="F3742" s="34"/>
      <c r="G3742" s="34"/>
      <c r="H3742" s="33"/>
      <c r="I3742" s="33"/>
      <c r="J3742" s="33"/>
      <c r="K3742" s="33"/>
      <c r="L3742" s="35"/>
      <c r="M3742" s="35"/>
      <c r="N3742" s="36"/>
      <c r="O3742" s="37"/>
      <c r="P3742" s="43"/>
      <c r="Q3742" s="38"/>
      <c r="R3742" s="38"/>
      <c r="S3742" s="39"/>
      <c r="T3742" s="40"/>
      <c r="U3742" s="40"/>
      <c r="V3742" s="38"/>
      <c r="W3742" s="38"/>
      <c r="X3742" s="38"/>
      <c r="Y3742" s="43"/>
    </row>
    <row r="3743" spans="1:25">
      <c r="A3743" s="34"/>
      <c r="B3743" s="34"/>
      <c r="C3743" s="34"/>
      <c r="D3743" s="34"/>
      <c r="E3743" s="34"/>
      <c r="F3743" s="34"/>
      <c r="G3743" s="34"/>
      <c r="H3743" s="33"/>
      <c r="I3743" s="33"/>
      <c r="J3743" s="33"/>
      <c r="K3743" s="33"/>
      <c r="L3743" s="35"/>
      <c r="M3743" s="35"/>
      <c r="N3743" s="36"/>
      <c r="O3743" s="37"/>
      <c r="P3743" s="43"/>
      <c r="Q3743" s="38"/>
      <c r="R3743" s="38"/>
      <c r="S3743" s="39"/>
      <c r="T3743" s="40"/>
      <c r="U3743" s="40"/>
      <c r="V3743" s="38"/>
      <c r="W3743" s="38"/>
      <c r="X3743" s="38"/>
      <c r="Y3743" s="43"/>
    </row>
    <row r="3744" spans="1:25">
      <c r="A3744" s="34"/>
      <c r="B3744" s="34"/>
      <c r="C3744" s="34"/>
      <c r="D3744" s="34"/>
      <c r="E3744" s="34"/>
      <c r="F3744" s="34"/>
      <c r="G3744" s="34"/>
      <c r="H3744" s="33"/>
      <c r="I3744" s="33"/>
      <c r="J3744" s="33"/>
      <c r="K3744" s="33"/>
      <c r="L3744" s="35"/>
      <c r="M3744" s="35"/>
      <c r="N3744" s="36"/>
      <c r="O3744" s="37"/>
      <c r="P3744" s="43"/>
      <c r="Q3744" s="38"/>
      <c r="R3744" s="38"/>
      <c r="S3744" s="39"/>
      <c r="T3744" s="40"/>
      <c r="U3744" s="40"/>
      <c r="V3744" s="38"/>
      <c r="W3744" s="38"/>
      <c r="X3744" s="38"/>
      <c r="Y3744" s="43"/>
    </row>
    <row r="3745" spans="1:25">
      <c r="A3745" s="34"/>
      <c r="B3745" s="34"/>
      <c r="C3745" s="34"/>
      <c r="D3745" s="34"/>
      <c r="E3745" s="34"/>
      <c r="F3745" s="34"/>
      <c r="G3745" s="34"/>
      <c r="H3745" s="33"/>
      <c r="I3745" s="33"/>
      <c r="J3745" s="33"/>
      <c r="K3745" s="33"/>
      <c r="L3745" s="35"/>
      <c r="M3745" s="35"/>
      <c r="N3745" s="36"/>
      <c r="O3745" s="37"/>
      <c r="P3745" s="43"/>
      <c r="Q3745" s="38"/>
      <c r="R3745" s="38"/>
      <c r="S3745" s="39"/>
      <c r="T3745" s="40"/>
      <c r="U3745" s="40"/>
      <c r="V3745" s="38"/>
      <c r="W3745" s="38"/>
      <c r="X3745" s="38"/>
      <c r="Y3745" s="43"/>
    </row>
    <row r="3746" spans="1:25">
      <c r="A3746" s="34"/>
      <c r="B3746" s="34"/>
      <c r="C3746" s="34"/>
      <c r="D3746" s="34"/>
      <c r="E3746" s="34"/>
      <c r="F3746" s="34"/>
      <c r="G3746" s="34"/>
      <c r="H3746" s="33"/>
      <c r="I3746" s="33"/>
      <c r="J3746" s="33"/>
      <c r="K3746" s="33"/>
      <c r="L3746" s="35"/>
      <c r="M3746" s="35"/>
      <c r="N3746" s="36"/>
      <c r="O3746" s="37"/>
      <c r="P3746" s="43"/>
      <c r="Q3746" s="38"/>
      <c r="R3746" s="38"/>
      <c r="S3746" s="39"/>
      <c r="T3746" s="40"/>
      <c r="U3746" s="40"/>
      <c r="V3746" s="38"/>
      <c r="W3746" s="38"/>
      <c r="X3746" s="38"/>
      <c r="Y3746" s="43"/>
    </row>
    <row r="3747" spans="1:25">
      <c r="A3747" s="34"/>
      <c r="B3747" s="34"/>
      <c r="C3747" s="34"/>
      <c r="D3747" s="34"/>
      <c r="E3747" s="34"/>
      <c r="F3747" s="34"/>
      <c r="G3747" s="34"/>
      <c r="H3747" s="33"/>
      <c r="I3747" s="33"/>
      <c r="J3747" s="33"/>
      <c r="K3747" s="33"/>
      <c r="L3747" s="35"/>
      <c r="M3747" s="35"/>
      <c r="N3747" s="36"/>
      <c r="O3747" s="37"/>
      <c r="P3747" s="43"/>
      <c r="Q3747" s="38"/>
      <c r="R3747" s="38"/>
      <c r="S3747" s="39"/>
      <c r="T3747" s="40"/>
      <c r="U3747" s="40"/>
      <c r="V3747" s="38"/>
      <c r="W3747" s="38"/>
      <c r="X3747" s="38"/>
      <c r="Y3747" s="43"/>
    </row>
    <row r="3748" spans="1:25">
      <c r="A3748" s="34"/>
      <c r="B3748" s="34"/>
      <c r="C3748" s="34"/>
      <c r="D3748" s="34"/>
      <c r="E3748" s="34"/>
      <c r="F3748" s="34"/>
      <c r="G3748" s="34"/>
      <c r="H3748" s="33"/>
      <c r="I3748" s="33"/>
      <c r="J3748" s="33"/>
      <c r="K3748" s="33"/>
      <c r="L3748" s="35"/>
      <c r="M3748" s="35"/>
      <c r="N3748" s="36"/>
      <c r="O3748" s="37"/>
      <c r="P3748" s="43"/>
      <c r="Q3748" s="38"/>
      <c r="R3748" s="38"/>
      <c r="S3748" s="39"/>
      <c r="T3748" s="40"/>
      <c r="U3748" s="40"/>
      <c r="V3748" s="38"/>
      <c r="W3748" s="38"/>
      <c r="X3748" s="38"/>
      <c r="Y3748" s="43"/>
    </row>
    <row r="3749" spans="1:25">
      <c r="A3749" s="34"/>
      <c r="B3749" s="34"/>
      <c r="C3749" s="34"/>
      <c r="D3749" s="34"/>
      <c r="E3749" s="34"/>
      <c r="F3749" s="34"/>
      <c r="G3749" s="34"/>
      <c r="H3749" s="33"/>
      <c r="I3749" s="33"/>
      <c r="J3749" s="33"/>
      <c r="K3749" s="33"/>
      <c r="L3749" s="35"/>
      <c r="M3749" s="35"/>
      <c r="N3749" s="36"/>
      <c r="O3749" s="37"/>
      <c r="P3749" s="43"/>
      <c r="Q3749" s="38"/>
      <c r="R3749" s="38"/>
      <c r="S3749" s="39"/>
      <c r="T3749" s="40"/>
      <c r="U3749" s="40"/>
      <c r="V3749" s="38"/>
      <c r="W3749" s="38"/>
      <c r="X3749" s="38"/>
      <c r="Y3749" s="43"/>
    </row>
    <row r="3750" spans="1:25">
      <c r="A3750" s="34"/>
      <c r="B3750" s="34"/>
      <c r="C3750" s="34"/>
      <c r="D3750" s="34"/>
      <c r="E3750" s="34"/>
      <c r="F3750" s="34"/>
      <c r="G3750" s="34"/>
      <c r="H3750" s="33"/>
      <c r="I3750" s="33"/>
      <c r="J3750" s="33"/>
      <c r="K3750" s="33"/>
      <c r="L3750" s="35"/>
      <c r="M3750" s="35"/>
      <c r="N3750" s="36"/>
      <c r="O3750" s="37"/>
      <c r="P3750" s="43"/>
      <c r="Q3750" s="38"/>
      <c r="R3750" s="38"/>
      <c r="S3750" s="39"/>
      <c r="T3750" s="40"/>
      <c r="U3750" s="40"/>
      <c r="V3750" s="38"/>
      <c r="W3750" s="38"/>
      <c r="X3750" s="38"/>
      <c r="Y3750" s="43"/>
    </row>
    <row r="3751" spans="1:25">
      <c r="A3751" s="34"/>
      <c r="B3751" s="34"/>
      <c r="C3751" s="34"/>
      <c r="D3751" s="34"/>
      <c r="E3751" s="34"/>
      <c r="F3751" s="34"/>
      <c r="G3751" s="34"/>
      <c r="H3751" s="33"/>
      <c r="I3751" s="33"/>
      <c r="J3751" s="33"/>
      <c r="K3751" s="33"/>
      <c r="L3751" s="35"/>
      <c r="M3751" s="35"/>
      <c r="N3751" s="36"/>
      <c r="O3751" s="37"/>
      <c r="P3751" s="43"/>
      <c r="Q3751" s="38"/>
      <c r="R3751" s="38"/>
      <c r="S3751" s="39"/>
      <c r="T3751" s="40"/>
      <c r="U3751" s="40"/>
      <c r="V3751" s="38"/>
      <c r="W3751" s="38"/>
      <c r="X3751" s="38"/>
      <c r="Y3751" s="43"/>
    </row>
    <row r="3752" spans="1:25">
      <c r="A3752" s="34"/>
      <c r="B3752" s="34"/>
      <c r="C3752" s="34"/>
      <c r="D3752" s="34"/>
      <c r="E3752" s="34"/>
      <c r="F3752" s="34"/>
      <c r="G3752" s="34"/>
      <c r="H3752" s="33"/>
      <c r="I3752" s="33"/>
      <c r="J3752" s="33"/>
      <c r="K3752" s="33"/>
      <c r="L3752" s="35"/>
      <c r="M3752" s="35"/>
      <c r="N3752" s="36"/>
      <c r="O3752" s="37"/>
      <c r="P3752" s="43"/>
      <c r="Q3752" s="38"/>
      <c r="R3752" s="38"/>
      <c r="S3752" s="39"/>
      <c r="T3752" s="40"/>
      <c r="U3752" s="40"/>
      <c r="V3752" s="38"/>
      <c r="W3752" s="38"/>
      <c r="X3752" s="38"/>
      <c r="Y3752" s="43"/>
    </row>
    <row r="3753" spans="1:25">
      <c r="A3753" s="34"/>
      <c r="B3753" s="34"/>
      <c r="C3753" s="34"/>
      <c r="D3753" s="34"/>
      <c r="E3753" s="34"/>
      <c r="F3753" s="34"/>
      <c r="G3753" s="34"/>
      <c r="H3753" s="33"/>
      <c r="I3753" s="33"/>
      <c r="J3753" s="33"/>
      <c r="K3753" s="33"/>
      <c r="L3753" s="35"/>
      <c r="M3753" s="35"/>
      <c r="N3753" s="36"/>
      <c r="O3753" s="37"/>
      <c r="P3753" s="43"/>
      <c r="Q3753" s="38"/>
      <c r="R3753" s="38"/>
      <c r="S3753" s="39"/>
      <c r="T3753" s="40"/>
      <c r="U3753" s="40"/>
      <c r="V3753" s="38"/>
      <c r="W3753" s="38"/>
      <c r="X3753" s="38"/>
      <c r="Y3753" s="43"/>
    </row>
    <row r="3754" spans="1:25">
      <c r="A3754" s="34"/>
      <c r="B3754" s="34"/>
      <c r="C3754" s="34"/>
      <c r="D3754" s="34"/>
      <c r="E3754" s="34"/>
      <c r="F3754" s="34"/>
      <c r="G3754" s="34"/>
      <c r="H3754" s="33"/>
      <c r="I3754" s="33"/>
      <c r="J3754" s="33"/>
      <c r="K3754" s="33"/>
      <c r="L3754" s="35"/>
      <c r="M3754" s="35"/>
      <c r="N3754" s="36"/>
      <c r="O3754" s="37"/>
      <c r="P3754" s="43"/>
      <c r="Q3754" s="38"/>
      <c r="R3754" s="38"/>
      <c r="S3754" s="39"/>
      <c r="T3754" s="40"/>
      <c r="U3754" s="40"/>
      <c r="V3754" s="38"/>
      <c r="W3754" s="38"/>
      <c r="X3754" s="38"/>
      <c r="Y3754" s="43"/>
    </row>
    <row r="3755" spans="1:25">
      <c r="A3755" s="34"/>
      <c r="B3755" s="34"/>
      <c r="C3755" s="34"/>
      <c r="D3755" s="34"/>
      <c r="E3755" s="34"/>
      <c r="F3755" s="34"/>
      <c r="G3755" s="34"/>
      <c r="H3755" s="33"/>
      <c r="I3755" s="33"/>
      <c r="J3755" s="33"/>
      <c r="K3755" s="33"/>
      <c r="L3755" s="35"/>
      <c r="M3755" s="35"/>
      <c r="N3755" s="36"/>
      <c r="O3755" s="37"/>
      <c r="P3755" s="43"/>
      <c r="Q3755" s="38"/>
      <c r="R3755" s="38"/>
      <c r="S3755" s="39"/>
      <c r="T3755" s="40"/>
      <c r="U3755" s="40"/>
      <c r="V3755" s="38"/>
      <c r="W3755" s="38"/>
      <c r="X3755" s="38"/>
      <c r="Y3755" s="43"/>
    </row>
    <row r="3756" spans="1:25">
      <c r="A3756" s="34"/>
      <c r="B3756" s="34"/>
      <c r="C3756" s="34"/>
      <c r="D3756" s="34"/>
      <c r="E3756" s="34"/>
      <c r="F3756" s="34"/>
      <c r="G3756" s="34"/>
      <c r="H3756" s="33"/>
      <c r="I3756" s="33"/>
      <c r="J3756" s="33"/>
      <c r="K3756" s="33"/>
      <c r="L3756" s="35"/>
      <c r="M3756" s="35"/>
      <c r="N3756" s="36"/>
      <c r="O3756" s="37"/>
      <c r="P3756" s="43"/>
      <c r="Q3756" s="38"/>
      <c r="R3756" s="38"/>
      <c r="S3756" s="39"/>
      <c r="T3756" s="40"/>
      <c r="U3756" s="40"/>
      <c r="V3756" s="38"/>
      <c r="W3756" s="38"/>
      <c r="X3756" s="38"/>
      <c r="Y3756" s="43"/>
    </row>
    <row r="3757" spans="1:25">
      <c r="A3757" s="34"/>
      <c r="B3757" s="34"/>
      <c r="C3757" s="34"/>
      <c r="D3757" s="34"/>
      <c r="E3757" s="34"/>
      <c r="F3757" s="34"/>
      <c r="G3757" s="34"/>
      <c r="H3757" s="33"/>
      <c r="I3757" s="33"/>
      <c r="J3757" s="33"/>
      <c r="K3757" s="33"/>
      <c r="L3757" s="35"/>
      <c r="M3757" s="35"/>
      <c r="N3757" s="36"/>
      <c r="O3757" s="37"/>
      <c r="P3757" s="43"/>
      <c r="Q3757" s="38"/>
      <c r="R3757" s="38"/>
      <c r="S3757" s="39"/>
      <c r="T3757" s="40"/>
      <c r="U3757" s="40"/>
      <c r="V3757" s="38"/>
      <c r="W3757" s="38"/>
      <c r="X3757" s="38"/>
      <c r="Y3757" s="43"/>
    </row>
    <row r="3758" spans="1:25">
      <c r="A3758" s="34"/>
      <c r="B3758" s="34"/>
      <c r="C3758" s="34"/>
      <c r="D3758" s="34"/>
      <c r="E3758" s="34"/>
      <c r="F3758" s="34"/>
      <c r="G3758" s="34"/>
      <c r="H3758" s="33"/>
      <c r="I3758" s="33"/>
      <c r="J3758" s="33"/>
      <c r="K3758" s="33"/>
      <c r="L3758" s="35"/>
      <c r="M3758" s="35"/>
      <c r="N3758" s="36"/>
      <c r="O3758" s="37"/>
      <c r="P3758" s="43"/>
      <c r="Q3758" s="38"/>
      <c r="R3758" s="38"/>
      <c r="S3758" s="39"/>
      <c r="T3758" s="40"/>
      <c r="U3758" s="40"/>
      <c r="V3758" s="38"/>
      <c r="W3758" s="38"/>
      <c r="X3758" s="38"/>
      <c r="Y3758" s="43"/>
    </row>
    <row r="3759" spans="1:25">
      <c r="A3759" s="34"/>
      <c r="B3759" s="34"/>
      <c r="C3759" s="34"/>
      <c r="D3759" s="34"/>
      <c r="E3759" s="34"/>
      <c r="F3759" s="34"/>
      <c r="G3759" s="34"/>
      <c r="H3759" s="33"/>
      <c r="I3759" s="33"/>
      <c r="J3759" s="33"/>
      <c r="K3759" s="33"/>
      <c r="L3759" s="35"/>
      <c r="M3759" s="35"/>
      <c r="N3759" s="36"/>
      <c r="O3759" s="37"/>
      <c r="P3759" s="43"/>
      <c r="Q3759" s="38"/>
      <c r="R3759" s="38"/>
      <c r="S3759" s="39"/>
      <c r="T3759" s="40"/>
      <c r="U3759" s="40"/>
      <c r="V3759" s="38"/>
      <c r="W3759" s="38"/>
      <c r="X3759" s="38"/>
      <c r="Y3759" s="43"/>
    </row>
    <row r="3760" spans="1:25">
      <c r="A3760" s="34"/>
      <c r="B3760" s="34"/>
      <c r="C3760" s="34"/>
      <c r="D3760" s="34"/>
      <c r="E3760" s="34"/>
      <c r="F3760" s="34"/>
      <c r="G3760" s="34"/>
      <c r="H3760" s="33"/>
      <c r="I3760" s="33"/>
      <c r="J3760" s="33"/>
      <c r="K3760" s="33"/>
      <c r="L3760" s="35"/>
      <c r="M3760" s="35"/>
      <c r="N3760" s="36"/>
      <c r="O3760" s="37"/>
      <c r="P3760" s="43"/>
      <c r="Q3760" s="38"/>
      <c r="R3760" s="38"/>
      <c r="S3760" s="39"/>
      <c r="T3760" s="40"/>
      <c r="U3760" s="40"/>
      <c r="V3760" s="38"/>
      <c r="W3760" s="38"/>
      <c r="X3760" s="38"/>
      <c r="Y3760" s="43"/>
    </row>
    <row r="3761" spans="1:25">
      <c r="A3761" s="34"/>
      <c r="B3761" s="34"/>
      <c r="C3761" s="34"/>
      <c r="D3761" s="34"/>
      <c r="E3761" s="34"/>
      <c r="F3761" s="34"/>
      <c r="G3761" s="34"/>
      <c r="H3761" s="33"/>
      <c r="I3761" s="33"/>
      <c r="J3761" s="33"/>
      <c r="K3761" s="33"/>
      <c r="L3761" s="35"/>
      <c r="M3761" s="35"/>
      <c r="N3761" s="36"/>
      <c r="O3761" s="37"/>
      <c r="P3761" s="43"/>
      <c r="Q3761" s="38"/>
      <c r="R3761" s="38"/>
      <c r="S3761" s="39"/>
      <c r="T3761" s="40"/>
      <c r="U3761" s="40"/>
      <c r="V3761" s="38"/>
      <c r="W3761" s="38"/>
      <c r="X3761" s="38"/>
      <c r="Y3761" s="43"/>
    </row>
    <row r="3762" spans="1:25">
      <c r="A3762" s="34"/>
      <c r="B3762" s="34"/>
      <c r="C3762" s="34"/>
      <c r="D3762" s="34"/>
      <c r="E3762" s="34"/>
      <c r="F3762" s="34"/>
      <c r="G3762" s="34"/>
      <c r="H3762" s="33"/>
      <c r="I3762" s="33"/>
      <c r="J3762" s="33"/>
      <c r="K3762" s="33"/>
      <c r="L3762" s="35"/>
      <c r="M3762" s="35"/>
      <c r="N3762" s="36"/>
      <c r="O3762" s="37"/>
      <c r="P3762" s="43"/>
      <c r="Q3762" s="38"/>
      <c r="R3762" s="38"/>
      <c r="S3762" s="39"/>
      <c r="T3762" s="40"/>
      <c r="U3762" s="40"/>
      <c r="V3762" s="38"/>
      <c r="W3762" s="38"/>
      <c r="X3762" s="38"/>
      <c r="Y3762" s="43"/>
    </row>
    <row r="3763" spans="1:25">
      <c r="A3763" s="34"/>
      <c r="B3763" s="34"/>
      <c r="C3763" s="34"/>
      <c r="D3763" s="34"/>
      <c r="E3763" s="34"/>
      <c r="F3763" s="34"/>
      <c r="G3763" s="34"/>
      <c r="H3763" s="33"/>
      <c r="I3763" s="33"/>
      <c r="J3763" s="33"/>
      <c r="K3763" s="33"/>
      <c r="L3763" s="35"/>
      <c r="M3763" s="35"/>
      <c r="N3763" s="36"/>
      <c r="O3763" s="37"/>
      <c r="P3763" s="43"/>
      <c r="Q3763" s="38"/>
      <c r="R3763" s="38"/>
      <c r="S3763" s="39"/>
      <c r="T3763" s="40"/>
      <c r="U3763" s="40"/>
      <c r="V3763" s="38"/>
      <c r="W3763" s="38"/>
      <c r="X3763" s="38"/>
      <c r="Y3763" s="43"/>
    </row>
    <row r="3764" spans="1:25">
      <c r="A3764" s="34"/>
      <c r="B3764" s="34"/>
      <c r="C3764" s="34"/>
      <c r="D3764" s="34"/>
      <c r="E3764" s="34"/>
      <c r="F3764" s="34"/>
      <c r="G3764" s="34"/>
      <c r="H3764" s="33"/>
      <c r="I3764" s="33"/>
      <c r="J3764" s="33"/>
      <c r="K3764" s="33"/>
      <c r="L3764" s="35"/>
      <c r="M3764" s="35"/>
      <c r="N3764" s="36"/>
      <c r="O3764" s="37"/>
      <c r="P3764" s="43"/>
      <c r="Q3764" s="38"/>
      <c r="R3764" s="38"/>
      <c r="S3764" s="39"/>
      <c r="T3764" s="40"/>
      <c r="U3764" s="40"/>
      <c r="V3764" s="38"/>
      <c r="W3764" s="38"/>
      <c r="X3764" s="38"/>
      <c r="Y3764" s="43"/>
    </row>
    <row r="3765" spans="1:25">
      <c r="A3765" s="34"/>
      <c r="B3765" s="34"/>
      <c r="C3765" s="34"/>
      <c r="D3765" s="34"/>
      <c r="E3765" s="34"/>
      <c r="F3765" s="34"/>
      <c r="G3765" s="34"/>
      <c r="H3765" s="33"/>
      <c r="I3765" s="33"/>
      <c r="J3765" s="33"/>
      <c r="K3765" s="33"/>
      <c r="L3765" s="35"/>
      <c r="M3765" s="35"/>
      <c r="N3765" s="36"/>
      <c r="O3765" s="37"/>
      <c r="P3765" s="43"/>
      <c r="Q3765" s="38"/>
      <c r="R3765" s="38"/>
      <c r="S3765" s="39"/>
      <c r="T3765" s="40"/>
      <c r="U3765" s="40"/>
      <c r="V3765" s="38"/>
      <c r="W3765" s="38"/>
      <c r="X3765" s="38"/>
      <c r="Y3765" s="43"/>
    </row>
    <row r="3766" spans="1:25">
      <c r="A3766" s="34"/>
      <c r="B3766" s="34"/>
      <c r="C3766" s="34"/>
      <c r="D3766" s="34"/>
      <c r="E3766" s="34"/>
      <c r="F3766" s="34"/>
      <c r="G3766" s="34"/>
      <c r="H3766" s="33"/>
      <c r="I3766" s="33"/>
      <c r="J3766" s="33"/>
      <c r="K3766" s="33"/>
      <c r="L3766" s="35"/>
      <c r="M3766" s="35"/>
      <c r="N3766" s="36"/>
      <c r="O3766" s="37"/>
      <c r="P3766" s="43"/>
      <c r="Q3766" s="38"/>
      <c r="R3766" s="38"/>
      <c r="S3766" s="39"/>
      <c r="T3766" s="40"/>
      <c r="U3766" s="40"/>
      <c r="V3766" s="38"/>
      <c r="W3766" s="38"/>
      <c r="X3766" s="38"/>
      <c r="Y3766" s="43"/>
    </row>
    <row r="3767" spans="1:25">
      <c r="A3767" s="34"/>
      <c r="B3767" s="34"/>
      <c r="C3767" s="34"/>
      <c r="D3767" s="34"/>
      <c r="E3767" s="34"/>
      <c r="F3767" s="34"/>
      <c r="G3767" s="34"/>
      <c r="H3767" s="33"/>
      <c r="I3767" s="33"/>
      <c r="J3767" s="33"/>
      <c r="K3767" s="33"/>
      <c r="L3767" s="35"/>
      <c r="M3767" s="35"/>
      <c r="N3767" s="36"/>
      <c r="O3767" s="37"/>
      <c r="P3767" s="43"/>
      <c r="Q3767" s="38"/>
      <c r="R3767" s="38"/>
      <c r="S3767" s="39"/>
      <c r="T3767" s="40"/>
      <c r="U3767" s="40"/>
      <c r="V3767" s="38"/>
      <c r="W3767" s="38"/>
      <c r="X3767" s="38"/>
      <c r="Y3767" s="43"/>
    </row>
    <row r="3768" spans="1:25">
      <c r="A3768" s="34"/>
      <c r="B3768" s="34"/>
      <c r="C3768" s="34"/>
      <c r="D3768" s="34"/>
      <c r="E3768" s="34"/>
      <c r="F3768" s="34"/>
      <c r="G3768" s="34"/>
      <c r="H3768" s="33"/>
      <c r="I3768" s="33"/>
      <c r="J3768" s="33"/>
      <c r="K3768" s="33"/>
      <c r="L3768" s="35"/>
      <c r="M3768" s="35"/>
      <c r="N3768" s="36"/>
      <c r="O3768" s="37"/>
      <c r="P3768" s="43"/>
      <c r="Q3768" s="38"/>
      <c r="R3768" s="38"/>
      <c r="S3768" s="39"/>
      <c r="T3768" s="40"/>
      <c r="U3768" s="40"/>
      <c r="V3768" s="38"/>
      <c r="W3768" s="38"/>
      <c r="X3768" s="38"/>
      <c r="Y3768" s="43"/>
    </row>
    <row r="3769" spans="1:25">
      <c r="A3769" s="34"/>
      <c r="B3769" s="34"/>
      <c r="C3769" s="34"/>
      <c r="D3769" s="34"/>
      <c r="E3769" s="34"/>
      <c r="F3769" s="34"/>
      <c r="G3769" s="34"/>
      <c r="H3769" s="33"/>
      <c r="I3769" s="33"/>
      <c r="J3769" s="33"/>
      <c r="K3769" s="33"/>
      <c r="L3769" s="35"/>
      <c r="M3769" s="35"/>
      <c r="N3769" s="36"/>
      <c r="O3769" s="37"/>
      <c r="P3769" s="43"/>
      <c r="Q3769" s="38"/>
      <c r="R3769" s="38"/>
      <c r="S3769" s="39"/>
      <c r="T3769" s="40"/>
      <c r="U3769" s="40"/>
      <c r="V3769" s="38"/>
      <c r="W3769" s="38"/>
      <c r="X3769" s="38"/>
      <c r="Y3769" s="43"/>
    </row>
    <row r="3770" spans="1:25">
      <c r="A3770" s="34"/>
      <c r="B3770" s="34"/>
      <c r="C3770" s="34"/>
      <c r="D3770" s="34"/>
      <c r="E3770" s="34"/>
      <c r="F3770" s="34"/>
      <c r="G3770" s="34"/>
      <c r="H3770" s="33"/>
      <c r="I3770" s="33"/>
      <c r="J3770" s="33"/>
      <c r="K3770" s="33"/>
      <c r="L3770" s="35"/>
      <c r="M3770" s="35"/>
      <c r="N3770" s="36"/>
      <c r="O3770" s="37"/>
      <c r="P3770" s="43"/>
      <c r="Q3770" s="38"/>
      <c r="R3770" s="38"/>
      <c r="S3770" s="39"/>
      <c r="T3770" s="40"/>
      <c r="U3770" s="40"/>
      <c r="V3770" s="38"/>
      <c r="W3770" s="38"/>
      <c r="X3770" s="38"/>
      <c r="Y3770" s="43"/>
    </row>
    <row r="3771" spans="1:25">
      <c r="A3771" s="34"/>
      <c r="B3771" s="34"/>
      <c r="C3771" s="34"/>
      <c r="D3771" s="34"/>
      <c r="E3771" s="34"/>
      <c r="F3771" s="34"/>
      <c r="G3771" s="34"/>
      <c r="H3771" s="33"/>
      <c r="I3771" s="33"/>
      <c r="J3771" s="33"/>
      <c r="K3771" s="33"/>
      <c r="L3771" s="35"/>
      <c r="M3771" s="35"/>
      <c r="N3771" s="36"/>
      <c r="O3771" s="37"/>
      <c r="P3771" s="43"/>
      <c r="Q3771" s="38"/>
      <c r="R3771" s="38"/>
      <c r="S3771" s="39"/>
      <c r="T3771" s="40"/>
      <c r="U3771" s="40"/>
      <c r="V3771" s="38"/>
      <c r="W3771" s="38"/>
      <c r="X3771" s="38"/>
      <c r="Y3771" s="43"/>
    </row>
    <row r="3772" spans="1:25">
      <c r="A3772" s="34"/>
      <c r="B3772" s="34"/>
      <c r="C3772" s="34"/>
      <c r="D3772" s="34"/>
      <c r="E3772" s="34"/>
      <c r="F3772" s="34"/>
      <c r="G3772" s="34"/>
      <c r="H3772" s="33"/>
      <c r="I3772" s="33"/>
      <c r="J3772" s="33"/>
      <c r="K3772" s="33"/>
      <c r="L3772" s="35"/>
      <c r="M3772" s="35"/>
      <c r="N3772" s="36"/>
      <c r="O3772" s="37"/>
      <c r="P3772" s="43"/>
      <c r="Q3772" s="38"/>
      <c r="R3772" s="38"/>
      <c r="S3772" s="39"/>
      <c r="T3772" s="40"/>
      <c r="U3772" s="40"/>
      <c r="V3772" s="38"/>
      <c r="W3772" s="38"/>
      <c r="X3772" s="38"/>
      <c r="Y3772" s="43"/>
    </row>
    <row r="3773" spans="1:25">
      <c r="A3773" s="34"/>
      <c r="B3773" s="34"/>
      <c r="C3773" s="34"/>
      <c r="D3773" s="34"/>
      <c r="E3773" s="34"/>
      <c r="F3773" s="34"/>
      <c r="G3773" s="34"/>
      <c r="H3773" s="33"/>
      <c r="I3773" s="33"/>
      <c r="J3773" s="33"/>
      <c r="K3773" s="33"/>
      <c r="L3773" s="35"/>
      <c r="M3773" s="35"/>
      <c r="N3773" s="36"/>
      <c r="O3773" s="37"/>
      <c r="P3773" s="43"/>
      <c r="Q3773" s="38"/>
      <c r="R3773" s="38"/>
      <c r="S3773" s="39"/>
      <c r="T3773" s="40"/>
      <c r="U3773" s="40"/>
      <c r="V3773" s="38"/>
      <c r="W3773" s="38"/>
      <c r="X3773" s="38"/>
      <c r="Y3773" s="43"/>
    </row>
    <row r="3774" spans="1:25">
      <c r="A3774" s="34"/>
      <c r="B3774" s="34"/>
      <c r="C3774" s="34"/>
      <c r="D3774" s="34"/>
      <c r="E3774" s="34"/>
      <c r="F3774" s="34"/>
      <c r="G3774" s="34"/>
      <c r="H3774" s="33"/>
      <c r="I3774" s="33"/>
      <c r="J3774" s="33"/>
      <c r="K3774" s="33"/>
      <c r="L3774" s="35"/>
      <c r="M3774" s="35"/>
      <c r="N3774" s="36"/>
      <c r="O3774" s="37"/>
      <c r="P3774" s="43"/>
      <c r="Q3774" s="38"/>
      <c r="R3774" s="38"/>
      <c r="S3774" s="39"/>
      <c r="T3774" s="40"/>
      <c r="U3774" s="40"/>
      <c r="V3774" s="38"/>
      <c r="W3774" s="38"/>
      <c r="X3774" s="38"/>
      <c r="Y3774" s="43"/>
    </row>
    <row r="3775" spans="1:25">
      <c r="A3775" s="34"/>
      <c r="B3775" s="34"/>
      <c r="C3775" s="34"/>
      <c r="D3775" s="34"/>
      <c r="E3775" s="34"/>
      <c r="F3775" s="34"/>
      <c r="G3775" s="34"/>
      <c r="H3775" s="33"/>
      <c r="I3775" s="33"/>
      <c r="J3775" s="33"/>
      <c r="K3775" s="33"/>
      <c r="L3775" s="35"/>
      <c r="M3775" s="35"/>
      <c r="N3775" s="36"/>
      <c r="O3775" s="37"/>
      <c r="P3775" s="43"/>
      <c r="Q3775" s="38"/>
      <c r="R3775" s="38"/>
      <c r="S3775" s="39"/>
      <c r="T3775" s="40"/>
      <c r="U3775" s="40"/>
      <c r="V3775" s="38"/>
      <c r="W3775" s="38"/>
      <c r="X3775" s="38"/>
      <c r="Y3775" s="43"/>
    </row>
    <row r="3776" spans="1:25">
      <c r="A3776" s="34"/>
      <c r="B3776" s="34"/>
      <c r="C3776" s="34"/>
      <c r="D3776" s="34"/>
      <c r="E3776" s="34"/>
      <c r="F3776" s="34"/>
      <c r="G3776" s="34"/>
      <c r="H3776" s="33"/>
      <c r="I3776" s="33"/>
      <c r="J3776" s="33"/>
      <c r="K3776" s="33"/>
      <c r="L3776" s="35"/>
      <c r="M3776" s="35"/>
      <c r="N3776" s="36"/>
      <c r="O3776" s="37"/>
      <c r="P3776" s="43"/>
      <c r="Q3776" s="38"/>
      <c r="R3776" s="38"/>
      <c r="S3776" s="39"/>
      <c r="T3776" s="40"/>
      <c r="U3776" s="40"/>
      <c r="V3776" s="38"/>
      <c r="W3776" s="38"/>
      <c r="X3776" s="38"/>
      <c r="Y3776" s="43"/>
    </row>
    <row r="3777" spans="1:25">
      <c r="A3777" s="34"/>
      <c r="B3777" s="34"/>
      <c r="C3777" s="34"/>
      <c r="D3777" s="34"/>
      <c r="E3777" s="34"/>
      <c r="F3777" s="34"/>
      <c r="G3777" s="34"/>
      <c r="H3777" s="33"/>
      <c r="I3777" s="33"/>
      <c r="J3777" s="33"/>
      <c r="K3777" s="33"/>
      <c r="L3777" s="35"/>
      <c r="M3777" s="35"/>
      <c r="N3777" s="36"/>
      <c r="O3777" s="37"/>
      <c r="P3777" s="43"/>
      <c r="Q3777" s="38"/>
      <c r="R3777" s="38"/>
      <c r="S3777" s="39"/>
      <c r="T3777" s="40"/>
      <c r="U3777" s="40"/>
      <c r="V3777" s="38"/>
      <c r="W3777" s="38"/>
      <c r="X3777" s="38"/>
      <c r="Y3777" s="43"/>
    </row>
    <row r="3778" spans="1:25">
      <c r="A3778" s="34"/>
      <c r="B3778" s="34"/>
      <c r="C3778" s="34"/>
      <c r="D3778" s="34"/>
      <c r="E3778" s="34"/>
      <c r="F3778" s="34"/>
      <c r="G3778" s="34"/>
      <c r="H3778" s="33"/>
      <c r="I3778" s="33"/>
      <c r="J3778" s="33"/>
      <c r="K3778" s="33"/>
      <c r="L3778" s="35"/>
      <c r="M3778" s="35"/>
      <c r="N3778" s="36"/>
      <c r="O3778" s="37"/>
      <c r="P3778" s="43"/>
      <c r="Q3778" s="38"/>
      <c r="R3778" s="38"/>
      <c r="S3778" s="39"/>
      <c r="T3778" s="40"/>
      <c r="U3778" s="40"/>
      <c r="V3778" s="38"/>
      <c r="W3778" s="38"/>
      <c r="X3778" s="38"/>
      <c r="Y3778" s="43"/>
    </row>
    <row r="3779" spans="1:25">
      <c r="A3779" s="34"/>
      <c r="B3779" s="34"/>
      <c r="C3779" s="34"/>
      <c r="D3779" s="34"/>
      <c r="E3779" s="34"/>
      <c r="F3779" s="34"/>
      <c r="G3779" s="34"/>
      <c r="H3779" s="33"/>
      <c r="I3779" s="33"/>
      <c r="J3779" s="33"/>
      <c r="K3779" s="33"/>
      <c r="L3779" s="35"/>
      <c r="M3779" s="35"/>
      <c r="N3779" s="36"/>
      <c r="O3779" s="37"/>
      <c r="P3779" s="43"/>
      <c r="Q3779" s="38"/>
      <c r="R3779" s="38"/>
      <c r="S3779" s="39"/>
      <c r="T3779" s="40"/>
      <c r="U3779" s="40"/>
      <c r="V3779" s="38"/>
      <c r="W3779" s="38"/>
      <c r="X3779" s="38"/>
      <c r="Y3779" s="43"/>
    </row>
    <row r="3780" spans="1:25">
      <c r="A3780" s="34"/>
      <c r="B3780" s="34"/>
      <c r="C3780" s="34"/>
      <c r="D3780" s="34"/>
      <c r="E3780" s="34"/>
      <c r="F3780" s="34"/>
      <c r="G3780" s="34"/>
      <c r="H3780" s="33"/>
      <c r="I3780" s="33"/>
      <c r="J3780" s="33"/>
      <c r="K3780" s="33"/>
      <c r="L3780" s="35"/>
      <c r="M3780" s="35"/>
      <c r="N3780" s="36"/>
      <c r="O3780" s="37"/>
      <c r="P3780" s="43"/>
      <c r="Q3780" s="38"/>
      <c r="R3780" s="38"/>
      <c r="S3780" s="39"/>
      <c r="T3780" s="40"/>
      <c r="U3780" s="40"/>
      <c r="V3780" s="38"/>
      <c r="W3780" s="38"/>
      <c r="X3780" s="38"/>
      <c r="Y3780" s="43"/>
    </row>
    <row r="3781" spans="1:25">
      <c r="A3781" s="34"/>
      <c r="B3781" s="34"/>
      <c r="C3781" s="34"/>
      <c r="D3781" s="34"/>
      <c r="E3781" s="34"/>
      <c r="F3781" s="34"/>
      <c r="G3781" s="34"/>
      <c r="H3781" s="33"/>
      <c r="I3781" s="33"/>
      <c r="J3781" s="33"/>
      <c r="K3781" s="33"/>
      <c r="L3781" s="35"/>
      <c r="M3781" s="35"/>
      <c r="N3781" s="36"/>
      <c r="O3781" s="37"/>
      <c r="P3781" s="43"/>
      <c r="Q3781" s="38"/>
      <c r="R3781" s="38"/>
      <c r="S3781" s="39"/>
      <c r="T3781" s="40"/>
      <c r="U3781" s="40"/>
      <c r="V3781" s="38"/>
      <c r="W3781" s="38"/>
      <c r="X3781" s="38"/>
      <c r="Y3781" s="43"/>
    </row>
    <row r="3782" spans="1:25">
      <c r="A3782" s="34"/>
      <c r="B3782" s="34"/>
      <c r="C3782" s="34"/>
      <c r="D3782" s="34"/>
      <c r="E3782" s="34"/>
      <c r="F3782" s="34"/>
      <c r="G3782" s="34"/>
      <c r="H3782" s="33"/>
      <c r="I3782" s="33"/>
      <c r="J3782" s="33"/>
      <c r="K3782" s="33"/>
      <c r="L3782" s="35"/>
      <c r="M3782" s="35"/>
      <c r="N3782" s="36"/>
      <c r="O3782" s="37"/>
      <c r="P3782" s="43"/>
      <c r="Q3782" s="38"/>
      <c r="R3782" s="38"/>
      <c r="S3782" s="39"/>
      <c r="T3782" s="40"/>
      <c r="U3782" s="40"/>
      <c r="V3782" s="38"/>
      <c r="W3782" s="38"/>
      <c r="X3782" s="38"/>
      <c r="Y3782" s="43"/>
    </row>
    <row r="3783" spans="1:25">
      <c r="A3783" s="34"/>
      <c r="B3783" s="34"/>
      <c r="C3783" s="34"/>
      <c r="D3783" s="34"/>
      <c r="E3783" s="34"/>
      <c r="F3783" s="34"/>
      <c r="G3783" s="34"/>
      <c r="H3783" s="33"/>
      <c r="I3783" s="33"/>
      <c r="J3783" s="33"/>
      <c r="K3783" s="33"/>
      <c r="L3783" s="35"/>
      <c r="M3783" s="35"/>
      <c r="N3783" s="36"/>
      <c r="O3783" s="37"/>
      <c r="P3783" s="43"/>
      <c r="Q3783" s="38"/>
      <c r="R3783" s="38"/>
      <c r="S3783" s="39"/>
      <c r="T3783" s="40"/>
      <c r="U3783" s="40"/>
      <c r="V3783" s="38"/>
      <c r="W3783" s="38"/>
      <c r="X3783" s="38"/>
      <c r="Y3783" s="43"/>
    </row>
    <row r="3784" spans="1:25">
      <c r="A3784" s="34"/>
      <c r="B3784" s="34"/>
      <c r="C3784" s="34"/>
      <c r="D3784" s="34"/>
      <c r="E3784" s="34"/>
      <c r="F3784" s="34"/>
      <c r="G3784" s="34"/>
      <c r="H3784" s="33"/>
      <c r="I3784" s="33"/>
      <c r="J3784" s="33"/>
      <c r="K3784" s="33"/>
      <c r="L3784" s="35"/>
      <c r="M3784" s="35"/>
      <c r="N3784" s="36"/>
      <c r="O3784" s="37"/>
      <c r="P3784" s="43"/>
      <c r="Q3784" s="38"/>
      <c r="R3784" s="38"/>
      <c r="S3784" s="39"/>
      <c r="T3784" s="40"/>
      <c r="U3784" s="40"/>
      <c r="V3784" s="38"/>
      <c r="W3784" s="38"/>
      <c r="X3784" s="38"/>
      <c r="Y3784" s="43"/>
    </row>
    <row r="3785" spans="1:25">
      <c r="A3785" s="34"/>
      <c r="B3785" s="34"/>
      <c r="C3785" s="34"/>
      <c r="D3785" s="34"/>
      <c r="E3785" s="34"/>
      <c r="F3785" s="34"/>
      <c r="G3785" s="34"/>
      <c r="H3785" s="33"/>
      <c r="I3785" s="33"/>
      <c r="J3785" s="33"/>
      <c r="K3785" s="33"/>
      <c r="L3785" s="35"/>
      <c r="M3785" s="35"/>
      <c r="N3785" s="36"/>
      <c r="O3785" s="37"/>
      <c r="P3785" s="43"/>
      <c r="Q3785" s="38"/>
      <c r="R3785" s="38"/>
      <c r="S3785" s="39"/>
      <c r="T3785" s="40"/>
      <c r="U3785" s="40"/>
      <c r="V3785" s="38"/>
      <c r="W3785" s="38"/>
      <c r="X3785" s="38"/>
      <c r="Y3785" s="43"/>
    </row>
    <row r="3786" spans="1:25">
      <c r="A3786" s="34"/>
      <c r="B3786" s="34"/>
      <c r="C3786" s="34"/>
      <c r="D3786" s="34"/>
      <c r="E3786" s="34"/>
      <c r="F3786" s="34"/>
      <c r="G3786" s="34"/>
      <c r="H3786" s="33"/>
      <c r="I3786" s="33"/>
      <c r="J3786" s="33"/>
      <c r="K3786" s="33"/>
      <c r="L3786" s="35"/>
      <c r="M3786" s="35"/>
      <c r="N3786" s="36"/>
      <c r="O3786" s="37"/>
      <c r="P3786" s="43"/>
      <c r="Q3786" s="38"/>
      <c r="R3786" s="38"/>
      <c r="S3786" s="39"/>
      <c r="T3786" s="40"/>
      <c r="U3786" s="40"/>
      <c r="V3786" s="38"/>
      <c r="W3786" s="38"/>
      <c r="X3786" s="38"/>
      <c r="Y3786" s="43"/>
    </row>
    <row r="3787" spans="1:25">
      <c r="A3787" s="34"/>
      <c r="B3787" s="34"/>
      <c r="C3787" s="34"/>
      <c r="D3787" s="34"/>
      <c r="E3787" s="34"/>
      <c r="F3787" s="34"/>
      <c r="G3787" s="34"/>
      <c r="H3787" s="33"/>
      <c r="I3787" s="33"/>
      <c r="J3787" s="33"/>
      <c r="K3787" s="33"/>
      <c r="L3787" s="35"/>
      <c r="M3787" s="35"/>
      <c r="N3787" s="36"/>
      <c r="O3787" s="37"/>
      <c r="P3787" s="43"/>
      <c r="Q3787" s="38"/>
      <c r="R3787" s="38"/>
      <c r="S3787" s="39"/>
      <c r="T3787" s="40"/>
      <c r="U3787" s="40"/>
      <c r="V3787" s="38"/>
      <c r="W3787" s="38"/>
      <c r="X3787" s="38"/>
      <c r="Y3787" s="43"/>
    </row>
    <row r="3788" spans="1:25">
      <c r="A3788" s="34"/>
      <c r="B3788" s="34"/>
      <c r="C3788" s="34"/>
      <c r="D3788" s="34"/>
      <c r="E3788" s="34"/>
      <c r="F3788" s="34"/>
      <c r="G3788" s="34"/>
      <c r="H3788" s="33"/>
      <c r="I3788" s="33"/>
      <c r="J3788" s="33"/>
      <c r="K3788" s="33"/>
      <c r="L3788" s="35"/>
      <c r="M3788" s="35"/>
      <c r="N3788" s="36"/>
      <c r="O3788" s="37"/>
      <c r="P3788" s="43"/>
      <c r="Q3788" s="38"/>
      <c r="R3788" s="38"/>
      <c r="S3788" s="39"/>
      <c r="T3788" s="40"/>
      <c r="U3788" s="40"/>
      <c r="V3788" s="38"/>
      <c r="W3788" s="38"/>
      <c r="X3788" s="38"/>
      <c r="Y3788" s="43"/>
    </row>
    <row r="3789" spans="1:25">
      <c r="A3789" s="34"/>
      <c r="B3789" s="34"/>
      <c r="C3789" s="34"/>
      <c r="D3789" s="34"/>
      <c r="E3789" s="34"/>
      <c r="F3789" s="34"/>
      <c r="G3789" s="34"/>
      <c r="H3789" s="33"/>
      <c r="I3789" s="33"/>
      <c r="J3789" s="33"/>
      <c r="K3789" s="33"/>
      <c r="L3789" s="35"/>
      <c r="M3789" s="35"/>
      <c r="N3789" s="36"/>
      <c r="O3789" s="37"/>
      <c r="P3789" s="43"/>
      <c r="Q3789" s="38"/>
      <c r="R3789" s="38"/>
      <c r="S3789" s="39"/>
      <c r="T3789" s="40"/>
      <c r="U3789" s="40"/>
      <c r="V3789" s="38"/>
      <c r="W3789" s="38"/>
      <c r="X3789" s="38"/>
      <c r="Y3789" s="43"/>
    </row>
    <row r="3790" spans="1:25">
      <c r="A3790" s="34"/>
      <c r="B3790" s="34"/>
      <c r="C3790" s="34"/>
      <c r="D3790" s="34"/>
      <c r="E3790" s="34"/>
      <c r="F3790" s="34"/>
      <c r="G3790" s="34"/>
      <c r="H3790" s="33"/>
      <c r="I3790" s="33"/>
      <c r="J3790" s="33"/>
      <c r="K3790" s="33"/>
      <c r="L3790" s="35"/>
      <c r="M3790" s="35"/>
      <c r="N3790" s="36"/>
      <c r="O3790" s="37"/>
      <c r="P3790" s="43"/>
      <c r="Q3790" s="38"/>
      <c r="R3790" s="38"/>
      <c r="S3790" s="39"/>
      <c r="T3790" s="40"/>
      <c r="U3790" s="40"/>
      <c r="V3790" s="38"/>
      <c r="W3790" s="38"/>
      <c r="X3790" s="38"/>
      <c r="Y3790" s="43"/>
    </row>
    <row r="3791" spans="1:25">
      <c r="A3791" s="34"/>
      <c r="B3791" s="34"/>
      <c r="C3791" s="34"/>
      <c r="D3791" s="34"/>
      <c r="E3791" s="34"/>
      <c r="F3791" s="34"/>
      <c r="G3791" s="34"/>
      <c r="H3791" s="33"/>
      <c r="I3791" s="33"/>
      <c r="J3791" s="33"/>
      <c r="K3791" s="33"/>
      <c r="L3791" s="35"/>
      <c r="M3791" s="35"/>
      <c r="N3791" s="36"/>
      <c r="O3791" s="37"/>
      <c r="P3791" s="43"/>
      <c r="Q3791" s="38"/>
      <c r="R3791" s="38"/>
      <c r="S3791" s="39"/>
      <c r="T3791" s="40"/>
      <c r="U3791" s="40"/>
      <c r="V3791" s="38"/>
      <c r="W3791" s="38"/>
      <c r="X3791" s="38"/>
      <c r="Y3791" s="43"/>
    </row>
    <row r="3792" spans="1:25">
      <c r="A3792" s="34"/>
      <c r="B3792" s="34"/>
      <c r="C3792" s="34"/>
      <c r="D3792" s="34"/>
      <c r="E3792" s="34"/>
      <c r="F3792" s="34"/>
      <c r="G3792" s="34"/>
      <c r="H3792" s="33"/>
      <c r="I3792" s="33"/>
      <c r="J3792" s="33"/>
      <c r="K3792" s="33"/>
      <c r="L3792" s="35"/>
      <c r="M3792" s="35"/>
      <c r="N3792" s="36"/>
      <c r="O3792" s="37"/>
      <c r="P3792" s="43"/>
      <c r="Q3792" s="38"/>
      <c r="R3792" s="38"/>
      <c r="S3792" s="39"/>
      <c r="T3792" s="40"/>
      <c r="U3792" s="40"/>
      <c r="V3792" s="38"/>
      <c r="W3792" s="38"/>
      <c r="X3792" s="38"/>
      <c r="Y3792" s="43"/>
    </row>
    <row r="3793" spans="1:25">
      <c r="A3793" s="34"/>
      <c r="B3793" s="34"/>
      <c r="C3793" s="34"/>
      <c r="D3793" s="34"/>
      <c r="E3793" s="34"/>
      <c r="F3793" s="34"/>
      <c r="G3793" s="34"/>
      <c r="H3793" s="33"/>
      <c r="I3793" s="33"/>
      <c r="J3793" s="33"/>
      <c r="K3793" s="33"/>
      <c r="L3793" s="35"/>
      <c r="M3793" s="35"/>
      <c r="N3793" s="36"/>
      <c r="O3793" s="37"/>
      <c r="P3793" s="43"/>
      <c r="Q3793" s="38"/>
      <c r="R3793" s="38"/>
      <c r="S3793" s="39"/>
      <c r="T3793" s="40"/>
      <c r="U3793" s="40"/>
      <c r="V3793" s="38"/>
      <c r="W3793" s="38"/>
      <c r="X3793" s="38"/>
      <c r="Y3793" s="43"/>
    </row>
    <row r="3794" spans="1:25">
      <c r="A3794" s="34"/>
      <c r="B3794" s="34"/>
      <c r="C3794" s="34"/>
      <c r="D3794" s="34"/>
      <c r="E3794" s="34"/>
      <c r="F3794" s="34"/>
      <c r="G3794" s="34"/>
      <c r="H3794" s="33"/>
      <c r="I3794" s="33"/>
      <c r="J3794" s="33"/>
      <c r="K3794" s="33"/>
      <c r="L3794" s="35"/>
      <c r="M3794" s="35"/>
      <c r="N3794" s="36"/>
      <c r="O3794" s="37"/>
      <c r="P3794" s="43"/>
      <c r="Q3794" s="38"/>
      <c r="R3794" s="38"/>
      <c r="S3794" s="39"/>
      <c r="T3794" s="40"/>
      <c r="U3794" s="40"/>
      <c r="V3794" s="38"/>
      <c r="W3794" s="38"/>
      <c r="X3794" s="38"/>
      <c r="Y3794" s="43"/>
    </row>
    <row r="3795" spans="1:25">
      <c r="A3795" s="34"/>
      <c r="B3795" s="34"/>
      <c r="C3795" s="34"/>
      <c r="D3795" s="34"/>
      <c r="E3795" s="34"/>
      <c r="F3795" s="34"/>
      <c r="G3795" s="34"/>
      <c r="H3795" s="33"/>
      <c r="I3795" s="33"/>
      <c r="J3795" s="33"/>
      <c r="K3795" s="33"/>
      <c r="L3795" s="35"/>
      <c r="M3795" s="35"/>
      <c r="N3795" s="36"/>
      <c r="O3795" s="37"/>
      <c r="P3795" s="43"/>
      <c r="Q3795" s="38"/>
      <c r="R3795" s="38"/>
      <c r="S3795" s="39"/>
      <c r="T3795" s="40"/>
      <c r="U3795" s="40"/>
      <c r="V3795" s="38"/>
      <c r="W3795" s="38"/>
      <c r="X3795" s="38"/>
      <c r="Y3795" s="43"/>
    </row>
    <row r="3796" spans="1:25">
      <c r="A3796" s="34"/>
      <c r="B3796" s="34"/>
      <c r="C3796" s="34"/>
      <c r="D3796" s="34"/>
      <c r="E3796" s="34"/>
      <c r="F3796" s="34"/>
      <c r="G3796" s="34"/>
      <c r="H3796" s="33"/>
      <c r="I3796" s="33"/>
      <c r="J3796" s="33"/>
      <c r="K3796" s="33"/>
      <c r="L3796" s="35"/>
      <c r="M3796" s="35"/>
      <c r="N3796" s="36"/>
      <c r="O3796" s="37"/>
      <c r="P3796" s="43"/>
      <c r="Q3796" s="38"/>
      <c r="R3796" s="38"/>
      <c r="S3796" s="39"/>
      <c r="T3796" s="40"/>
      <c r="U3796" s="40"/>
      <c r="V3796" s="38"/>
      <c r="W3796" s="38"/>
      <c r="X3796" s="38"/>
      <c r="Y3796" s="43"/>
    </row>
    <row r="3797" spans="1:25">
      <c r="A3797" s="34"/>
      <c r="B3797" s="34"/>
      <c r="C3797" s="34"/>
      <c r="D3797" s="34"/>
      <c r="E3797" s="34"/>
      <c r="F3797" s="34"/>
      <c r="G3797" s="34"/>
      <c r="H3797" s="33"/>
      <c r="I3797" s="33"/>
      <c r="J3797" s="33"/>
      <c r="K3797" s="33"/>
      <c r="L3797" s="35"/>
      <c r="M3797" s="35"/>
      <c r="N3797" s="36"/>
      <c r="O3797" s="37"/>
      <c r="P3797" s="43"/>
      <c r="Q3797" s="38"/>
      <c r="R3797" s="38"/>
      <c r="S3797" s="39"/>
      <c r="T3797" s="40"/>
      <c r="U3797" s="40"/>
      <c r="V3797" s="38"/>
      <c r="W3797" s="38"/>
      <c r="X3797" s="38"/>
      <c r="Y3797" s="43"/>
    </row>
    <row r="3798" spans="1:25">
      <c r="A3798" s="34"/>
      <c r="B3798" s="34"/>
      <c r="C3798" s="34"/>
      <c r="D3798" s="34"/>
      <c r="E3798" s="34"/>
      <c r="F3798" s="34"/>
      <c r="G3798" s="34"/>
      <c r="H3798" s="33"/>
      <c r="I3798" s="33"/>
      <c r="J3798" s="33"/>
      <c r="K3798" s="33"/>
      <c r="L3798" s="35"/>
      <c r="M3798" s="35"/>
      <c r="N3798" s="36"/>
      <c r="O3798" s="37"/>
      <c r="P3798" s="43"/>
      <c r="Q3798" s="38"/>
      <c r="R3798" s="38"/>
      <c r="S3798" s="39"/>
      <c r="T3798" s="40"/>
      <c r="U3798" s="40"/>
      <c r="V3798" s="38"/>
      <c r="W3798" s="38"/>
      <c r="X3798" s="38"/>
      <c r="Y3798" s="43"/>
    </row>
    <row r="3799" spans="1:25">
      <c r="A3799" s="34"/>
      <c r="B3799" s="34"/>
      <c r="C3799" s="34"/>
      <c r="D3799" s="34"/>
      <c r="E3799" s="34"/>
      <c r="F3799" s="34"/>
      <c r="G3799" s="34"/>
      <c r="H3799" s="33"/>
      <c r="I3799" s="33"/>
      <c r="J3799" s="33"/>
      <c r="K3799" s="33"/>
      <c r="L3799" s="35"/>
      <c r="M3799" s="35"/>
      <c r="N3799" s="36"/>
      <c r="O3799" s="37"/>
      <c r="P3799" s="43"/>
      <c r="Q3799" s="38"/>
      <c r="R3799" s="38"/>
      <c r="S3799" s="39"/>
      <c r="T3799" s="40"/>
      <c r="U3799" s="40"/>
      <c r="V3799" s="38"/>
      <c r="W3799" s="38"/>
      <c r="X3799" s="38"/>
      <c r="Y3799" s="43"/>
    </row>
    <row r="3800" spans="1:25">
      <c r="A3800" s="34"/>
      <c r="B3800" s="34"/>
      <c r="C3800" s="34"/>
      <c r="D3800" s="34"/>
      <c r="E3800" s="34"/>
      <c r="F3800" s="34"/>
      <c r="G3800" s="34"/>
      <c r="H3800" s="33"/>
      <c r="I3800" s="33"/>
      <c r="J3800" s="33"/>
      <c r="K3800" s="33"/>
      <c r="L3800" s="35"/>
      <c r="M3800" s="35"/>
      <c r="N3800" s="36"/>
      <c r="O3800" s="37"/>
      <c r="P3800" s="43"/>
      <c r="Q3800" s="38"/>
      <c r="R3800" s="38"/>
      <c r="S3800" s="39"/>
      <c r="T3800" s="40"/>
      <c r="U3800" s="40"/>
      <c r="V3800" s="38"/>
      <c r="W3800" s="38"/>
      <c r="X3800" s="38"/>
      <c r="Y3800" s="43"/>
    </row>
    <row r="3801" spans="1:25">
      <c r="A3801" s="34"/>
      <c r="B3801" s="34"/>
      <c r="C3801" s="34"/>
      <c r="D3801" s="34"/>
      <c r="E3801" s="34"/>
      <c r="F3801" s="34"/>
      <c r="G3801" s="34"/>
      <c r="H3801" s="33"/>
      <c r="I3801" s="33"/>
      <c r="J3801" s="33"/>
      <c r="K3801" s="33"/>
      <c r="L3801" s="35"/>
      <c r="M3801" s="35"/>
      <c r="N3801" s="36"/>
      <c r="O3801" s="37"/>
      <c r="P3801" s="43"/>
      <c r="Q3801" s="38"/>
      <c r="R3801" s="38"/>
      <c r="S3801" s="39"/>
      <c r="T3801" s="40"/>
      <c r="U3801" s="40"/>
      <c r="V3801" s="38"/>
      <c r="W3801" s="38"/>
      <c r="X3801" s="38"/>
      <c r="Y3801" s="43"/>
    </row>
    <row r="3802" spans="1:25">
      <c r="A3802" s="34"/>
      <c r="B3802" s="34"/>
      <c r="C3802" s="34"/>
      <c r="D3802" s="34"/>
      <c r="E3802" s="34"/>
      <c r="F3802" s="34"/>
      <c r="G3802" s="34"/>
      <c r="H3802" s="33"/>
      <c r="I3802" s="33"/>
      <c r="J3802" s="33"/>
      <c r="K3802" s="33"/>
      <c r="L3802" s="35"/>
      <c r="M3802" s="35"/>
      <c r="N3802" s="36"/>
      <c r="O3802" s="37"/>
      <c r="P3802" s="43"/>
      <c r="Q3802" s="38"/>
      <c r="R3802" s="38"/>
      <c r="S3802" s="39"/>
      <c r="T3802" s="40"/>
      <c r="U3802" s="40"/>
      <c r="V3802" s="38"/>
      <c r="W3802" s="38"/>
      <c r="X3802" s="38"/>
      <c r="Y3802" s="43"/>
    </row>
    <row r="3803" spans="1:25">
      <c r="A3803" s="34"/>
      <c r="B3803" s="34"/>
      <c r="C3803" s="34"/>
      <c r="D3803" s="34"/>
      <c r="E3803" s="34"/>
      <c r="F3803" s="34"/>
      <c r="G3803" s="34"/>
      <c r="H3803" s="33"/>
      <c r="I3803" s="33"/>
      <c r="J3803" s="33"/>
      <c r="K3803" s="33"/>
      <c r="L3803" s="35"/>
      <c r="M3803" s="35"/>
      <c r="N3803" s="36"/>
      <c r="O3803" s="37"/>
      <c r="P3803" s="43"/>
      <c r="Q3803" s="38"/>
      <c r="R3803" s="38"/>
      <c r="S3803" s="39"/>
      <c r="T3803" s="40"/>
      <c r="U3803" s="40"/>
      <c r="V3803" s="38"/>
      <c r="W3803" s="38"/>
      <c r="X3803" s="38"/>
      <c r="Y3803" s="43"/>
    </row>
    <row r="3804" spans="1:25">
      <c r="A3804" s="34"/>
      <c r="B3804" s="34"/>
      <c r="C3804" s="34"/>
      <c r="D3804" s="34"/>
      <c r="E3804" s="34"/>
      <c r="F3804" s="34"/>
      <c r="G3804" s="34"/>
      <c r="H3804" s="33"/>
      <c r="I3804" s="33"/>
      <c r="J3804" s="33"/>
      <c r="K3804" s="33"/>
      <c r="L3804" s="35"/>
      <c r="M3804" s="35"/>
      <c r="N3804" s="36"/>
      <c r="O3804" s="37"/>
      <c r="P3804" s="43"/>
      <c r="Q3804" s="38"/>
      <c r="R3804" s="38"/>
      <c r="S3804" s="39"/>
      <c r="T3804" s="40"/>
      <c r="U3804" s="40"/>
      <c r="V3804" s="38"/>
      <c r="W3804" s="38"/>
      <c r="X3804" s="38"/>
      <c r="Y3804" s="43"/>
    </row>
    <row r="3805" spans="1:25">
      <c r="A3805" s="34"/>
      <c r="B3805" s="34"/>
      <c r="C3805" s="34"/>
      <c r="D3805" s="34"/>
      <c r="E3805" s="34"/>
      <c r="F3805" s="34"/>
      <c r="G3805" s="34"/>
      <c r="H3805" s="33"/>
      <c r="I3805" s="33"/>
      <c r="J3805" s="33"/>
      <c r="K3805" s="33"/>
      <c r="L3805" s="35"/>
      <c r="M3805" s="35"/>
      <c r="N3805" s="36"/>
      <c r="O3805" s="37"/>
      <c r="P3805" s="43"/>
      <c r="Q3805" s="38"/>
      <c r="R3805" s="38"/>
      <c r="S3805" s="39"/>
      <c r="T3805" s="40"/>
      <c r="U3805" s="40"/>
      <c r="V3805" s="38"/>
      <c r="W3805" s="38"/>
      <c r="X3805" s="38"/>
      <c r="Y3805" s="43"/>
    </row>
    <row r="3806" spans="1:25">
      <c r="A3806" s="34"/>
      <c r="B3806" s="34"/>
      <c r="C3806" s="34"/>
      <c r="D3806" s="34"/>
      <c r="E3806" s="34"/>
      <c r="F3806" s="34"/>
      <c r="G3806" s="34"/>
      <c r="H3806" s="33"/>
      <c r="I3806" s="33"/>
      <c r="J3806" s="33"/>
      <c r="K3806" s="33"/>
      <c r="L3806" s="35"/>
      <c r="M3806" s="35"/>
      <c r="N3806" s="36"/>
      <c r="O3806" s="37"/>
      <c r="P3806" s="43"/>
      <c r="Q3806" s="38"/>
      <c r="R3806" s="38"/>
      <c r="S3806" s="39"/>
      <c r="T3806" s="40"/>
      <c r="U3806" s="40"/>
      <c r="V3806" s="38"/>
      <c r="W3806" s="38"/>
      <c r="X3806" s="38"/>
      <c r="Y3806" s="43"/>
    </row>
    <row r="3807" spans="1:25">
      <c r="A3807" s="34"/>
      <c r="B3807" s="34"/>
      <c r="C3807" s="34"/>
      <c r="D3807" s="34"/>
      <c r="E3807" s="34"/>
      <c r="F3807" s="34"/>
      <c r="G3807" s="34"/>
      <c r="H3807" s="33"/>
      <c r="I3807" s="33"/>
      <c r="J3807" s="33"/>
      <c r="K3807" s="33"/>
      <c r="L3807" s="35"/>
      <c r="M3807" s="35"/>
      <c r="N3807" s="36"/>
      <c r="O3807" s="37"/>
      <c r="P3807" s="43"/>
      <c r="Q3807" s="38"/>
      <c r="R3807" s="38"/>
      <c r="S3807" s="39"/>
      <c r="T3807" s="40"/>
      <c r="U3807" s="40"/>
      <c r="V3807" s="38"/>
      <c r="W3807" s="38"/>
      <c r="X3807" s="38"/>
      <c r="Y3807" s="43"/>
    </row>
    <row r="3808" spans="1:25">
      <c r="A3808" s="34"/>
      <c r="B3808" s="34"/>
      <c r="C3808" s="34"/>
      <c r="D3808" s="34"/>
      <c r="E3808" s="34"/>
      <c r="F3808" s="34"/>
      <c r="G3808" s="34"/>
      <c r="H3808" s="33"/>
      <c r="I3808" s="33"/>
      <c r="J3808" s="33"/>
      <c r="K3808" s="33"/>
      <c r="L3808" s="35"/>
      <c r="M3808" s="35"/>
      <c r="N3808" s="36"/>
      <c r="O3808" s="37"/>
      <c r="P3808" s="43"/>
      <c r="Q3808" s="38"/>
      <c r="R3808" s="38"/>
      <c r="S3808" s="39"/>
      <c r="T3808" s="40"/>
      <c r="U3808" s="40"/>
      <c r="V3808" s="38"/>
      <c r="W3808" s="38"/>
      <c r="X3808" s="38"/>
      <c r="Y3808" s="43"/>
    </row>
    <row r="3809" spans="1:25">
      <c r="A3809" s="34"/>
      <c r="B3809" s="34"/>
      <c r="C3809" s="34"/>
      <c r="D3809" s="34"/>
      <c r="E3809" s="34"/>
      <c r="F3809" s="34"/>
      <c r="G3809" s="34"/>
      <c r="H3809" s="33"/>
      <c r="I3809" s="33"/>
      <c r="J3809" s="33"/>
      <c r="K3809" s="33"/>
      <c r="L3809" s="35"/>
      <c r="M3809" s="35"/>
      <c r="N3809" s="36"/>
      <c r="O3809" s="37"/>
      <c r="P3809" s="43"/>
      <c r="Q3809" s="38"/>
      <c r="R3809" s="38"/>
      <c r="S3809" s="39"/>
      <c r="T3809" s="40"/>
      <c r="U3809" s="40"/>
      <c r="V3809" s="38"/>
      <c r="W3809" s="38"/>
      <c r="X3809" s="38"/>
      <c r="Y3809" s="43"/>
    </row>
    <row r="3810" spans="1:25">
      <c r="A3810" s="34"/>
      <c r="B3810" s="34"/>
      <c r="C3810" s="34"/>
      <c r="D3810" s="34"/>
      <c r="E3810" s="34"/>
      <c r="F3810" s="34"/>
      <c r="G3810" s="34"/>
      <c r="H3810" s="33"/>
      <c r="I3810" s="33"/>
      <c r="J3810" s="33"/>
      <c r="K3810" s="33"/>
      <c r="L3810" s="35"/>
      <c r="M3810" s="35"/>
      <c r="N3810" s="36"/>
      <c r="O3810" s="37"/>
      <c r="P3810" s="43"/>
      <c r="Q3810" s="38"/>
      <c r="R3810" s="38"/>
      <c r="S3810" s="39"/>
      <c r="T3810" s="40"/>
      <c r="U3810" s="40"/>
      <c r="V3810" s="38"/>
      <c r="W3810" s="38"/>
      <c r="X3810" s="38"/>
      <c r="Y3810" s="43"/>
    </row>
    <row r="3811" spans="1:25">
      <c r="A3811" s="34"/>
      <c r="B3811" s="34"/>
      <c r="C3811" s="34"/>
      <c r="D3811" s="34"/>
      <c r="E3811" s="34"/>
      <c r="F3811" s="34"/>
      <c r="G3811" s="34"/>
      <c r="H3811" s="33"/>
      <c r="I3811" s="33"/>
      <c r="J3811" s="33"/>
      <c r="K3811" s="33"/>
      <c r="L3811" s="35"/>
      <c r="M3811" s="35"/>
      <c r="N3811" s="36"/>
      <c r="O3811" s="37"/>
      <c r="P3811" s="43"/>
      <c r="Q3811" s="38"/>
      <c r="R3811" s="38"/>
      <c r="S3811" s="39"/>
      <c r="T3811" s="40"/>
      <c r="U3811" s="40"/>
      <c r="V3811" s="38"/>
      <c r="W3811" s="38"/>
      <c r="X3811" s="38"/>
      <c r="Y3811" s="43"/>
    </row>
    <row r="3812" spans="1:25">
      <c r="A3812" s="34"/>
      <c r="B3812" s="34"/>
      <c r="C3812" s="34"/>
      <c r="D3812" s="34"/>
      <c r="E3812" s="34"/>
      <c r="F3812" s="34"/>
      <c r="G3812" s="34"/>
      <c r="H3812" s="33"/>
      <c r="I3812" s="33"/>
      <c r="J3812" s="33"/>
      <c r="K3812" s="33"/>
      <c r="L3812" s="35"/>
      <c r="M3812" s="35"/>
      <c r="N3812" s="36"/>
      <c r="O3812" s="37"/>
      <c r="P3812" s="43"/>
      <c r="Q3812" s="38"/>
      <c r="R3812" s="38"/>
      <c r="S3812" s="39"/>
      <c r="T3812" s="40"/>
      <c r="U3812" s="40"/>
      <c r="V3812" s="38"/>
      <c r="W3812" s="38"/>
      <c r="X3812" s="38"/>
      <c r="Y3812" s="43"/>
    </row>
    <row r="3813" spans="1:25">
      <c r="A3813" s="34"/>
      <c r="B3813" s="34"/>
      <c r="C3813" s="34"/>
      <c r="D3813" s="34"/>
      <c r="E3813" s="34"/>
      <c r="F3813" s="34"/>
      <c r="G3813" s="34"/>
      <c r="H3813" s="33"/>
      <c r="I3813" s="33"/>
      <c r="J3813" s="33"/>
      <c r="K3813" s="33"/>
      <c r="L3813" s="35"/>
      <c r="M3813" s="35"/>
      <c r="N3813" s="36"/>
      <c r="O3813" s="37"/>
      <c r="P3813" s="43"/>
      <c r="Q3813" s="38"/>
      <c r="R3813" s="38"/>
      <c r="S3813" s="39"/>
      <c r="T3813" s="40"/>
      <c r="U3813" s="40"/>
      <c r="V3813" s="38"/>
      <c r="W3813" s="38"/>
      <c r="X3813" s="38"/>
      <c r="Y3813" s="43"/>
    </row>
    <row r="3814" spans="1:25">
      <c r="A3814" s="34"/>
      <c r="B3814" s="34"/>
      <c r="C3814" s="34"/>
      <c r="D3814" s="34"/>
      <c r="E3814" s="34"/>
      <c r="F3814" s="34"/>
      <c r="G3814" s="34"/>
      <c r="H3814" s="33"/>
      <c r="I3814" s="33"/>
      <c r="J3814" s="33"/>
      <c r="K3814" s="33"/>
      <c r="L3814" s="35"/>
      <c r="M3814" s="35"/>
      <c r="N3814" s="36"/>
      <c r="O3814" s="37"/>
      <c r="P3814" s="43"/>
      <c r="Q3814" s="38"/>
      <c r="R3814" s="38"/>
      <c r="S3814" s="39"/>
      <c r="T3814" s="40"/>
      <c r="U3814" s="40"/>
      <c r="V3814" s="38"/>
      <c r="W3814" s="38"/>
      <c r="X3814" s="38"/>
      <c r="Y3814" s="43"/>
    </row>
    <row r="3815" spans="1:25">
      <c r="A3815" s="34"/>
      <c r="B3815" s="34"/>
      <c r="C3815" s="34"/>
      <c r="D3815" s="34"/>
      <c r="E3815" s="34"/>
      <c r="F3815" s="34"/>
      <c r="G3815" s="34"/>
      <c r="H3815" s="33"/>
      <c r="I3815" s="33"/>
      <c r="J3815" s="33"/>
      <c r="K3815" s="33"/>
      <c r="L3815" s="35"/>
      <c r="M3815" s="35"/>
      <c r="N3815" s="36"/>
      <c r="O3815" s="37"/>
      <c r="P3815" s="43"/>
      <c r="Q3815" s="38"/>
      <c r="R3815" s="38"/>
      <c r="S3815" s="39"/>
      <c r="T3815" s="40"/>
      <c r="U3815" s="40"/>
      <c r="V3815" s="38"/>
      <c r="W3815" s="38"/>
      <c r="X3815" s="38"/>
      <c r="Y3815" s="43"/>
    </row>
    <row r="3816" spans="1:25">
      <c r="A3816" s="34"/>
      <c r="B3816" s="34"/>
      <c r="C3816" s="34"/>
      <c r="D3816" s="34"/>
      <c r="E3816" s="34"/>
      <c r="F3816" s="34"/>
      <c r="G3816" s="34"/>
      <c r="H3816" s="33"/>
      <c r="I3816" s="33"/>
      <c r="J3816" s="33"/>
      <c r="K3816" s="33"/>
      <c r="L3816" s="35"/>
      <c r="M3816" s="35"/>
      <c r="N3816" s="36"/>
      <c r="O3816" s="37"/>
      <c r="P3816" s="43"/>
      <c r="Q3816" s="38"/>
      <c r="R3816" s="38"/>
      <c r="S3816" s="39"/>
      <c r="T3816" s="40"/>
      <c r="U3816" s="40"/>
      <c r="V3816" s="38"/>
      <c r="W3816" s="38"/>
      <c r="X3816" s="38"/>
      <c r="Y3816" s="43"/>
    </row>
    <row r="3817" spans="1:25">
      <c r="A3817" s="34"/>
      <c r="B3817" s="34"/>
      <c r="C3817" s="34"/>
      <c r="D3817" s="34"/>
      <c r="E3817" s="34"/>
      <c r="F3817" s="34"/>
      <c r="G3817" s="34"/>
      <c r="H3817" s="33"/>
      <c r="I3817" s="33"/>
      <c r="J3817" s="33"/>
      <c r="K3817" s="33"/>
      <c r="L3817" s="35"/>
      <c r="M3817" s="35"/>
      <c r="N3817" s="36"/>
      <c r="O3817" s="37"/>
      <c r="P3817" s="43"/>
      <c r="Q3817" s="38"/>
      <c r="R3817" s="38"/>
      <c r="S3817" s="39"/>
      <c r="T3817" s="40"/>
      <c r="U3817" s="40"/>
      <c r="V3817" s="38"/>
      <c r="W3817" s="38"/>
      <c r="X3817" s="38"/>
      <c r="Y3817" s="43"/>
    </row>
    <row r="3818" spans="1:25">
      <c r="A3818" s="34"/>
      <c r="B3818" s="34"/>
      <c r="C3818" s="34"/>
      <c r="D3818" s="34"/>
      <c r="E3818" s="34"/>
      <c r="F3818" s="34"/>
      <c r="G3818" s="34"/>
      <c r="H3818" s="33"/>
      <c r="I3818" s="33"/>
      <c r="J3818" s="33"/>
      <c r="K3818" s="33"/>
      <c r="L3818" s="35"/>
      <c r="M3818" s="35"/>
      <c r="N3818" s="36"/>
      <c r="O3818" s="37"/>
      <c r="P3818" s="43"/>
      <c r="Q3818" s="38"/>
      <c r="R3818" s="38"/>
      <c r="S3818" s="39"/>
      <c r="T3818" s="40"/>
      <c r="U3818" s="40"/>
      <c r="V3818" s="38"/>
      <c r="W3818" s="38"/>
      <c r="X3818" s="38"/>
      <c r="Y3818" s="43"/>
    </row>
    <row r="3819" spans="1:25">
      <c r="A3819" s="34"/>
      <c r="B3819" s="34"/>
      <c r="C3819" s="34"/>
      <c r="D3819" s="34"/>
      <c r="E3819" s="34"/>
      <c r="F3819" s="34"/>
      <c r="G3819" s="34"/>
      <c r="H3819" s="33"/>
      <c r="I3819" s="33"/>
      <c r="J3819" s="33"/>
      <c r="K3819" s="33"/>
      <c r="L3819" s="35"/>
      <c r="M3819" s="35"/>
      <c r="N3819" s="36"/>
      <c r="O3819" s="37"/>
      <c r="P3819" s="43"/>
      <c r="Q3819" s="38"/>
      <c r="R3819" s="38"/>
      <c r="S3819" s="39"/>
      <c r="T3819" s="40"/>
      <c r="U3819" s="40"/>
      <c r="V3819" s="38"/>
      <c r="W3819" s="38"/>
      <c r="X3819" s="38"/>
      <c r="Y3819" s="43"/>
    </row>
    <row r="3820" spans="1:25">
      <c r="A3820" s="34"/>
      <c r="B3820" s="34"/>
      <c r="C3820" s="34"/>
      <c r="D3820" s="34"/>
      <c r="E3820" s="34"/>
      <c r="F3820" s="34"/>
      <c r="G3820" s="34"/>
      <c r="H3820" s="33"/>
      <c r="I3820" s="33"/>
      <c r="J3820" s="33"/>
      <c r="K3820" s="33"/>
      <c r="L3820" s="35"/>
      <c r="M3820" s="35"/>
      <c r="N3820" s="36"/>
      <c r="O3820" s="37"/>
      <c r="P3820" s="43"/>
      <c r="Q3820" s="38"/>
      <c r="R3820" s="38"/>
      <c r="S3820" s="39"/>
      <c r="T3820" s="40"/>
      <c r="U3820" s="40"/>
      <c r="V3820" s="38"/>
      <c r="W3820" s="38"/>
      <c r="X3820" s="38"/>
      <c r="Y3820" s="43"/>
    </row>
    <row r="3821" spans="1:25">
      <c r="A3821" s="34"/>
      <c r="B3821" s="34"/>
      <c r="C3821" s="34"/>
      <c r="D3821" s="34"/>
      <c r="E3821" s="34"/>
      <c r="F3821" s="34"/>
      <c r="G3821" s="34"/>
      <c r="H3821" s="33"/>
      <c r="I3821" s="33"/>
      <c r="J3821" s="33"/>
      <c r="K3821" s="33"/>
      <c r="L3821" s="35"/>
      <c r="M3821" s="35"/>
      <c r="N3821" s="36"/>
      <c r="O3821" s="37"/>
      <c r="P3821" s="43"/>
      <c r="Q3821" s="38"/>
      <c r="R3821" s="38"/>
      <c r="S3821" s="39"/>
      <c r="T3821" s="40"/>
      <c r="U3821" s="40"/>
      <c r="V3821" s="38"/>
      <c r="W3821" s="38"/>
      <c r="X3821" s="38"/>
      <c r="Y3821" s="43"/>
    </row>
    <row r="3822" spans="1:25">
      <c r="A3822" s="34"/>
      <c r="B3822" s="34"/>
      <c r="C3822" s="34"/>
      <c r="D3822" s="34"/>
      <c r="E3822" s="34"/>
      <c r="F3822" s="34"/>
      <c r="G3822" s="34"/>
      <c r="H3822" s="33"/>
      <c r="I3822" s="33"/>
      <c r="J3822" s="33"/>
      <c r="K3822" s="33"/>
      <c r="L3822" s="35"/>
      <c r="M3822" s="35"/>
      <c r="N3822" s="36"/>
      <c r="O3822" s="37"/>
      <c r="P3822" s="43"/>
      <c r="Q3822" s="38"/>
      <c r="R3822" s="38"/>
      <c r="S3822" s="39"/>
      <c r="T3822" s="40"/>
      <c r="U3822" s="40"/>
      <c r="V3822" s="38"/>
      <c r="W3822" s="38"/>
      <c r="X3822" s="38"/>
      <c r="Y3822" s="43"/>
    </row>
    <row r="3823" spans="1:25">
      <c r="A3823" s="34"/>
      <c r="B3823" s="34"/>
      <c r="C3823" s="34"/>
      <c r="D3823" s="34"/>
      <c r="E3823" s="34"/>
      <c r="F3823" s="34"/>
      <c r="G3823" s="34"/>
      <c r="H3823" s="33"/>
      <c r="I3823" s="33"/>
      <c r="J3823" s="33"/>
      <c r="K3823" s="33"/>
      <c r="L3823" s="35"/>
      <c r="M3823" s="35"/>
      <c r="N3823" s="36"/>
      <c r="O3823" s="37"/>
      <c r="P3823" s="43"/>
      <c r="Q3823" s="38"/>
      <c r="R3823" s="38"/>
      <c r="S3823" s="39"/>
      <c r="T3823" s="40"/>
      <c r="U3823" s="40"/>
      <c r="V3823" s="38"/>
      <c r="W3823" s="38"/>
      <c r="X3823" s="38"/>
      <c r="Y3823" s="43"/>
    </row>
    <row r="3824" spans="1:25">
      <c r="A3824" s="34"/>
      <c r="B3824" s="34"/>
      <c r="C3824" s="34"/>
      <c r="D3824" s="34"/>
      <c r="E3824" s="34"/>
      <c r="F3824" s="34"/>
      <c r="G3824" s="34"/>
      <c r="H3824" s="33"/>
      <c r="I3824" s="33"/>
      <c r="J3824" s="33"/>
      <c r="K3824" s="33"/>
      <c r="L3824" s="35"/>
      <c r="M3824" s="35"/>
      <c r="N3824" s="36"/>
      <c r="O3824" s="37"/>
      <c r="P3824" s="43"/>
      <c r="Q3824" s="38"/>
      <c r="R3824" s="38"/>
      <c r="S3824" s="39"/>
      <c r="T3824" s="40"/>
      <c r="U3824" s="40"/>
      <c r="V3824" s="38"/>
      <c r="W3824" s="38"/>
      <c r="X3824" s="38"/>
      <c r="Y3824" s="43"/>
    </row>
    <row r="3825" spans="1:25">
      <c r="A3825" s="34"/>
      <c r="B3825" s="34"/>
      <c r="C3825" s="34"/>
      <c r="D3825" s="34"/>
      <c r="E3825" s="34"/>
      <c r="F3825" s="34"/>
      <c r="G3825" s="34"/>
      <c r="H3825" s="33"/>
      <c r="I3825" s="33"/>
      <c r="J3825" s="33"/>
      <c r="K3825" s="33"/>
      <c r="L3825" s="35"/>
      <c r="M3825" s="35"/>
      <c r="N3825" s="36"/>
      <c r="O3825" s="37"/>
      <c r="P3825" s="43"/>
      <c r="Q3825" s="38"/>
      <c r="R3825" s="38"/>
      <c r="S3825" s="39"/>
      <c r="T3825" s="40"/>
      <c r="U3825" s="40"/>
      <c r="V3825" s="38"/>
      <c r="W3825" s="38"/>
      <c r="X3825" s="38"/>
      <c r="Y3825" s="43"/>
    </row>
    <row r="3826" spans="1:25">
      <c r="A3826" s="34"/>
      <c r="B3826" s="34"/>
      <c r="C3826" s="34"/>
      <c r="D3826" s="34"/>
      <c r="E3826" s="34"/>
      <c r="F3826" s="34"/>
      <c r="G3826" s="34"/>
      <c r="H3826" s="33"/>
      <c r="I3826" s="33"/>
      <c r="J3826" s="33"/>
      <c r="K3826" s="33"/>
      <c r="L3826" s="35"/>
      <c r="M3826" s="35"/>
      <c r="N3826" s="36"/>
      <c r="O3826" s="37"/>
      <c r="P3826" s="43"/>
      <c r="Q3826" s="38"/>
      <c r="R3826" s="38"/>
      <c r="S3826" s="39"/>
      <c r="T3826" s="40"/>
      <c r="U3826" s="40"/>
      <c r="V3826" s="38"/>
      <c r="W3826" s="38"/>
      <c r="X3826" s="38"/>
      <c r="Y3826" s="43"/>
    </row>
    <row r="3827" spans="1:25">
      <c r="A3827" s="34"/>
      <c r="B3827" s="34"/>
      <c r="C3827" s="34"/>
      <c r="D3827" s="34"/>
      <c r="E3827" s="34"/>
      <c r="F3827" s="34"/>
      <c r="G3827" s="34"/>
      <c r="H3827" s="33"/>
      <c r="I3827" s="33"/>
      <c r="J3827" s="33"/>
      <c r="K3827" s="33"/>
      <c r="L3827" s="35"/>
      <c r="M3827" s="35"/>
      <c r="N3827" s="36"/>
      <c r="O3827" s="37"/>
      <c r="P3827" s="43"/>
      <c r="Q3827" s="38"/>
      <c r="R3827" s="38"/>
      <c r="S3827" s="39"/>
      <c r="T3827" s="40"/>
      <c r="U3827" s="40"/>
      <c r="V3827" s="38"/>
      <c r="W3827" s="38"/>
      <c r="X3827" s="38"/>
      <c r="Y3827" s="43"/>
    </row>
    <row r="3828" spans="1:25">
      <c r="A3828" s="34"/>
      <c r="B3828" s="34"/>
      <c r="C3828" s="34"/>
      <c r="D3828" s="34"/>
      <c r="E3828" s="34"/>
      <c r="F3828" s="34"/>
      <c r="G3828" s="34"/>
      <c r="H3828" s="33"/>
      <c r="I3828" s="33"/>
      <c r="J3828" s="33"/>
      <c r="K3828" s="33"/>
      <c r="L3828" s="35"/>
      <c r="M3828" s="35"/>
      <c r="N3828" s="36"/>
      <c r="O3828" s="37"/>
      <c r="P3828" s="43"/>
      <c r="Q3828" s="38"/>
      <c r="R3828" s="38"/>
      <c r="S3828" s="39"/>
      <c r="T3828" s="40"/>
      <c r="U3828" s="40"/>
      <c r="V3828" s="38"/>
      <c r="W3828" s="38"/>
      <c r="X3828" s="38"/>
      <c r="Y3828" s="43"/>
    </row>
    <row r="3829" spans="1:25">
      <c r="A3829" s="34"/>
      <c r="B3829" s="34"/>
      <c r="C3829" s="34"/>
      <c r="D3829" s="34"/>
      <c r="E3829" s="34"/>
      <c r="F3829" s="34"/>
      <c r="G3829" s="34"/>
      <c r="H3829" s="33"/>
      <c r="I3829" s="33"/>
      <c r="J3829" s="33"/>
      <c r="K3829" s="33"/>
      <c r="L3829" s="35"/>
      <c r="M3829" s="35"/>
      <c r="N3829" s="36"/>
      <c r="O3829" s="37"/>
      <c r="P3829" s="43"/>
      <c r="Q3829" s="38"/>
      <c r="R3829" s="38"/>
      <c r="S3829" s="39"/>
      <c r="T3829" s="40"/>
      <c r="U3829" s="40"/>
      <c r="V3829" s="38"/>
      <c r="W3829" s="38"/>
      <c r="X3829" s="38"/>
      <c r="Y3829" s="43"/>
    </row>
    <row r="3830" spans="1:25">
      <c r="A3830" s="34"/>
      <c r="B3830" s="34"/>
      <c r="C3830" s="34"/>
      <c r="D3830" s="34"/>
      <c r="E3830" s="34"/>
      <c r="F3830" s="34"/>
      <c r="G3830" s="34"/>
      <c r="H3830" s="33"/>
      <c r="I3830" s="33"/>
      <c r="J3830" s="33"/>
      <c r="K3830" s="33"/>
      <c r="L3830" s="35"/>
      <c r="M3830" s="35"/>
      <c r="N3830" s="36"/>
      <c r="O3830" s="37"/>
      <c r="P3830" s="43"/>
      <c r="Q3830" s="38"/>
      <c r="R3830" s="38"/>
      <c r="S3830" s="39"/>
      <c r="T3830" s="40"/>
      <c r="U3830" s="40"/>
      <c r="V3830" s="38"/>
      <c r="W3830" s="38"/>
      <c r="X3830" s="38"/>
      <c r="Y3830" s="43"/>
    </row>
    <row r="3831" spans="1:25">
      <c r="A3831" s="34"/>
      <c r="B3831" s="34"/>
      <c r="C3831" s="34"/>
      <c r="D3831" s="34"/>
      <c r="E3831" s="34"/>
      <c r="F3831" s="34"/>
      <c r="G3831" s="34"/>
      <c r="H3831" s="33"/>
      <c r="I3831" s="33"/>
      <c r="J3831" s="33"/>
      <c r="K3831" s="33"/>
      <c r="L3831" s="35"/>
      <c r="M3831" s="35"/>
      <c r="N3831" s="36"/>
      <c r="O3831" s="37"/>
      <c r="P3831" s="43"/>
      <c r="Q3831" s="38"/>
      <c r="R3831" s="38"/>
      <c r="S3831" s="39"/>
      <c r="T3831" s="40"/>
      <c r="U3831" s="40"/>
      <c r="V3831" s="38"/>
      <c r="W3831" s="38"/>
      <c r="X3831" s="38"/>
      <c r="Y3831" s="43"/>
    </row>
    <row r="3832" spans="1:25">
      <c r="A3832" s="34"/>
      <c r="B3832" s="34"/>
      <c r="C3832" s="34"/>
      <c r="D3832" s="34"/>
      <c r="E3832" s="34"/>
      <c r="F3832" s="34"/>
      <c r="G3832" s="34"/>
      <c r="H3832" s="33"/>
      <c r="I3832" s="33"/>
      <c r="J3832" s="33"/>
      <c r="K3832" s="33"/>
      <c r="L3832" s="35"/>
      <c r="M3832" s="35"/>
      <c r="N3832" s="36"/>
      <c r="O3832" s="37"/>
      <c r="P3832" s="43"/>
      <c r="Q3832" s="38"/>
      <c r="R3832" s="38"/>
      <c r="S3832" s="39"/>
      <c r="T3832" s="40"/>
      <c r="U3832" s="40"/>
      <c r="V3832" s="38"/>
      <c r="W3832" s="38"/>
      <c r="X3832" s="38"/>
      <c r="Y3832" s="43"/>
    </row>
    <row r="3833" spans="1:25">
      <c r="A3833" s="34"/>
      <c r="B3833" s="34"/>
      <c r="C3833" s="34"/>
      <c r="D3833" s="34"/>
      <c r="E3833" s="34"/>
      <c r="F3833" s="34"/>
      <c r="G3833" s="34"/>
      <c r="H3833" s="33"/>
      <c r="I3833" s="33"/>
      <c r="J3833" s="33"/>
      <c r="K3833" s="33"/>
      <c r="L3833" s="35"/>
      <c r="M3833" s="35"/>
      <c r="N3833" s="36"/>
      <c r="O3833" s="37"/>
      <c r="P3833" s="43"/>
      <c r="Q3833" s="38"/>
      <c r="R3833" s="38"/>
      <c r="S3833" s="39"/>
      <c r="T3833" s="40"/>
      <c r="U3833" s="40"/>
      <c r="V3833" s="38"/>
      <c r="W3833" s="38"/>
      <c r="X3833" s="38"/>
      <c r="Y3833" s="43"/>
    </row>
    <row r="3834" spans="1:25">
      <c r="A3834" s="34"/>
      <c r="B3834" s="34"/>
      <c r="C3834" s="34"/>
      <c r="D3834" s="34"/>
      <c r="E3834" s="34"/>
      <c r="F3834" s="34"/>
      <c r="G3834" s="34"/>
      <c r="H3834" s="33"/>
      <c r="I3834" s="33"/>
      <c r="J3834" s="33"/>
      <c r="K3834" s="33"/>
      <c r="L3834" s="35"/>
      <c r="M3834" s="35"/>
      <c r="N3834" s="36"/>
      <c r="O3834" s="37"/>
      <c r="P3834" s="43"/>
      <c r="Q3834" s="38"/>
      <c r="R3834" s="38"/>
      <c r="S3834" s="39"/>
      <c r="T3834" s="40"/>
      <c r="U3834" s="40"/>
      <c r="V3834" s="38"/>
      <c r="W3834" s="38"/>
      <c r="X3834" s="38"/>
      <c r="Y3834" s="43"/>
    </row>
    <row r="3835" spans="1:25">
      <c r="A3835" s="34"/>
      <c r="B3835" s="34"/>
      <c r="C3835" s="34"/>
      <c r="D3835" s="34"/>
      <c r="E3835" s="34"/>
      <c r="F3835" s="34"/>
      <c r="G3835" s="34"/>
      <c r="H3835" s="33"/>
      <c r="I3835" s="33"/>
      <c r="J3835" s="33"/>
      <c r="K3835" s="33"/>
      <c r="L3835" s="35"/>
      <c r="M3835" s="35"/>
      <c r="N3835" s="36"/>
      <c r="O3835" s="37"/>
      <c r="P3835" s="43"/>
      <c r="Q3835" s="38"/>
      <c r="R3835" s="38"/>
      <c r="S3835" s="39"/>
      <c r="T3835" s="40"/>
      <c r="U3835" s="40"/>
      <c r="V3835" s="38"/>
      <c r="W3835" s="38"/>
      <c r="X3835" s="38"/>
      <c r="Y3835" s="43"/>
    </row>
    <row r="3836" spans="1:25">
      <c r="A3836" s="34"/>
      <c r="B3836" s="34"/>
      <c r="C3836" s="34"/>
      <c r="D3836" s="34"/>
      <c r="E3836" s="34"/>
      <c r="F3836" s="34"/>
      <c r="G3836" s="34"/>
      <c r="H3836" s="33"/>
      <c r="I3836" s="33"/>
      <c r="J3836" s="33"/>
      <c r="K3836" s="33"/>
      <c r="L3836" s="35"/>
      <c r="M3836" s="35"/>
      <c r="N3836" s="36"/>
      <c r="O3836" s="37"/>
      <c r="P3836" s="43"/>
      <c r="Q3836" s="38"/>
      <c r="R3836" s="38"/>
      <c r="S3836" s="39"/>
      <c r="T3836" s="40"/>
      <c r="U3836" s="40"/>
      <c r="V3836" s="38"/>
      <c r="W3836" s="38"/>
      <c r="X3836" s="38"/>
      <c r="Y3836" s="43"/>
    </row>
    <row r="3837" spans="1:25">
      <c r="A3837" s="34"/>
      <c r="B3837" s="34"/>
      <c r="C3837" s="34"/>
      <c r="D3837" s="34"/>
      <c r="E3837" s="34"/>
      <c r="F3837" s="34"/>
      <c r="G3837" s="34"/>
      <c r="H3837" s="33"/>
      <c r="I3837" s="33"/>
      <c r="J3837" s="33"/>
      <c r="K3837" s="33"/>
      <c r="L3837" s="35"/>
      <c r="M3837" s="35"/>
      <c r="N3837" s="36"/>
      <c r="O3837" s="37"/>
      <c r="P3837" s="43"/>
      <c r="Q3837" s="38"/>
      <c r="R3837" s="38"/>
      <c r="S3837" s="39"/>
      <c r="T3837" s="40"/>
      <c r="U3837" s="40"/>
      <c r="V3837" s="38"/>
      <c r="W3837" s="38"/>
      <c r="X3837" s="38"/>
      <c r="Y3837" s="43"/>
    </row>
    <row r="3838" spans="1:25">
      <c r="A3838" s="34"/>
      <c r="B3838" s="34"/>
      <c r="C3838" s="34"/>
      <c r="D3838" s="34"/>
      <c r="E3838" s="34"/>
      <c r="F3838" s="34"/>
      <c r="G3838" s="34"/>
      <c r="H3838" s="33"/>
      <c r="I3838" s="33"/>
      <c r="J3838" s="33"/>
      <c r="K3838" s="33"/>
      <c r="L3838" s="35"/>
      <c r="M3838" s="35"/>
      <c r="N3838" s="36"/>
      <c r="O3838" s="37"/>
      <c r="P3838" s="43"/>
      <c r="Q3838" s="38"/>
      <c r="R3838" s="38"/>
      <c r="S3838" s="39"/>
      <c r="T3838" s="40"/>
      <c r="U3838" s="40"/>
      <c r="V3838" s="38"/>
      <c r="W3838" s="38"/>
      <c r="X3838" s="38"/>
      <c r="Y3838" s="43"/>
    </row>
    <row r="3839" spans="1:25">
      <c r="A3839" s="34"/>
      <c r="B3839" s="34"/>
      <c r="C3839" s="34"/>
      <c r="D3839" s="34"/>
      <c r="E3839" s="34"/>
      <c r="F3839" s="34"/>
      <c r="G3839" s="34"/>
      <c r="H3839" s="33"/>
      <c r="I3839" s="33"/>
      <c r="J3839" s="33"/>
      <c r="K3839" s="33"/>
      <c r="L3839" s="35"/>
      <c r="M3839" s="35"/>
      <c r="N3839" s="36"/>
      <c r="O3839" s="37"/>
      <c r="P3839" s="43"/>
      <c r="Q3839" s="38"/>
      <c r="R3839" s="38"/>
      <c r="S3839" s="39"/>
      <c r="T3839" s="40"/>
      <c r="U3839" s="40"/>
      <c r="V3839" s="38"/>
      <c r="W3839" s="38"/>
      <c r="X3839" s="38"/>
      <c r="Y3839" s="43"/>
    </row>
    <row r="3840" spans="1:25">
      <c r="A3840" s="34"/>
      <c r="B3840" s="34"/>
      <c r="C3840" s="34"/>
      <c r="D3840" s="34"/>
      <c r="E3840" s="34"/>
      <c r="F3840" s="34"/>
      <c r="G3840" s="34"/>
      <c r="H3840" s="33"/>
      <c r="I3840" s="33"/>
      <c r="J3840" s="33"/>
      <c r="K3840" s="33"/>
      <c r="L3840" s="35"/>
      <c r="M3840" s="35"/>
      <c r="N3840" s="36"/>
      <c r="O3840" s="37"/>
      <c r="P3840" s="43"/>
      <c r="Q3840" s="38"/>
      <c r="R3840" s="38"/>
      <c r="S3840" s="39"/>
      <c r="T3840" s="40"/>
      <c r="U3840" s="40"/>
      <c r="V3840" s="38"/>
      <c r="W3840" s="38"/>
      <c r="X3840" s="38"/>
      <c r="Y3840" s="43"/>
    </row>
    <row r="3841" spans="1:25">
      <c r="A3841" s="34"/>
      <c r="B3841" s="34"/>
      <c r="C3841" s="34"/>
      <c r="D3841" s="34"/>
      <c r="E3841" s="34"/>
      <c r="F3841" s="34"/>
      <c r="G3841" s="34"/>
      <c r="H3841" s="33"/>
      <c r="I3841" s="33"/>
      <c r="J3841" s="33"/>
      <c r="K3841" s="33"/>
      <c r="L3841" s="35"/>
      <c r="M3841" s="35"/>
      <c r="N3841" s="36"/>
      <c r="O3841" s="37"/>
      <c r="P3841" s="43"/>
      <c r="Q3841" s="38"/>
      <c r="R3841" s="38"/>
      <c r="S3841" s="39"/>
      <c r="T3841" s="40"/>
      <c r="U3841" s="40"/>
      <c r="V3841" s="38"/>
      <c r="W3841" s="38"/>
      <c r="X3841" s="38"/>
      <c r="Y3841" s="43"/>
    </row>
    <row r="3842" spans="1:25">
      <c r="A3842" s="34"/>
      <c r="B3842" s="34"/>
      <c r="C3842" s="34"/>
      <c r="D3842" s="34"/>
      <c r="E3842" s="34"/>
      <c r="F3842" s="34"/>
      <c r="G3842" s="34"/>
      <c r="H3842" s="33"/>
      <c r="I3842" s="33"/>
      <c r="J3842" s="33"/>
      <c r="K3842" s="33"/>
      <c r="L3842" s="35"/>
      <c r="M3842" s="35"/>
      <c r="N3842" s="36"/>
      <c r="O3842" s="37"/>
      <c r="P3842" s="43"/>
      <c r="Q3842" s="38"/>
      <c r="R3842" s="38"/>
      <c r="S3842" s="39"/>
      <c r="T3842" s="40"/>
      <c r="U3842" s="40"/>
      <c r="V3842" s="38"/>
      <c r="W3842" s="38"/>
      <c r="X3842" s="38"/>
      <c r="Y3842" s="43"/>
    </row>
    <row r="3843" spans="1:25">
      <c r="A3843" s="34"/>
      <c r="B3843" s="34"/>
      <c r="C3843" s="34"/>
      <c r="D3843" s="34"/>
      <c r="E3843" s="34"/>
      <c r="F3843" s="34"/>
      <c r="G3843" s="34"/>
      <c r="H3843" s="33"/>
      <c r="I3843" s="33"/>
      <c r="J3843" s="33"/>
      <c r="K3843" s="33"/>
      <c r="L3843" s="35"/>
      <c r="M3843" s="35"/>
      <c r="N3843" s="36"/>
      <c r="O3843" s="37"/>
      <c r="P3843" s="43"/>
      <c r="Q3843" s="38"/>
      <c r="R3843" s="38"/>
      <c r="S3843" s="39"/>
      <c r="T3843" s="40"/>
      <c r="U3843" s="40"/>
      <c r="V3843" s="38"/>
      <c r="W3843" s="38"/>
      <c r="X3843" s="38"/>
      <c r="Y3843" s="43"/>
    </row>
    <row r="3844" spans="1:25">
      <c r="A3844" s="34"/>
      <c r="B3844" s="34"/>
      <c r="C3844" s="34"/>
      <c r="D3844" s="34"/>
      <c r="E3844" s="34"/>
      <c r="F3844" s="34"/>
      <c r="G3844" s="34"/>
      <c r="H3844" s="33"/>
      <c r="I3844" s="33"/>
      <c r="J3844" s="33"/>
      <c r="K3844" s="33"/>
      <c r="L3844" s="35"/>
      <c r="M3844" s="35"/>
      <c r="N3844" s="36"/>
      <c r="O3844" s="37"/>
      <c r="P3844" s="43"/>
      <c r="Q3844" s="38"/>
      <c r="R3844" s="38"/>
      <c r="S3844" s="39"/>
      <c r="T3844" s="40"/>
      <c r="U3844" s="40"/>
      <c r="V3844" s="38"/>
      <c r="W3844" s="38"/>
      <c r="X3844" s="38"/>
      <c r="Y3844" s="43"/>
    </row>
    <row r="3845" spans="1:25">
      <c r="A3845" s="34"/>
      <c r="B3845" s="34"/>
      <c r="C3845" s="34"/>
      <c r="D3845" s="34"/>
      <c r="E3845" s="34"/>
      <c r="F3845" s="34"/>
      <c r="G3845" s="34"/>
      <c r="H3845" s="33"/>
      <c r="I3845" s="33"/>
      <c r="J3845" s="33"/>
      <c r="K3845" s="33"/>
      <c r="L3845" s="35"/>
      <c r="M3845" s="35"/>
      <c r="N3845" s="36"/>
      <c r="O3845" s="37"/>
      <c r="P3845" s="43"/>
      <c r="Q3845" s="38"/>
      <c r="R3845" s="38"/>
      <c r="S3845" s="39"/>
      <c r="T3845" s="40"/>
      <c r="U3845" s="40"/>
      <c r="V3845" s="38"/>
      <c r="W3845" s="38"/>
      <c r="X3845" s="38"/>
      <c r="Y3845" s="43"/>
    </row>
    <row r="3846" spans="1:25">
      <c r="A3846" s="34"/>
      <c r="B3846" s="34"/>
      <c r="C3846" s="34"/>
      <c r="D3846" s="34"/>
      <c r="E3846" s="34"/>
      <c r="F3846" s="34"/>
      <c r="G3846" s="34"/>
      <c r="H3846" s="33"/>
      <c r="I3846" s="33"/>
      <c r="J3846" s="33"/>
      <c r="K3846" s="33"/>
      <c r="L3846" s="35"/>
      <c r="M3846" s="35"/>
      <c r="N3846" s="36"/>
      <c r="O3846" s="37"/>
      <c r="P3846" s="43"/>
      <c r="Q3846" s="38"/>
      <c r="R3846" s="38"/>
      <c r="S3846" s="39"/>
      <c r="T3846" s="40"/>
      <c r="U3846" s="40"/>
      <c r="V3846" s="38"/>
      <c r="W3846" s="38"/>
      <c r="X3846" s="38"/>
      <c r="Y3846" s="43"/>
    </row>
    <row r="3847" spans="1:25">
      <c r="A3847" s="34"/>
      <c r="B3847" s="34"/>
      <c r="C3847" s="34"/>
      <c r="D3847" s="34"/>
      <c r="E3847" s="34"/>
      <c r="F3847" s="34"/>
      <c r="G3847" s="34"/>
      <c r="H3847" s="33"/>
      <c r="I3847" s="33"/>
      <c r="J3847" s="33"/>
      <c r="K3847" s="33"/>
      <c r="L3847" s="35"/>
      <c r="M3847" s="35"/>
      <c r="N3847" s="36"/>
      <c r="O3847" s="37"/>
      <c r="P3847" s="43"/>
      <c r="Q3847" s="38"/>
      <c r="R3847" s="38"/>
      <c r="S3847" s="39"/>
      <c r="T3847" s="40"/>
      <c r="U3847" s="40"/>
      <c r="V3847" s="38"/>
      <c r="W3847" s="38"/>
      <c r="X3847" s="38"/>
      <c r="Y3847" s="43"/>
    </row>
    <row r="3848" spans="1:25">
      <c r="A3848" s="34"/>
      <c r="B3848" s="34"/>
      <c r="C3848" s="34"/>
      <c r="D3848" s="34"/>
      <c r="E3848" s="34"/>
      <c r="F3848" s="34"/>
      <c r="G3848" s="34"/>
      <c r="H3848" s="33"/>
      <c r="I3848" s="33"/>
      <c r="J3848" s="33"/>
      <c r="K3848" s="33"/>
      <c r="L3848" s="35"/>
      <c r="M3848" s="35"/>
      <c r="N3848" s="36"/>
      <c r="O3848" s="37"/>
      <c r="P3848" s="43"/>
      <c r="Q3848" s="38"/>
      <c r="R3848" s="38"/>
      <c r="S3848" s="39"/>
      <c r="T3848" s="40"/>
      <c r="U3848" s="40"/>
      <c r="V3848" s="38"/>
      <c r="W3848" s="38"/>
      <c r="X3848" s="38"/>
      <c r="Y3848" s="43"/>
    </row>
    <row r="3849" spans="1:25">
      <c r="A3849" s="34"/>
      <c r="B3849" s="34"/>
      <c r="C3849" s="34"/>
      <c r="D3849" s="34"/>
      <c r="E3849" s="34"/>
      <c r="F3849" s="34"/>
      <c r="G3849" s="34"/>
      <c r="H3849" s="33"/>
      <c r="I3849" s="33"/>
      <c r="J3849" s="33"/>
      <c r="K3849" s="33"/>
      <c r="L3849" s="35"/>
      <c r="M3849" s="35"/>
      <c r="N3849" s="36"/>
      <c r="O3849" s="37"/>
      <c r="P3849" s="43"/>
      <c r="Q3849" s="38"/>
      <c r="R3849" s="38"/>
      <c r="S3849" s="39"/>
      <c r="T3849" s="40"/>
      <c r="U3849" s="40"/>
      <c r="V3849" s="38"/>
      <c r="W3849" s="38"/>
      <c r="X3849" s="38"/>
      <c r="Y3849" s="43"/>
    </row>
    <row r="3850" spans="1:25">
      <c r="A3850" s="34"/>
      <c r="B3850" s="34"/>
      <c r="C3850" s="34"/>
      <c r="D3850" s="34"/>
      <c r="E3850" s="34"/>
      <c r="F3850" s="34"/>
      <c r="G3850" s="34"/>
      <c r="H3850" s="33"/>
      <c r="I3850" s="33"/>
      <c r="J3850" s="33"/>
      <c r="K3850" s="33"/>
      <c r="L3850" s="35"/>
      <c r="M3850" s="35"/>
      <c r="N3850" s="36"/>
      <c r="O3850" s="37"/>
      <c r="P3850" s="43"/>
      <c r="Q3850" s="38"/>
      <c r="R3850" s="38"/>
      <c r="S3850" s="39"/>
      <c r="T3850" s="40"/>
      <c r="U3850" s="40"/>
      <c r="V3850" s="38"/>
      <c r="W3850" s="38"/>
      <c r="X3850" s="38"/>
      <c r="Y3850" s="43"/>
    </row>
    <row r="3851" spans="1:25">
      <c r="A3851" s="34"/>
      <c r="B3851" s="34"/>
      <c r="C3851" s="34"/>
      <c r="D3851" s="34"/>
      <c r="E3851" s="34"/>
      <c r="F3851" s="34"/>
      <c r="G3851" s="34"/>
      <c r="H3851" s="33"/>
      <c r="I3851" s="33"/>
      <c r="J3851" s="33"/>
      <c r="K3851" s="33"/>
      <c r="L3851" s="35"/>
      <c r="M3851" s="35"/>
      <c r="N3851" s="36"/>
      <c r="O3851" s="37"/>
      <c r="P3851" s="43"/>
      <c r="Q3851" s="38"/>
      <c r="R3851" s="38"/>
      <c r="S3851" s="39"/>
      <c r="T3851" s="40"/>
      <c r="U3851" s="40"/>
      <c r="V3851" s="38"/>
      <c r="W3851" s="38"/>
      <c r="X3851" s="38"/>
      <c r="Y3851" s="43"/>
    </row>
    <row r="3852" spans="1:25">
      <c r="A3852" s="34"/>
      <c r="B3852" s="34"/>
      <c r="C3852" s="34"/>
      <c r="D3852" s="34"/>
      <c r="E3852" s="34"/>
      <c r="F3852" s="34"/>
      <c r="G3852" s="34"/>
      <c r="H3852" s="33"/>
      <c r="I3852" s="33"/>
      <c r="J3852" s="33"/>
      <c r="K3852" s="33"/>
      <c r="L3852" s="35"/>
      <c r="M3852" s="35"/>
      <c r="N3852" s="36"/>
      <c r="O3852" s="37"/>
      <c r="P3852" s="43"/>
      <c r="Q3852" s="38"/>
      <c r="R3852" s="38"/>
      <c r="S3852" s="39"/>
      <c r="T3852" s="40"/>
      <c r="U3852" s="40"/>
      <c r="V3852" s="38"/>
      <c r="W3852" s="38"/>
      <c r="X3852" s="38"/>
      <c r="Y3852" s="43"/>
    </row>
    <row r="3853" spans="1:25">
      <c r="A3853" s="34"/>
      <c r="B3853" s="34"/>
      <c r="C3853" s="34"/>
      <c r="D3853" s="34"/>
      <c r="E3853" s="34"/>
      <c r="F3853" s="34"/>
      <c r="G3853" s="34"/>
      <c r="H3853" s="33"/>
      <c r="I3853" s="33"/>
      <c r="J3853" s="33"/>
      <c r="K3853" s="33"/>
      <c r="L3853" s="35"/>
      <c r="M3853" s="35"/>
      <c r="N3853" s="36"/>
      <c r="O3853" s="37"/>
      <c r="P3853" s="43"/>
      <c r="Q3853" s="38"/>
      <c r="R3853" s="38"/>
      <c r="S3853" s="39"/>
      <c r="T3853" s="40"/>
      <c r="U3853" s="40"/>
      <c r="V3853" s="38"/>
      <c r="W3853" s="38"/>
      <c r="X3853" s="38"/>
      <c r="Y3853" s="43"/>
    </row>
    <row r="3854" spans="1:25">
      <c r="A3854" s="34"/>
      <c r="B3854" s="34"/>
      <c r="C3854" s="34"/>
      <c r="D3854" s="34"/>
      <c r="E3854" s="34"/>
      <c r="F3854" s="34"/>
      <c r="G3854" s="34"/>
      <c r="H3854" s="33"/>
      <c r="I3854" s="33"/>
      <c r="J3854" s="33"/>
      <c r="K3854" s="33"/>
      <c r="L3854" s="35"/>
      <c r="M3854" s="35"/>
      <c r="N3854" s="36"/>
      <c r="O3854" s="37"/>
      <c r="P3854" s="43"/>
      <c r="Q3854" s="38"/>
      <c r="R3854" s="38"/>
      <c r="S3854" s="39"/>
      <c r="T3854" s="40"/>
      <c r="U3854" s="40"/>
      <c r="V3854" s="38"/>
      <c r="W3854" s="38"/>
      <c r="X3854" s="38"/>
      <c r="Y3854" s="43"/>
    </row>
    <row r="3855" spans="1:25">
      <c r="A3855" s="34"/>
      <c r="B3855" s="34"/>
      <c r="C3855" s="34"/>
      <c r="D3855" s="34"/>
      <c r="E3855" s="34"/>
      <c r="F3855" s="34"/>
      <c r="G3855" s="34"/>
      <c r="H3855" s="33"/>
      <c r="I3855" s="33"/>
      <c r="J3855" s="33"/>
      <c r="K3855" s="33"/>
      <c r="L3855" s="35"/>
      <c r="M3855" s="35"/>
      <c r="N3855" s="36"/>
      <c r="O3855" s="37"/>
      <c r="P3855" s="43"/>
      <c r="Q3855" s="38"/>
      <c r="R3855" s="38"/>
      <c r="S3855" s="39"/>
      <c r="T3855" s="40"/>
      <c r="U3855" s="40"/>
      <c r="V3855" s="38"/>
      <c r="W3855" s="38"/>
      <c r="X3855" s="38"/>
      <c r="Y3855" s="43"/>
    </row>
    <row r="3856" spans="1:25">
      <c r="A3856" s="34"/>
      <c r="B3856" s="34"/>
      <c r="C3856" s="34"/>
      <c r="D3856" s="34"/>
      <c r="E3856" s="34"/>
      <c r="F3856" s="34"/>
      <c r="G3856" s="34"/>
      <c r="H3856" s="33"/>
      <c r="I3856" s="33"/>
      <c r="J3856" s="33"/>
      <c r="K3856" s="33"/>
      <c r="L3856" s="35"/>
      <c r="M3856" s="35"/>
      <c r="N3856" s="36"/>
      <c r="O3856" s="37"/>
      <c r="P3856" s="43"/>
      <c r="Q3856" s="38"/>
      <c r="R3856" s="38"/>
      <c r="S3856" s="39"/>
      <c r="T3856" s="40"/>
      <c r="U3856" s="40"/>
      <c r="V3856" s="38"/>
      <c r="W3856" s="38"/>
      <c r="X3856" s="38"/>
      <c r="Y3856" s="43"/>
    </row>
    <row r="3857" spans="1:25">
      <c r="A3857" s="34"/>
      <c r="B3857" s="34"/>
      <c r="C3857" s="34"/>
      <c r="D3857" s="34"/>
      <c r="E3857" s="34"/>
      <c r="F3857" s="34"/>
      <c r="G3857" s="34"/>
      <c r="H3857" s="33"/>
      <c r="I3857" s="33"/>
      <c r="J3857" s="33"/>
      <c r="K3857" s="33"/>
      <c r="L3857" s="35"/>
      <c r="M3857" s="35"/>
      <c r="N3857" s="36"/>
      <c r="O3857" s="37"/>
      <c r="P3857" s="43"/>
      <c r="Q3857" s="38"/>
      <c r="R3857" s="38"/>
      <c r="S3857" s="39"/>
      <c r="T3857" s="40"/>
      <c r="U3857" s="40"/>
      <c r="V3857" s="38"/>
      <c r="W3857" s="38"/>
      <c r="X3857" s="38"/>
      <c r="Y3857" s="43"/>
    </row>
    <row r="3858" spans="1:25">
      <c r="A3858" s="34"/>
      <c r="B3858" s="34"/>
      <c r="C3858" s="34"/>
      <c r="D3858" s="34"/>
      <c r="E3858" s="34"/>
      <c r="F3858" s="34"/>
      <c r="G3858" s="34"/>
      <c r="H3858" s="33"/>
      <c r="I3858" s="33"/>
      <c r="J3858" s="33"/>
      <c r="K3858" s="33"/>
      <c r="L3858" s="35"/>
      <c r="M3858" s="35"/>
      <c r="N3858" s="36"/>
      <c r="O3858" s="37"/>
      <c r="P3858" s="43"/>
      <c r="Q3858" s="38"/>
      <c r="R3858" s="38"/>
      <c r="S3858" s="39"/>
      <c r="T3858" s="40"/>
      <c r="U3858" s="40"/>
      <c r="V3858" s="38"/>
      <c r="W3858" s="38"/>
      <c r="X3858" s="38"/>
      <c r="Y3858" s="43"/>
    </row>
    <row r="3859" spans="1:25">
      <c r="A3859" s="34"/>
      <c r="B3859" s="34"/>
      <c r="C3859" s="34"/>
      <c r="D3859" s="34"/>
      <c r="E3859" s="34"/>
      <c r="F3859" s="34"/>
      <c r="G3859" s="34"/>
      <c r="H3859" s="33"/>
      <c r="I3859" s="33"/>
      <c r="J3859" s="33"/>
      <c r="K3859" s="33"/>
      <c r="L3859" s="35"/>
      <c r="M3859" s="35"/>
      <c r="N3859" s="36"/>
      <c r="O3859" s="37"/>
      <c r="P3859" s="43"/>
      <c r="Q3859" s="38"/>
      <c r="R3859" s="38"/>
      <c r="S3859" s="39"/>
      <c r="T3859" s="40"/>
      <c r="U3859" s="40"/>
      <c r="V3859" s="38"/>
      <c r="W3859" s="38"/>
      <c r="X3859" s="38"/>
      <c r="Y3859" s="43"/>
    </row>
    <row r="3860" spans="1:25">
      <c r="A3860" s="34"/>
      <c r="B3860" s="34"/>
      <c r="C3860" s="34"/>
      <c r="D3860" s="34"/>
      <c r="E3860" s="34"/>
      <c r="F3860" s="34"/>
      <c r="G3860" s="34"/>
      <c r="H3860" s="33"/>
      <c r="I3860" s="33"/>
      <c r="J3860" s="33"/>
      <c r="K3860" s="33"/>
      <c r="L3860" s="35"/>
      <c r="M3860" s="35"/>
      <c r="N3860" s="36"/>
      <c r="O3860" s="37"/>
      <c r="P3860" s="43"/>
      <c r="Q3860" s="38"/>
      <c r="R3860" s="38"/>
      <c r="S3860" s="39"/>
      <c r="T3860" s="40"/>
      <c r="U3860" s="40"/>
      <c r="V3860" s="38"/>
      <c r="W3860" s="38"/>
      <c r="X3860" s="38"/>
      <c r="Y3860" s="43"/>
    </row>
    <row r="3861" spans="1:25">
      <c r="A3861" s="34"/>
      <c r="B3861" s="34"/>
      <c r="C3861" s="34"/>
      <c r="D3861" s="34"/>
      <c r="E3861" s="34"/>
      <c r="F3861" s="34"/>
      <c r="G3861" s="34"/>
      <c r="H3861" s="33"/>
      <c r="I3861" s="33"/>
      <c r="J3861" s="33"/>
      <c r="K3861" s="33"/>
      <c r="L3861" s="35"/>
      <c r="M3861" s="35"/>
      <c r="N3861" s="36"/>
      <c r="O3861" s="37"/>
      <c r="P3861" s="43"/>
      <c r="Q3861" s="38"/>
      <c r="R3861" s="38"/>
      <c r="S3861" s="39"/>
      <c r="T3861" s="40"/>
      <c r="U3861" s="40"/>
      <c r="V3861" s="38"/>
      <c r="W3861" s="38"/>
      <c r="X3861" s="38"/>
      <c r="Y3861" s="43"/>
    </row>
    <row r="3862" spans="1:25">
      <c r="A3862" s="34"/>
      <c r="B3862" s="34"/>
      <c r="C3862" s="34"/>
      <c r="D3862" s="34"/>
      <c r="E3862" s="34"/>
      <c r="F3862" s="34"/>
      <c r="G3862" s="34"/>
      <c r="H3862" s="33"/>
      <c r="I3862" s="33"/>
      <c r="J3862" s="33"/>
      <c r="K3862" s="33"/>
      <c r="L3862" s="35"/>
      <c r="M3862" s="35"/>
      <c r="N3862" s="36"/>
      <c r="O3862" s="37"/>
      <c r="P3862" s="43"/>
      <c r="Q3862" s="38"/>
      <c r="R3862" s="38"/>
      <c r="S3862" s="39"/>
      <c r="T3862" s="40"/>
      <c r="U3862" s="40"/>
      <c r="V3862" s="38"/>
      <c r="W3862" s="38"/>
      <c r="X3862" s="38"/>
      <c r="Y3862" s="43"/>
    </row>
    <row r="3863" spans="1:25">
      <c r="A3863" s="34"/>
      <c r="B3863" s="34"/>
      <c r="C3863" s="34"/>
      <c r="D3863" s="34"/>
      <c r="E3863" s="34"/>
      <c r="F3863" s="34"/>
      <c r="G3863" s="34"/>
      <c r="H3863" s="33"/>
      <c r="I3863" s="33"/>
      <c r="J3863" s="33"/>
      <c r="K3863" s="33"/>
      <c r="L3863" s="35"/>
      <c r="M3863" s="35"/>
      <c r="N3863" s="36"/>
      <c r="O3863" s="37"/>
      <c r="P3863" s="43"/>
      <c r="Q3863" s="38"/>
      <c r="R3863" s="38"/>
      <c r="S3863" s="39"/>
      <c r="T3863" s="40"/>
      <c r="U3863" s="40"/>
      <c r="V3863" s="38"/>
      <c r="W3863" s="38"/>
      <c r="X3863" s="38"/>
      <c r="Y3863" s="43"/>
    </row>
    <row r="3864" spans="1:25">
      <c r="A3864" s="34"/>
      <c r="B3864" s="34"/>
      <c r="C3864" s="34"/>
      <c r="D3864" s="34"/>
      <c r="E3864" s="34"/>
      <c r="F3864" s="34"/>
      <c r="G3864" s="34"/>
      <c r="H3864" s="33"/>
      <c r="I3864" s="33"/>
      <c r="J3864" s="33"/>
      <c r="K3864" s="33"/>
      <c r="L3864" s="35"/>
      <c r="M3864" s="35"/>
      <c r="N3864" s="36"/>
      <c r="O3864" s="37"/>
      <c r="P3864" s="43"/>
      <c r="Q3864" s="38"/>
      <c r="R3864" s="38"/>
      <c r="S3864" s="39"/>
      <c r="T3864" s="40"/>
      <c r="U3864" s="40"/>
      <c r="V3864" s="38"/>
      <c r="W3864" s="38"/>
      <c r="X3864" s="38"/>
      <c r="Y3864" s="43"/>
    </row>
    <row r="3865" spans="1:25">
      <c r="A3865" s="34"/>
      <c r="B3865" s="34"/>
      <c r="C3865" s="34"/>
      <c r="D3865" s="34"/>
      <c r="E3865" s="34"/>
      <c r="F3865" s="34"/>
      <c r="G3865" s="34"/>
      <c r="H3865" s="33"/>
      <c r="I3865" s="33"/>
      <c r="J3865" s="33"/>
      <c r="K3865" s="33"/>
      <c r="L3865" s="35"/>
      <c r="M3865" s="35"/>
      <c r="N3865" s="36"/>
      <c r="O3865" s="37"/>
      <c r="P3865" s="43"/>
      <c r="Q3865" s="38"/>
      <c r="R3865" s="38"/>
      <c r="S3865" s="39"/>
      <c r="T3865" s="40"/>
      <c r="U3865" s="40"/>
      <c r="V3865" s="38"/>
      <c r="W3865" s="38"/>
      <c r="X3865" s="38"/>
      <c r="Y3865" s="43"/>
    </row>
    <row r="3866" spans="1:25">
      <c r="A3866" s="34"/>
      <c r="B3866" s="34"/>
      <c r="C3866" s="34"/>
      <c r="D3866" s="34"/>
      <c r="E3866" s="34"/>
      <c r="F3866" s="34"/>
      <c r="G3866" s="34"/>
      <c r="H3866" s="33"/>
      <c r="I3866" s="33"/>
      <c r="J3866" s="33"/>
      <c r="K3866" s="33"/>
      <c r="L3866" s="35"/>
      <c r="M3866" s="35"/>
      <c r="N3866" s="36"/>
      <c r="O3866" s="37"/>
      <c r="P3866" s="43"/>
      <c r="Q3866" s="38"/>
      <c r="R3866" s="38"/>
      <c r="S3866" s="39"/>
      <c r="T3866" s="40"/>
      <c r="U3866" s="40"/>
      <c r="V3866" s="38"/>
      <c r="W3866" s="38"/>
      <c r="X3866" s="38"/>
      <c r="Y3866" s="43"/>
    </row>
    <row r="3867" spans="1:25">
      <c r="A3867" s="34"/>
      <c r="B3867" s="34"/>
      <c r="C3867" s="34"/>
      <c r="D3867" s="34"/>
      <c r="E3867" s="34"/>
      <c r="F3867" s="34"/>
      <c r="G3867" s="34"/>
      <c r="H3867" s="33"/>
      <c r="I3867" s="33"/>
      <c r="J3867" s="33"/>
      <c r="K3867" s="33"/>
      <c r="L3867" s="35"/>
      <c r="M3867" s="35"/>
      <c r="N3867" s="36"/>
      <c r="O3867" s="37"/>
      <c r="P3867" s="43"/>
      <c r="Q3867" s="38"/>
      <c r="R3867" s="38"/>
      <c r="S3867" s="39"/>
      <c r="T3867" s="40"/>
      <c r="U3867" s="40"/>
      <c r="V3867" s="38"/>
      <c r="W3867" s="38"/>
      <c r="X3867" s="38"/>
      <c r="Y3867" s="43"/>
    </row>
    <row r="3868" spans="1:25">
      <c r="A3868" s="34"/>
      <c r="B3868" s="34"/>
      <c r="C3868" s="34"/>
      <c r="D3868" s="34"/>
      <c r="E3868" s="34"/>
      <c r="F3868" s="34"/>
      <c r="G3868" s="34"/>
      <c r="H3868" s="33"/>
      <c r="I3868" s="33"/>
      <c r="J3868" s="33"/>
      <c r="K3868" s="33"/>
      <c r="L3868" s="35"/>
      <c r="M3868" s="35"/>
      <c r="N3868" s="36"/>
      <c r="O3868" s="37"/>
      <c r="P3868" s="43"/>
      <c r="Q3868" s="38"/>
      <c r="R3868" s="38"/>
      <c r="S3868" s="39"/>
      <c r="T3868" s="40"/>
      <c r="U3868" s="40"/>
      <c r="V3868" s="38"/>
      <c r="W3868" s="38"/>
      <c r="X3868" s="38"/>
      <c r="Y3868" s="43"/>
    </row>
    <row r="3869" spans="1:25">
      <c r="A3869" s="34"/>
      <c r="B3869" s="34"/>
      <c r="C3869" s="34"/>
      <c r="D3869" s="34"/>
      <c r="E3869" s="34"/>
      <c r="F3869" s="34"/>
      <c r="G3869" s="34"/>
      <c r="H3869" s="33"/>
      <c r="I3869" s="33"/>
      <c r="J3869" s="33"/>
      <c r="K3869" s="33"/>
      <c r="L3869" s="35"/>
      <c r="M3869" s="35"/>
      <c r="N3869" s="36"/>
      <c r="O3869" s="37"/>
      <c r="P3869" s="43"/>
      <c r="Q3869" s="38"/>
      <c r="R3869" s="38"/>
      <c r="S3869" s="39"/>
      <c r="T3869" s="40"/>
      <c r="U3869" s="40"/>
      <c r="V3869" s="38"/>
      <c r="W3869" s="38"/>
      <c r="X3869" s="38"/>
      <c r="Y3869" s="43"/>
    </row>
    <row r="3870" spans="1:25">
      <c r="A3870" s="34"/>
      <c r="B3870" s="34"/>
      <c r="C3870" s="34"/>
      <c r="D3870" s="34"/>
      <c r="E3870" s="34"/>
      <c r="F3870" s="34"/>
      <c r="G3870" s="34"/>
      <c r="H3870" s="33"/>
      <c r="I3870" s="33"/>
      <c r="J3870" s="33"/>
      <c r="K3870" s="33"/>
      <c r="L3870" s="35"/>
      <c r="M3870" s="35"/>
      <c r="N3870" s="36"/>
      <c r="O3870" s="37"/>
      <c r="P3870" s="43"/>
      <c r="Q3870" s="38"/>
      <c r="R3870" s="38"/>
      <c r="S3870" s="39"/>
      <c r="T3870" s="40"/>
      <c r="U3870" s="40"/>
      <c r="V3870" s="38"/>
      <c r="W3870" s="38"/>
      <c r="X3870" s="38"/>
      <c r="Y3870" s="43"/>
    </row>
    <row r="3871" spans="1:25">
      <c r="A3871" s="34"/>
      <c r="B3871" s="34"/>
      <c r="C3871" s="34"/>
      <c r="D3871" s="34"/>
      <c r="E3871" s="34"/>
      <c r="F3871" s="34"/>
      <c r="G3871" s="34"/>
      <c r="H3871" s="33"/>
      <c r="I3871" s="33"/>
      <c r="J3871" s="33"/>
      <c r="K3871" s="33"/>
      <c r="L3871" s="35"/>
      <c r="M3871" s="35"/>
      <c r="N3871" s="36"/>
      <c r="O3871" s="37"/>
      <c r="P3871" s="43"/>
      <c r="Q3871" s="38"/>
      <c r="R3871" s="38"/>
      <c r="S3871" s="39"/>
      <c r="T3871" s="40"/>
      <c r="U3871" s="40"/>
      <c r="V3871" s="38"/>
      <c r="W3871" s="38"/>
      <c r="X3871" s="38"/>
      <c r="Y3871" s="43"/>
    </row>
    <row r="3872" spans="1:25">
      <c r="A3872" s="34"/>
      <c r="B3872" s="34"/>
      <c r="C3872" s="34"/>
      <c r="D3872" s="34"/>
      <c r="E3872" s="34"/>
      <c r="F3872" s="34"/>
      <c r="G3872" s="34"/>
      <c r="H3872" s="33"/>
      <c r="I3872" s="33"/>
      <c r="J3872" s="33"/>
      <c r="K3872" s="33"/>
      <c r="L3872" s="35"/>
      <c r="M3872" s="35"/>
      <c r="N3872" s="36"/>
      <c r="O3872" s="37"/>
      <c r="P3872" s="43"/>
      <c r="Q3872" s="38"/>
      <c r="R3872" s="38"/>
      <c r="S3872" s="39"/>
      <c r="T3872" s="40"/>
      <c r="U3872" s="40"/>
      <c r="V3872" s="38"/>
      <c r="W3872" s="38"/>
      <c r="X3872" s="38"/>
      <c r="Y3872" s="43"/>
    </row>
    <row r="3873" spans="1:25">
      <c r="A3873" s="34"/>
      <c r="B3873" s="34"/>
      <c r="C3873" s="34"/>
      <c r="D3873" s="34"/>
      <c r="E3873" s="34"/>
      <c r="F3873" s="34"/>
      <c r="G3873" s="34"/>
      <c r="H3873" s="33"/>
      <c r="I3873" s="33"/>
      <c r="J3873" s="33"/>
      <c r="K3873" s="33"/>
      <c r="L3873" s="35"/>
      <c r="M3873" s="35"/>
      <c r="N3873" s="36"/>
      <c r="O3873" s="37"/>
      <c r="P3873" s="43"/>
      <c r="Q3873" s="38"/>
      <c r="R3873" s="38"/>
      <c r="S3873" s="39"/>
      <c r="T3873" s="40"/>
      <c r="U3873" s="40"/>
      <c r="V3873" s="38"/>
      <c r="W3873" s="38"/>
      <c r="X3873" s="38"/>
      <c r="Y3873" s="43"/>
    </row>
    <row r="3874" spans="1:25">
      <c r="A3874" s="34"/>
      <c r="B3874" s="34"/>
      <c r="C3874" s="34"/>
      <c r="D3874" s="34"/>
      <c r="E3874" s="34"/>
      <c r="F3874" s="34"/>
      <c r="G3874" s="34"/>
      <c r="H3874" s="33"/>
      <c r="I3874" s="33"/>
      <c r="J3874" s="33"/>
      <c r="K3874" s="33"/>
      <c r="L3874" s="35"/>
      <c r="M3874" s="35"/>
      <c r="N3874" s="36"/>
      <c r="O3874" s="37"/>
      <c r="P3874" s="43"/>
      <c r="Q3874" s="38"/>
      <c r="R3874" s="38"/>
      <c r="S3874" s="39"/>
      <c r="T3874" s="40"/>
      <c r="U3874" s="40"/>
      <c r="V3874" s="38"/>
      <c r="W3874" s="38"/>
      <c r="X3874" s="38"/>
      <c r="Y3874" s="43"/>
    </row>
    <row r="3875" spans="1:25">
      <c r="A3875" s="34"/>
      <c r="B3875" s="34"/>
      <c r="C3875" s="34"/>
      <c r="D3875" s="34"/>
      <c r="E3875" s="34"/>
      <c r="F3875" s="34"/>
      <c r="G3875" s="34"/>
      <c r="H3875" s="33"/>
      <c r="I3875" s="33"/>
      <c r="J3875" s="33"/>
      <c r="K3875" s="33"/>
      <c r="L3875" s="35"/>
      <c r="M3875" s="35"/>
      <c r="N3875" s="36"/>
      <c r="O3875" s="37"/>
      <c r="P3875" s="43"/>
      <c r="Q3875" s="38"/>
      <c r="R3875" s="38"/>
      <c r="S3875" s="39"/>
      <c r="T3875" s="40"/>
      <c r="U3875" s="40"/>
      <c r="V3875" s="38"/>
      <c r="W3875" s="38"/>
      <c r="X3875" s="38"/>
      <c r="Y3875" s="43"/>
    </row>
    <row r="3876" spans="1:25">
      <c r="A3876" s="34"/>
      <c r="B3876" s="34"/>
      <c r="C3876" s="34"/>
      <c r="D3876" s="34"/>
      <c r="E3876" s="34"/>
      <c r="F3876" s="34"/>
      <c r="G3876" s="34"/>
      <c r="H3876" s="33"/>
      <c r="I3876" s="33"/>
      <c r="J3876" s="33"/>
      <c r="K3876" s="33"/>
      <c r="L3876" s="35"/>
      <c r="M3876" s="35"/>
      <c r="N3876" s="36"/>
      <c r="O3876" s="37"/>
      <c r="P3876" s="43"/>
      <c r="Q3876" s="38"/>
      <c r="R3876" s="38"/>
      <c r="S3876" s="39"/>
      <c r="T3876" s="40"/>
      <c r="U3876" s="40"/>
      <c r="V3876" s="38"/>
      <c r="W3876" s="38"/>
      <c r="X3876" s="38"/>
      <c r="Y3876" s="43"/>
    </row>
    <row r="3877" spans="1:25">
      <c r="A3877" s="34"/>
      <c r="B3877" s="34"/>
      <c r="C3877" s="34"/>
      <c r="D3877" s="34"/>
      <c r="E3877" s="34"/>
      <c r="F3877" s="34"/>
      <c r="G3877" s="34"/>
      <c r="H3877" s="33"/>
      <c r="I3877" s="33"/>
      <c r="J3877" s="33"/>
      <c r="K3877" s="33"/>
      <c r="L3877" s="35"/>
      <c r="M3877" s="35"/>
      <c r="N3877" s="36"/>
      <c r="O3877" s="37"/>
      <c r="P3877" s="43"/>
      <c r="Q3877" s="38"/>
      <c r="R3877" s="38"/>
      <c r="S3877" s="39"/>
      <c r="T3877" s="40"/>
      <c r="U3877" s="40"/>
      <c r="V3877" s="38"/>
      <c r="W3877" s="38"/>
      <c r="X3877" s="38"/>
      <c r="Y3877" s="43"/>
    </row>
    <row r="3878" spans="1:25">
      <c r="A3878" s="34"/>
      <c r="B3878" s="34"/>
      <c r="C3878" s="34"/>
      <c r="D3878" s="34"/>
      <c r="E3878" s="34"/>
      <c r="F3878" s="34"/>
      <c r="G3878" s="34"/>
      <c r="H3878" s="33"/>
      <c r="I3878" s="33"/>
      <c r="J3878" s="33"/>
      <c r="K3878" s="33"/>
      <c r="L3878" s="35"/>
      <c r="M3878" s="35"/>
      <c r="N3878" s="36"/>
      <c r="O3878" s="37"/>
      <c r="P3878" s="43"/>
      <c r="Q3878" s="38"/>
      <c r="R3878" s="38"/>
      <c r="S3878" s="39"/>
      <c r="T3878" s="40"/>
      <c r="U3878" s="40"/>
      <c r="V3878" s="38"/>
      <c r="W3878" s="38"/>
      <c r="X3878" s="38"/>
      <c r="Y3878" s="43"/>
    </row>
    <row r="3879" spans="1:25">
      <c r="A3879" s="34"/>
      <c r="B3879" s="34"/>
      <c r="C3879" s="34"/>
      <c r="D3879" s="34"/>
      <c r="E3879" s="34"/>
      <c r="F3879" s="34"/>
      <c r="G3879" s="34"/>
      <c r="H3879" s="33"/>
      <c r="I3879" s="33"/>
      <c r="J3879" s="33"/>
      <c r="K3879" s="33"/>
      <c r="L3879" s="35"/>
      <c r="M3879" s="35"/>
      <c r="N3879" s="36"/>
      <c r="O3879" s="37"/>
      <c r="P3879" s="43"/>
      <c r="Q3879" s="38"/>
      <c r="R3879" s="38"/>
      <c r="S3879" s="39"/>
      <c r="T3879" s="40"/>
      <c r="U3879" s="40"/>
      <c r="V3879" s="38"/>
      <c r="W3879" s="38"/>
      <c r="X3879" s="38"/>
      <c r="Y3879" s="43"/>
    </row>
    <row r="3880" spans="1:25">
      <c r="A3880" s="34"/>
      <c r="B3880" s="34"/>
      <c r="C3880" s="34"/>
      <c r="D3880" s="34"/>
      <c r="E3880" s="34"/>
      <c r="F3880" s="34"/>
      <c r="G3880" s="34"/>
      <c r="H3880" s="33"/>
      <c r="I3880" s="33"/>
      <c r="J3880" s="33"/>
      <c r="K3880" s="33"/>
      <c r="L3880" s="35"/>
      <c r="M3880" s="35"/>
      <c r="N3880" s="36"/>
      <c r="O3880" s="37"/>
      <c r="P3880" s="43"/>
      <c r="Q3880" s="38"/>
      <c r="R3880" s="38"/>
      <c r="S3880" s="39"/>
      <c r="T3880" s="40"/>
      <c r="U3880" s="40"/>
      <c r="V3880" s="38"/>
      <c r="W3880" s="38"/>
      <c r="X3880" s="38"/>
      <c r="Y3880" s="43"/>
    </row>
    <row r="3881" spans="1:25">
      <c r="A3881" s="34"/>
      <c r="B3881" s="34"/>
      <c r="C3881" s="34"/>
      <c r="D3881" s="34"/>
      <c r="E3881" s="34"/>
      <c r="F3881" s="34"/>
      <c r="G3881" s="34"/>
      <c r="H3881" s="33"/>
      <c r="I3881" s="33"/>
      <c r="J3881" s="33"/>
      <c r="K3881" s="33"/>
      <c r="L3881" s="35"/>
      <c r="M3881" s="35"/>
      <c r="N3881" s="36"/>
      <c r="O3881" s="37"/>
      <c r="P3881" s="43"/>
      <c r="Q3881" s="38"/>
      <c r="R3881" s="38"/>
      <c r="S3881" s="39"/>
      <c r="T3881" s="40"/>
      <c r="U3881" s="40"/>
      <c r="V3881" s="38"/>
      <c r="W3881" s="38"/>
      <c r="X3881" s="38"/>
      <c r="Y3881" s="43"/>
    </row>
    <row r="3882" spans="1:25">
      <c r="A3882" s="34"/>
      <c r="B3882" s="34"/>
      <c r="C3882" s="34"/>
      <c r="D3882" s="34"/>
      <c r="E3882" s="34"/>
      <c r="F3882" s="34"/>
      <c r="G3882" s="34"/>
      <c r="H3882" s="33"/>
      <c r="I3882" s="33"/>
      <c r="J3882" s="33"/>
      <c r="K3882" s="33"/>
      <c r="L3882" s="35"/>
      <c r="M3882" s="35"/>
      <c r="N3882" s="36"/>
      <c r="O3882" s="37"/>
      <c r="P3882" s="43"/>
      <c r="Q3882" s="38"/>
      <c r="R3882" s="38"/>
      <c r="S3882" s="39"/>
      <c r="T3882" s="40"/>
      <c r="U3882" s="40"/>
      <c r="V3882" s="38"/>
      <c r="W3882" s="38"/>
      <c r="X3882" s="38"/>
      <c r="Y3882" s="43"/>
    </row>
    <row r="3883" spans="1:25">
      <c r="A3883" s="34"/>
      <c r="B3883" s="34"/>
      <c r="C3883" s="34"/>
      <c r="D3883" s="34"/>
      <c r="E3883" s="34"/>
      <c r="F3883" s="34"/>
      <c r="G3883" s="34"/>
      <c r="H3883" s="33"/>
      <c r="I3883" s="33"/>
      <c r="J3883" s="33"/>
      <c r="K3883" s="33"/>
      <c r="L3883" s="35"/>
      <c r="M3883" s="35"/>
      <c r="N3883" s="36"/>
      <c r="O3883" s="37"/>
      <c r="P3883" s="43"/>
      <c r="Q3883" s="38"/>
      <c r="R3883" s="38"/>
      <c r="S3883" s="39"/>
      <c r="T3883" s="40"/>
      <c r="U3883" s="40"/>
      <c r="V3883" s="38"/>
      <c r="W3883" s="38"/>
      <c r="X3883" s="38"/>
      <c r="Y3883" s="43"/>
    </row>
    <row r="3884" spans="1:25">
      <c r="A3884" s="34"/>
      <c r="B3884" s="34"/>
      <c r="C3884" s="34"/>
      <c r="D3884" s="34"/>
      <c r="E3884" s="34"/>
      <c r="F3884" s="34"/>
      <c r="G3884" s="34"/>
      <c r="H3884" s="33"/>
      <c r="I3884" s="33"/>
      <c r="J3884" s="33"/>
      <c r="K3884" s="33"/>
      <c r="L3884" s="35"/>
      <c r="M3884" s="35"/>
      <c r="N3884" s="36"/>
      <c r="O3884" s="37"/>
      <c r="P3884" s="43"/>
      <c r="Q3884" s="38"/>
      <c r="R3884" s="38"/>
      <c r="S3884" s="39"/>
      <c r="T3884" s="40"/>
      <c r="U3884" s="40"/>
      <c r="V3884" s="38"/>
      <c r="W3884" s="38"/>
      <c r="X3884" s="38"/>
      <c r="Y3884" s="43"/>
    </row>
    <row r="3885" spans="1:25">
      <c r="A3885" s="34"/>
      <c r="B3885" s="34"/>
      <c r="C3885" s="34"/>
      <c r="D3885" s="34"/>
      <c r="E3885" s="34"/>
      <c r="F3885" s="34"/>
      <c r="G3885" s="34"/>
      <c r="H3885" s="33"/>
      <c r="I3885" s="33"/>
      <c r="J3885" s="33"/>
      <c r="K3885" s="33"/>
      <c r="L3885" s="35"/>
      <c r="M3885" s="35"/>
      <c r="N3885" s="36"/>
      <c r="O3885" s="37"/>
      <c r="P3885" s="43"/>
      <c r="Q3885" s="38"/>
      <c r="R3885" s="38"/>
      <c r="S3885" s="39"/>
      <c r="T3885" s="40"/>
      <c r="U3885" s="40"/>
      <c r="V3885" s="38"/>
      <c r="W3885" s="38"/>
      <c r="X3885" s="38"/>
      <c r="Y3885" s="43"/>
    </row>
    <row r="3886" spans="1:25">
      <c r="A3886" s="34"/>
      <c r="B3886" s="34"/>
      <c r="C3886" s="34"/>
      <c r="D3886" s="34"/>
      <c r="E3886" s="34"/>
      <c r="F3886" s="34"/>
      <c r="G3886" s="34"/>
      <c r="H3886" s="33"/>
      <c r="I3886" s="33"/>
      <c r="J3886" s="33"/>
      <c r="K3886" s="33"/>
      <c r="L3886" s="35"/>
      <c r="M3886" s="35"/>
      <c r="N3886" s="36"/>
      <c r="O3886" s="37"/>
      <c r="P3886" s="43"/>
      <c r="Q3886" s="38"/>
      <c r="R3886" s="38"/>
      <c r="S3886" s="39"/>
      <c r="T3886" s="40"/>
      <c r="U3886" s="40"/>
      <c r="V3886" s="38"/>
      <c r="W3886" s="38"/>
      <c r="X3886" s="38"/>
      <c r="Y3886" s="43"/>
    </row>
    <row r="3887" spans="1:25">
      <c r="A3887" s="34"/>
      <c r="B3887" s="34"/>
      <c r="C3887" s="34"/>
      <c r="D3887" s="34"/>
      <c r="E3887" s="34"/>
      <c r="F3887" s="34"/>
      <c r="G3887" s="34"/>
      <c r="H3887" s="33"/>
      <c r="I3887" s="33"/>
      <c r="J3887" s="33"/>
      <c r="K3887" s="33"/>
      <c r="L3887" s="35"/>
      <c r="M3887" s="35"/>
      <c r="N3887" s="36"/>
      <c r="O3887" s="37"/>
      <c r="P3887" s="43"/>
      <c r="Q3887" s="38"/>
      <c r="R3887" s="38"/>
      <c r="S3887" s="39"/>
      <c r="T3887" s="40"/>
      <c r="U3887" s="40"/>
      <c r="V3887" s="38"/>
      <c r="W3887" s="38"/>
      <c r="X3887" s="38"/>
      <c r="Y3887" s="43"/>
    </row>
    <row r="3888" spans="1:25">
      <c r="A3888" s="34"/>
      <c r="B3888" s="34"/>
      <c r="C3888" s="34"/>
      <c r="D3888" s="34"/>
      <c r="E3888" s="34"/>
      <c r="F3888" s="34"/>
      <c r="G3888" s="34"/>
      <c r="H3888" s="33"/>
      <c r="I3888" s="33"/>
      <c r="J3888" s="33"/>
      <c r="K3888" s="33"/>
      <c r="L3888" s="35"/>
      <c r="M3888" s="35"/>
      <c r="N3888" s="36"/>
      <c r="O3888" s="37"/>
      <c r="P3888" s="43"/>
      <c r="Q3888" s="38"/>
      <c r="R3888" s="38"/>
      <c r="S3888" s="39"/>
      <c r="T3888" s="40"/>
      <c r="U3888" s="40"/>
      <c r="V3888" s="38"/>
      <c r="W3888" s="38"/>
      <c r="X3888" s="38"/>
      <c r="Y3888" s="43"/>
    </row>
    <row r="3889" spans="1:25">
      <c r="A3889" s="34"/>
      <c r="B3889" s="34"/>
      <c r="C3889" s="34"/>
      <c r="D3889" s="34"/>
      <c r="E3889" s="34"/>
      <c r="F3889" s="34"/>
      <c r="G3889" s="34"/>
      <c r="H3889" s="33"/>
      <c r="I3889" s="33"/>
      <c r="J3889" s="33"/>
      <c r="K3889" s="33"/>
      <c r="L3889" s="35"/>
      <c r="M3889" s="35"/>
      <c r="N3889" s="36"/>
      <c r="O3889" s="37"/>
      <c r="P3889" s="43"/>
      <c r="Q3889" s="38"/>
      <c r="R3889" s="38"/>
      <c r="S3889" s="39"/>
      <c r="T3889" s="40"/>
      <c r="U3889" s="40"/>
      <c r="V3889" s="38"/>
      <c r="W3889" s="38"/>
      <c r="X3889" s="38"/>
      <c r="Y3889" s="43"/>
    </row>
    <row r="3890" spans="1:25">
      <c r="A3890" s="34"/>
      <c r="B3890" s="34"/>
      <c r="C3890" s="34"/>
      <c r="D3890" s="34"/>
      <c r="E3890" s="34"/>
      <c r="F3890" s="34"/>
      <c r="G3890" s="34"/>
      <c r="H3890" s="33"/>
      <c r="I3890" s="33"/>
      <c r="J3890" s="33"/>
      <c r="K3890" s="33"/>
      <c r="L3890" s="35"/>
      <c r="M3890" s="35"/>
      <c r="N3890" s="36"/>
      <c r="O3890" s="37"/>
      <c r="P3890" s="43"/>
      <c r="Q3890" s="38"/>
      <c r="R3890" s="38"/>
      <c r="S3890" s="39"/>
      <c r="T3890" s="40"/>
      <c r="U3890" s="40"/>
      <c r="V3890" s="38"/>
      <c r="W3890" s="38"/>
      <c r="X3890" s="38"/>
      <c r="Y3890" s="43"/>
    </row>
    <row r="3891" spans="1:25">
      <c r="A3891" s="34"/>
      <c r="B3891" s="34"/>
      <c r="C3891" s="34"/>
      <c r="D3891" s="34"/>
      <c r="E3891" s="34"/>
      <c r="F3891" s="34"/>
      <c r="G3891" s="34"/>
      <c r="H3891" s="33"/>
      <c r="I3891" s="33"/>
      <c r="J3891" s="33"/>
      <c r="K3891" s="33"/>
      <c r="L3891" s="35"/>
      <c r="M3891" s="35"/>
      <c r="N3891" s="36"/>
      <c r="O3891" s="37"/>
      <c r="P3891" s="43"/>
      <c r="Q3891" s="38"/>
      <c r="R3891" s="38"/>
      <c r="S3891" s="39"/>
      <c r="T3891" s="40"/>
      <c r="U3891" s="40"/>
      <c r="V3891" s="38"/>
      <c r="W3891" s="38"/>
      <c r="X3891" s="38"/>
      <c r="Y3891" s="43"/>
    </row>
    <row r="3892" spans="1:25">
      <c r="A3892" s="34"/>
      <c r="B3892" s="34"/>
      <c r="C3892" s="34"/>
      <c r="D3892" s="34"/>
      <c r="E3892" s="34"/>
      <c r="F3892" s="34"/>
      <c r="G3892" s="34"/>
      <c r="H3892" s="33"/>
      <c r="I3892" s="33"/>
      <c r="J3892" s="33"/>
      <c r="K3892" s="33"/>
      <c r="L3892" s="35"/>
      <c r="M3892" s="35"/>
      <c r="N3892" s="36"/>
      <c r="O3892" s="37"/>
      <c r="P3892" s="43"/>
      <c r="Q3892" s="38"/>
      <c r="R3892" s="38"/>
      <c r="S3892" s="39"/>
      <c r="T3892" s="40"/>
      <c r="U3892" s="40"/>
      <c r="V3892" s="38"/>
      <c r="W3892" s="38"/>
      <c r="X3892" s="38"/>
      <c r="Y3892" s="43"/>
    </row>
    <row r="3893" spans="1:25">
      <c r="A3893" s="34"/>
      <c r="B3893" s="34"/>
      <c r="C3893" s="34"/>
      <c r="D3893" s="34"/>
      <c r="E3893" s="34"/>
      <c r="F3893" s="34"/>
      <c r="G3893" s="34"/>
      <c r="H3893" s="33"/>
      <c r="I3893" s="33"/>
      <c r="J3893" s="33"/>
      <c r="K3893" s="33"/>
      <c r="L3893" s="35"/>
      <c r="M3893" s="35"/>
      <c r="N3893" s="36"/>
      <c r="O3893" s="37"/>
      <c r="P3893" s="43"/>
      <c r="Q3893" s="38"/>
      <c r="R3893" s="38"/>
      <c r="S3893" s="39"/>
      <c r="T3893" s="40"/>
      <c r="U3893" s="40"/>
      <c r="V3893" s="38"/>
      <c r="W3893" s="38"/>
      <c r="X3893" s="38"/>
      <c r="Y3893" s="43"/>
    </row>
    <row r="3894" spans="1:25">
      <c r="A3894" s="34"/>
      <c r="B3894" s="34"/>
      <c r="C3894" s="34"/>
      <c r="D3894" s="34"/>
      <c r="E3894" s="34"/>
      <c r="F3894" s="34"/>
      <c r="G3894" s="34"/>
      <c r="H3894" s="33"/>
      <c r="I3894" s="33"/>
      <c r="J3894" s="33"/>
      <c r="K3894" s="33"/>
      <c r="L3894" s="35"/>
      <c r="M3894" s="35"/>
      <c r="N3894" s="36"/>
      <c r="O3894" s="37"/>
      <c r="P3894" s="43"/>
      <c r="Q3894" s="38"/>
      <c r="R3894" s="38"/>
      <c r="S3894" s="39"/>
      <c r="T3894" s="40"/>
      <c r="U3894" s="40"/>
      <c r="V3894" s="38"/>
      <c r="W3894" s="38"/>
      <c r="X3894" s="38"/>
      <c r="Y3894" s="43"/>
    </row>
    <row r="3895" spans="1:25">
      <c r="A3895" s="34"/>
      <c r="B3895" s="34"/>
      <c r="C3895" s="34"/>
      <c r="D3895" s="34"/>
      <c r="E3895" s="34"/>
      <c r="F3895" s="34"/>
      <c r="G3895" s="34"/>
      <c r="H3895" s="33"/>
      <c r="I3895" s="33"/>
      <c r="J3895" s="33"/>
      <c r="K3895" s="33"/>
      <c r="L3895" s="35"/>
      <c r="M3895" s="35"/>
      <c r="N3895" s="36"/>
      <c r="O3895" s="37"/>
      <c r="P3895" s="43"/>
      <c r="Q3895" s="38"/>
      <c r="R3895" s="38"/>
      <c r="S3895" s="39"/>
      <c r="T3895" s="40"/>
      <c r="U3895" s="40"/>
      <c r="V3895" s="38"/>
      <c r="W3895" s="38"/>
      <c r="X3895" s="38"/>
      <c r="Y3895" s="43"/>
    </row>
    <row r="3896" spans="1:25">
      <c r="A3896" s="34"/>
      <c r="B3896" s="34"/>
      <c r="C3896" s="34"/>
      <c r="D3896" s="34"/>
      <c r="E3896" s="34"/>
      <c r="F3896" s="34"/>
      <c r="G3896" s="34"/>
      <c r="H3896" s="33"/>
      <c r="I3896" s="33"/>
      <c r="J3896" s="33"/>
      <c r="K3896" s="33"/>
      <c r="L3896" s="35"/>
      <c r="M3896" s="35"/>
      <c r="N3896" s="36"/>
      <c r="O3896" s="37"/>
      <c r="P3896" s="43"/>
      <c r="Q3896" s="38"/>
      <c r="R3896" s="38"/>
      <c r="S3896" s="39"/>
      <c r="T3896" s="40"/>
      <c r="U3896" s="40"/>
      <c r="V3896" s="38"/>
      <c r="W3896" s="38"/>
      <c r="X3896" s="38"/>
      <c r="Y3896" s="43"/>
    </row>
    <row r="3897" spans="1:25">
      <c r="A3897" s="34"/>
      <c r="B3897" s="34"/>
      <c r="C3897" s="34"/>
      <c r="D3897" s="34"/>
      <c r="E3897" s="34"/>
      <c r="F3897" s="34"/>
      <c r="G3897" s="34"/>
      <c r="H3897" s="33"/>
      <c r="I3897" s="33"/>
      <c r="J3897" s="33"/>
      <c r="K3897" s="33"/>
      <c r="L3897" s="35"/>
      <c r="M3897" s="35"/>
      <c r="N3897" s="36"/>
      <c r="O3897" s="37"/>
      <c r="P3897" s="43"/>
      <c r="Q3897" s="38"/>
      <c r="R3897" s="38"/>
      <c r="S3897" s="39"/>
      <c r="T3897" s="40"/>
      <c r="U3897" s="40"/>
      <c r="V3897" s="38"/>
      <c r="W3897" s="38"/>
      <c r="X3897" s="38"/>
      <c r="Y3897" s="43"/>
    </row>
    <row r="3898" spans="1:25">
      <c r="A3898" s="34"/>
      <c r="B3898" s="34"/>
      <c r="C3898" s="34"/>
      <c r="D3898" s="34"/>
      <c r="E3898" s="34"/>
      <c r="F3898" s="34"/>
      <c r="G3898" s="34"/>
      <c r="H3898" s="33"/>
      <c r="I3898" s="33"/>
      <c r="J3898" s="33"/>
      <c r="K3898" s="33"/>
      <c r="L3898" s="35"/>
      <c r="M3898" s="35"/>
      <c r="N3898" s="36"/>
      <c r="O3898" s="37"/>
      <c r="P3898" s="43"/>
      <c r="Q3898" s="38"/>
      <c r="R3898" s="38"/>
      <c r="S3898" s="39"/>
      <c r="T3898" s="40"/>
      <c r="U3898" s="40"/>
      <c r="V3898" s="38"/>
      <c r="W3898" s="38"/>
      <c r="X3898" s="38"/>
      <c r="Y3898" s="43"/>
    </row>
    <row r="3899" spans="1:25">
      <c r="A3899" s="34"/>
      <c r="B3899" s="34"/>
      <c r="C3899" s="34"/>
      <c r="D3899" s="34"/>
      <c r="E3899" s="34"/>
      <c r="F3899" s="34"/>
      <c r="G3899" s="34"/>
      <c r="H3899" s="33"/>
      <c r="I3899" s="33"/>
      <c r="J3899" s="33"/>
      <c r="K3899" s="33"/>
      <c r="L3899" s="35"/>
      <c r="M3899" s="35"/>
      <c r="N3899" s="36"/>
      <c r="O3899" s="37"/>
      <c r="P3899" s="43"/>
      <c r="Q3899" s="38"/>
      <c r="R3899" s="38"/>
      <c r="S3899" s="39"/>
      <c r="T3899" s="40"/>
      <c r="U3899" s="40"/>
      <c r="V3899" s="38"/>
      <c r="W3899" s="38"/>
      <c r="X3899" s="38"/>
      <c r="Y3899" s="43"/>
    </row>
    <row r="3900" spans="1:25">
      <c r="A3900" s="34"/>
      <c r="B3900" s="34"/>
      <c r="C3900" s="34"/>
      <c r="D3900" s="34"/>
      <c r="E3900" s="34"/>
      <c r="F3900" s="34"/>
      <c r="G3900" s="34"/>
      <c r="H3900" s="33"/>
      <c r="I3900" s="33"/>
      <c r="J3900" s="33"/>
      <c r="K3900" s="33"/>
      <c r="L3900" s="35"/>
      <c r="M3900" s="35"/>
      <c r="N3900" s="36"/>
      <c r="O3900" s="37"/>
      <c r="P3900" s="43"/>
      <c r="Q3900" s="38"/>
      <c r="R3900" s="38"/>
      <c r="S3900" s="39"/>
      <c r="T3900" s="40"/>
      <c r="U3900" s="40"/>
      <c r="V3900" s="38"/>
      <c r="W3900" s="38"/>
      <c r="X3900" s="38"/>
      <c r="Y3900" s="43"/>
    </row>
    <row r="3901" spans="1:25">
      <c r="A3901" s="34"/>
      <c r="B3901" s="34"/>
      <c r="C3901" s="34"/>
      <c r="D3901" s="34"/>
      <c r="E3901" s="34"/>
      <c r="F3901" s="34"/>
      <c r="G3901" s="34"/>
      <c r="H3901" s="33"/>
      <c r="I3901" s="33"/>
      <c r="J3901" s="33"/>
      <c r="K3901" s="33"/>
      <c r="L3901" s="35"/>
      <c r="M3901" s="35"/>
      <c r="N3901" s="36"/>
      <c r="O3901" s="37"/>
      <c r="P3901" s="43"/>
      <c r="Q3901" s="38"/>
      <c r="R3901" s="38"/>
      <c r="S3901" s="39"/>
      <c r="T3901" s="40"/>
      <c r="U3901" s="40"/>
      <c r="V3901" s="38"/>
      <c r="W3901" s="38"/>
      <c r="X3901" s="38"/>
      <c r="Y3901" s="43"/>
    </row>
    <row r="3902" spans="1:25">
      <c r="A3902" s="34"/>
      <c r="B3902" s="34"/>
      <c r="C3902" s="34"/>
      <c r="D3902" s="34"/>
      <c r="E3902" s="34"/>
      <c r="F3902" s="34"/>
      <c r="G3902" s="34"/>
      <c r="H3902" s="33"/>
      <c r="I3902" s="33"/>
      <c r="J3902" s="33"/>
      <c r="K3902" s="33"/>
      <c r="L3902" s="35"/>
      <c r="M3902" s="35"/>
      <c r="N3902" s="36"/>
      <c r="O3902" s="37"/>
      <c r="P3902" s="43"/>
      <c r="Q3902" s="38"/>
      <c r="R3902" s="38"/>
      <c r="S3902" s="39"/>
      <c r="T3902" s="40"/>
      <c r="U3902" s="40"/>
      <c r="V3902" s="38"/>
      <c r="W3902" s="38"/>
      <c r="X3902" s="38"/>
      <c r="Y3902" s="43"/>
    </row>
    <row r="3903" spans="1:25">
      <c r="A3903" s="34"/>
      <c r="B3903" s="34"/>
      <c r="C3903" s="34"/>
      <c r="D3903" s="34"/>
      <c r="E3903" s="34"/>
      <c r="F3903" s="34"/>
      <c r="G3903" s="34"/>
      <c r="H3903" s="33"/>
      <c r="I3903" s="33"/>
      <c r="J3903" s="33"/>
      <c r="K3903" s="33"/>
      <c r="L3903" s="35"/>
      <c r="M3903" s="35"/>
      <c r="N3903" s="36"/>
      <c r="O3903" s="37"/>
      <c r="P3903" s="43"/>
      <c r="Q3903" s="38"/>
      <c r="R3903" s="38"/>
      <c r="S3903" s="39"/>
      <c r="T3903" s="40"/>
      <c r="U3903" s="40"/>
      <c r="V3903" s="38"/>
      <c r="W3903" s="38"/>
      <c r="X3903" s="38"/>
      <c r="Y3903" s="43"/>
    </row>
    <row r="3904" spans="1:25">
      <c r="A3904" s="34"/>
      <c r="B3904" s="34"/>
      <c r="C3904" s="34"/>
      <c r="D3904" s="34"/>
      <c r="E3904" s="34"/>
      <c r="F3904" s="34"/>
      <c r="G3904" s="34"/>
      <c r="H3904" s="33"/>
      <c r="I3904" s="33"/>
      <c r="J3904" s="33"/>
      <c r="K3904" s="33"/>
      <c r="L3904" s="35"/>
      <c r="M3904" s="35"/>
      <c r="N3904" s="36"/>
      <c r="O3904" s="37"/>
      <c r="P3904" s="43"/>
      <c r="Q3904" s="38"/>
      <c r="R3904" s="38"/>
      <c r="S3904" s="39"/>
      <c r="T3904" s="40"/>
      <c r="U3904" s="40"/>
      <c r="V3904" s="38"/>
      <c r="W3904" s="38"/>
      <c r="X3904" s="38"/>
      <c r="Y3904" s="43"/>
    </row>
    <row r="3905" spans="1:25">
      <c r="A3905" s="34"/>
      <c r="B3905" s="34"/>
      <c r="C3905" s="34"/>
      <c r="D3905" s="34"/>
      <c r="E3905" s="34"/>
      <c r="F3905" s="34"/>
      <c r="G3905" s="34"/>
      <c r="H3905" s="33"/>
      <c r="I3905" s="33"/>
      <c r="J3905" s="33"/>
      <c r="K3905" s="33"/>
      <c r="L3905" s="35"/>
      <c r="M3905" s="35"/>
      <c r="N3905" s="36"/>
      <c r="O3905" s="37"/>
      <c r="P3905" s="43"/>
      <c r="Q3905" s="38"/>
      <c r="R3905" s="38"/>
      <c r="S3905" s="39"/>
      <c r="T3905" s="40"/>
      <c r="U3905" s="40"/>
      <c r="V3905" s="38"/>
      <c r="W3905" s="38"/>
      <c r="X3905" s="38"/>
      <c r="Y3905" s="43"/>
    </row>
    <row r="3906" spans="1:25">
      <c r="A3906" s="34"/>
      <c r="B3906" s="34"/>
      <c r="C3906" s="34"/>
      <c r="D3906" s="34"/>
      <c r="E3906" s="34"/>
      <c r="F3906" s="34"/>
      <c r="G3906" s="34"/>
      <c r="H3906" s="33"/>
      <c r="I3906" s="33"/>
      <c r="J3906" s="33"/>
      <c r="K3906" s="33"/>
      <c r="L3906" s="35"/>
      <c r="M3906" s="35"/>
      <c r="N3906" s="36"/>
      <c r="O3906" s="37"/>
      <c r="P3906" s="43"/>
      <c r="Q3906" s="38"/>
      <c r="R3906" s="38"/>
      <c r="S3906" s="39"/>
      <c r="T3906" s="40"/>
      <c r="U3906" s="40"/>
      <c r="V3906" s="38"/>
      <c r="W3906" s="38"/>
      <c r="X3906" s="38"/>
      <c r="Y3906" s="43"/>
    </row>
    <row r="3907" spans="1:25">
      <c r="A3907" s="34"/>
      <c r="B3907" s="34"/>
      <c r="C3907" s="34"/>
      <c r="D3907" s="34"/>
      <c r="E3907" s="34"/>
      <c r="F3907" s="34"/>
      <c r="G3907" s="34"/>
      <c r="H3907" s="33"/>
      <c r="I3907" s="33"/>
      <c r="J3907" s="33"/>
      <c r="K3907" s="33"/>
      <c r="L3907" s="35"/>
      <c r="M3907" s="35"/>
      <c r="N3907" s="36"/>
      <c r="O3907" s="37"/>
      <c r="P3907" s="43"/>
      <c r="Q3907" s="38"/>
      <c r="R3907" s="38"/>
      <c r="S3907" s="39"/>
      <c r="T3907" s="40"/>
      <c r="U3907" s="40"/>
      <c r="V3907" s="38"/>
      <c r="W3907" s="38"/>
      <c r="X3907" s="38"/>
      <c r="Y3907" s="43"/>
    </row>
    <row r="3908" spans="1:25">
      <c r="A3908" s="34"/>
      <c r="B3908" s="34"/>
      <c r="C3908" s="34"/>
      <c r="D3908" s="34"/>
      <c r="E3908" s="34"/>
      <c r="F3908" s="34"/>
      <c r="G3908" s="34"/>
      <c r="H3908" s="33"/>
      <c r="I3908" s="33"/>
      <c r="J3908" s="33"/>
      <c r="K3908" s="33"/>
      <c r="L3908" s="35"/>
      <c r="M3908" s="35"/>
      <c r="N3908" s="36"/>
      <c r="O3908" s="37"/>
      <c r="P3908" s="43"/>
      <c r="Q3908" s="38"/>
      <c r="R3908" s="38"/>
      <c r="S3908" s="39"/>
      <c r="T3908" s="40"/>
      <c r="U3908" s="40"/>
      <c r="V3908" s="38"/>
      <c r="W3908" s="38"/>
      <c r="X3908" s="38"/>
      <c r="Y3908" s="43"/>
    </row>
    <row r="3909" spans="1:25">
      <c r="A3909" s="34"/>
      <c r="B3909" s="34"/>
      <c r="C3909" s="34"/>
      <c r="D3909" s="34"/>
      <c r="E3909" s="34"/>
      <c r="F3909" s="34"/>
      <c r="G3909" s="34"/>
      <c r="H3909" s="33"/>
      <c r="I3909" s="33"/>
      <c r="J3909" s="33"/>
      <c r="K3909" s="33"/>
      <c r="L3909" s="35"/>
      <c r="M3909" s="35"/>
      <c r="N3909" s="36"/>
      <c r="O3909" s="37"/>
      <c r="P3909" s="43"/>
      <c r="Q3909" s="38"/>
      <c r="R3909" s="38"/>
      <c r="S3909" s="39"/>
      <c r="T3909" s="40"/>
      <c r="U3909" s="40"/>
      <c r="V3909" s="38"/>
      <c r="W3909" s="38"/>
      <c r="X3909" s="38"/>
      <c r="Y3909" s="43"/>
    </row>
    <row r="3910" spans="1:25">
      <c r="A3910" s="34"/>
      <c r="B3910" s="34"/>
      <c r="C3910" s="34"/>
      <c r="D3910" s="34"/>
      <c r="E3910" s="34"/>
      <c r="F3910" s="34"/>
      <c r="G3910" s="34"/>
      <c r="H3910" s="33"/>
      <c r="I3910" s="33"/>
      <c r="J3910" s="33"/>
      <c r="K3910" s="33"/>
      <c r="L3910" s="35"/>
      <c r="M3910" s="35"/>
      <c r="N3910" s="36"/>
      <c r="O3910" s="37"/>
      <c r="P3910" s="43"/>
      <c r="Q3910" s="38"/>
      <c r="R3910" s="38"/>
      <c r="S3910" s="39"/>
      <c r="T3910" s="40"/>
      <c r="U3910" s="40"/>
      <c r="V3910" s="38"/>
      <c r="W3910" s="38"/>
      <c r="X3910" s="38"/>
      <c r="Y3910" s="43"/>
    </row>
    <row r="3911" spans="1:25">
      <c r="A3911" s="34"/>
      <c r="B3911" s="34"/>
      <c r="C3911" s="34"/>
      <c r="D3911" s="34"/>
      <c r="E3911" s="34"/>
      <c r="F3911" s="34"/>
      <c r="G3911" s="34"/>
      <c r="H3911" s="33"/>
      <c r="I3911" s="33"/>
      <c r="J3911" s="33"/>
      <c r="K3911" s="33"/>
      <c r="L3911" s="35"/>
      <c r="M3911" s="35"/>
      <c r="N3911" s="36"/>
      <c r="O3911" s="37"/>
      <c r="P3911" s="43"/>
      <c r="Q3911" s="38"/>
      <c r="R3911" s="38"/>
      <c r="S3911" s="39"/>
      <c r="T3911" s="40"/>
      <c r="U3911" s="40"/>
      <c r="V3911" s="38"/>
      <c r="W3911" s="38"/>
      <c r="X3911" s="38"/>
      <c r="Y3911" s="43"/>
    </row>
    <row r="3912" spans="1:25">
      <c r="A3912" s="34"/>
      <c r="B3912" s="34"/>
      <c r="C3912" s="34"/>
      <c r="D3912" s="34"/>
      <c r="E3912" s="34"/>
      <c r="F3912" s="34"/>
      <c r="G3912" s="34"/>
      <c r="H3912" s="33"/>
      <c r="I3912" s="33"/>
      <c r="J3912" s="33"/>
      <c r="K3912" s="33"/>
      <c r="L3912" s="35"/>
      <c r="M3912" s="35"/>
      <c r="N3912" s="36"/>
      <c r="O3912" s="37"/>
      <c r="P3912" s="43"/>
      <c r="Q3912" s="38"/>
      <c r="R3912" s="38"/>
      <c r="S3912" s="39"/>
      <c r="T3912" s="40"/>
      <c r="U3912" s="40"/>
      <c r="V3912" s="38"/>
      <c r="W3912" s="38"/>
      <c r="X3912" s="38"/>
      <c r="Y3912" s="43"/>
    </row>
    <row r="3913" spans="1:25">
      <c r="A3913" s="34"/>
      <c r="B3913" s="34"/>
      <c r="C3913" s="34"/>
      <c r="D3913" s="34"/>
      <c r="E3913" s="34"/>
      <c r="F3913" s="34"/>
      <c r="G3913" s="34"/>
      <c r="H3913" s="33"/>
      <c r="I3913" s="33"/>
      <c r="J3913" s="33"/>
      <c r="K3913" s="33"/>
      <c r="L3913" s="35"/>
      <c r="M3913" s="35"/>
      <c r="N3913" s="36"/>
      <c r="O3913" s="37"/>
      <c r="P3913" s="43"/>
      <c r="Q3913" s="38"/>
      <c r="R3913" s="38"/>
      <c r="S3913" s="39"/>
      <c r="T3913" s="40"/>
      <c r="U3913" s="40"/>
      <c r="V3913" s="38"/>
      <c r="W3913" s="38"/>
      <c r="X3913" s="38"/>
      <c r="Y3913" s="43"/>
    </row>
    <row r="3914" spans="1:25">
      <c r="A3914" s="34"/>
      <c r="B3914" s="34"/>
      <c r="C3914" s="34"/>
      <c r="D3914" s="34"/>
      <c r="E3914" s="34"/>
      <c r="F3914" s="34"/>
      <c r="G3914" s="34"/>
      <c r="H3914" s="33"/>
      <c r="I3914" s="33"/>
      <c r="J3914" s="33"/>
      <c r="K3914" s="33"/>
      <c r="L3914" s="35"/>
      <c r="M3914" s="35"/>
      <c r="N3914" s="36"/>
      <c r="O3914" s="37"/>
      <c r="P3914" s="43"/>
      <c r="Q3914" s="38"/>
      <c r="R3914" s="38"/>
      <c r="S3914" s="39"/>
      <c r="T3914" s="40"/>
      <c r="U3914" s="40"/>
      <c r="V3914" s="38"/>
      <c r="W3914" s="38"/>
      <c r="X3914" s="38"/>
      <c r="Y3914" s="43"/>
    </row>
    <row r="3915" spans="1:25">
      <c r="A3915" s="34"/>
      <c r="B3915" s="34"/>
      <c r="C3915" s="34"/>
      <c r="D3915" s="34"/>
      <c r="E3915" s="34"/>
      <c r="F3915" s="34"/>
      <c r="G3915" s="34"/>
      <c r="H3915" s="33"/>
      <c r="I3915" s="33"/>
      <c r="J3915" s="33"/>
      <c r="K3915" s="33"/>
      <c r="L3915" s="35"/>
      <c r="M3915" s="35"/>
      <c r="N3915" s="36"/>
      <c r="O3915" s="37"/>
      <c r="P3915" s="43"/>
      <c r="Q3915" s="38"/>
      <c r="R3915" s="38"/>
      <c r="S3915" s="39"/>
      <c r="T3915" s="40"/>
      <c r="U3915" s="40"/>
      <c r="V3915" s="38"/>
      <c r="W3915" s="38"/>
      <c r="X3915" s="38"/>
      <c r="Y3915" s="43"/>
    </row>
    <row r="3916" spans="1:25">
      <c r="A3916" s="34"/>
      <c r="B3916" s="34"/>
      <c r="C3916" s="34"/>
      <c r="D3916" s="34"/>
      <c r="E3916" s="34"/>
      <c r="F3916" s="34"/>
      <c r="G3916" s="34"/>
      <c r="H3916" s="33"/>
      <c r="I3916" s="33"/>
      <c r="J3916" s="33"/>
      <c r="K3916" s="33"/>
      <c r="L3916" s="35"/>
      <c r="M3916" s="35"/>
      <c r="N3916" s="36"/>
      <c r="O3916" s="37"/>
      <c r="P3916" s="43"/>
      <c r="Q3916" s="38"/>
      <c r="R3916" s="38"/>
      <c r="S3916" s="39"/>
      <c r="T3916" s="40"/>
      <c r="U3916" s="40"/>
      <c r="V3916" s="38"/>
      <c r="W3916" s="38"/>
      <c r="X3916" s="38"/>
      <c r="Y3916" s="43"/>
    </row>
    <row r="3917" spans="1:25">
      <c r="A3917" s="34"/>
      <c r="B3917" s="34"/>
      <c r="C3917" s="34"/>
      <c r="D3917" s="34"/>
      <c r="E3917" s="34"/>
      <c r="F3917" s="34"/>
      <c r="G3917" s="34"/>
      <c r="H3917" s="33"/>
      <c r="I3917" s="33"/>
      <c r="J3917" s="33"/>
      <c r="K3917" s="33"/>
      <c r="L3917" s="35"/>
      <c r="M3917" s="35"/>
      <c r="N3917" s="36"/>
      <c r="O3917" s="37"/>
      <c r="P3917" s="43"/>
      <c r="Q3917" s="38"/>
      <c r="R3917" s="38"/>
      <c r="S3917" s="39"/>
      <c r="T3917" s="40"/>
      <c r="U3917" s="40"/>
      <c r="V3917" s="38"/>
      <c r="W3917" s="38"/>
      <c r="X3917" s="38"/>
      <c r="Y3917" s="43"/>
    </row>
    <row r="3918" spans="1:25">
      <c r="A3918" s="34"/>
      <c r="B3918" s="34"/>
      <c r="C3918" s="34"/>
      <c r="D3918" s="34"/>
      <c r="E3918" s="34"/>
      <c r="F3918" s="34"/>
      <c r="G3918" s="34"/>
      <c r="H3918" s="33"/>
      <c r="I3918" s="33"/>
      <c r="J3918" s="33"/>
      <c r="K3918" s="33"/>
      <c r="L3918" s="35"/>
      <c r="M3918" s="35"/>
      <c r="N3918" s="36"/>
      <c r="O3918" s="37"/>
      <c r="P3918" s="43"/>
      <c r="Q3918" s="38"/>
      <c r="R3918" s="38"/>
      <c r="S3918" s="39"/>
      <c r="T3918" s="40"/>
      <c r="U3918" s="40"/>
      <c r="V3918" s="38"/>
      <c r="W3918" s="38"/>
      <c r="X3918" s="38"/>
      <c r="Y3918" s="43"/>
    </row>
    <row r="3919" spans="1:25">
      <c r="A3919" s="34"/>
      <c r="B3919" s="34"/>
      <c r="C3919" s="34"/>
      <c r="D3919" s="34"/>
      <c r="E3919" s="34"/>
      <c r="F3919" s="34"/>
      <c r="G3919" s="34"/>
      <c r="H3919" s="33"/>
      <c r="I3919" s="33"/>
      <c r="J3919" s="33"/>
      <c r="K3919" s="33"/>
      <c r="L3919" s="35"/>
      <c r="M3919" s="35"/>
      <c r="N3919" s="36"/>
      <c r="O3919" s="37"/>
      <c r="P3919" s="43"/>
      <c r="Q3919" s="38"/>
      <c r="R3919" s="38"/>
      <c r="S3919" s="39"/>
      <c r="T3919" s="40"/>
      <c r="U3919" s="40"/>
      <c r="V3919" s="38"/>
      <c r="W3919" s="38"/>
      <c r="X3919" s="38"/>
      <c r="Y3919" s="43"/>
    </row>
    <row r="3920" spans="1:25">
      <c r="A3920" s="34"/>
      <c r="B3920" s="34"/>
      <c r="C3920" s="34"/>
      <c r="D3920" s="34"/>
      <c r="E3920" s="34"/>
      <c r="F3920" s="34"/>
      <c r="G3920" s="34"/>
      <c r="H3920" s="33"/>
      <c r="I3920" s="33"/>
      <c r="J3920" s="33"/>
      <c r="K3920" s="33"/>
      <c r="L3920" s="35"/>
      <c r="M3920" s="35"/>
      <c r="N3920" s="36"/>
      <c r="O3920" s="37"/>
      <c r="P3920" s="43"/>
      <c r="Q3920" s="38"/>
      <c r="R3920" s="38"/>
      <c r="S3920" s="39"/>
      <c r="T3920" s="40"/>
      <c r="U3920" s="40"/>
      <c r="V3920" s="38"/>
      <c r="W3920" s="38"/>
      <c r="X3920" s="38"/>
      <c r="Y3920" s="43"/>
    </row>
    <row r="3921" spans="1:25">
      <c r="A3921" s="34"/>
      <c r="B3921" s="34"/>
      <c r="C3921" s="34"/>
      <c r="D3921" s="34"/>
      <c r="E3921" s="34"/>
      <c r="F3921" s="34"/>
      <c r="G3921" s="34"/>
      <c r="H3921" s="33"/>
      <c r="I3921" s="33"/>
      <c r="J3921" s="33"/>
      <c r="K3921" s="33"/>
      <c r="L3921" s="35"/>
      <c r="M3921" s="35"/>
      <c r="N3921" s="36"/>
      <c r="O3921" s="37"/>
      <c r="P3921" s="43"/>
      <c r="Q3921" s="38"/>
      <c r="R3921" s="38"/>
      <c r="S3921" s="39"/>
      <c r="T3921" s="40"/>
      <c r="U3921" s="40"/>
      <c r="V3921" s="38"/>
      <c r="W3921" s="38"/>
      <c r="X3921" s="38"/>
      <c r="Y3921" s="43"/>
    </row>
    <row r="3922" spans="1:25">
      <c r="A3922" s="34"/>
      <c r="B3922" s="34"/>
      <c r="C3922" s="34"/>
      <c r="D3922" s="34"/>
      <c r="E3922" s="34"/>
      <c r="F3922" s="34"/>
      <c r="G3922" s="34"/>
      <c r="H3922" s="33"/>
      <c r="I3922" s="33"/>
      <c r="J3922" s="33"/>
      <c r="K3922" s="33"/>
      <c r="L3922" s="35"/>
      <c r="M3922" s="35"/>
      <c r="N3922" s="36"/>
      <c r="O3922" s="37"/>
      <c r="P3922" s="43"/>
      <c r="Q3922" s="38"/>
      <c r="R3922" s="38"/>
      <c r="S3922" s="39"/>
      <c r="T3922" s="40"/>
      <c r="U3922" s="40"/>
      <c r="V3922" s="38"/>
      <c r="W3922" s="38"/>
      <c r="X3922" s="38"/>
      <c r="Y3922" s="43"/>
    </row>
    <row r="3923" spans="1:25">
      <c r="A3923" s="34"/>
      <c r="B3923" s="34"/>
      <c r="C3923" s="34"/>
      <c r="D3923" s="34"/>
      <c r="E3923" s="34"/>
      <c r="F3923" s="34"/>
      <c r="G3923" s="34"/>
      <c r="H3923" s="33"/>
      <c r="I3923" s="33"/>
      <c r="J3923" s="33"/>
      <c r="K3923" s="33"/>
      <c r="L3923" s="35"/>
      <c r="M3923" s="35"/>
      <c r="N3923" s="36"/>
      <c r="O3923" s="37"/>
      <c r="P3923" s="43"/>
      <c r="Q3923" s="38"/>
      <c r="R3923" s="38"/>
      <c r="S3923" s="39"/>
      <c r="T3923" s="40"/>
      <c r="U3923" s="40"/>
      <c r="V3923" s="38"/>
      <c r="W3923" s="38"/>
      <c r="X3923" s="38"/>
      <c r="Y3923" s="43"/>
    </row>
    <row r="3924" spans="1:25">
      <c r="A3924" s="34"/>
      <c r="B3924" s="34"/>
      <c r="C3924" s="34"/>
      <c r="D3924" s="34"/>
      <c r="E3924" s="34"/>
      <c r="F3924" s="34"/>
      <c r="G3924" s="34"/>
      <c r="H3924" s="33"/>
      <c r="I3924" s="33"/>
      <c r="J3924" s="33"/>
      <c r="K3924" s="33"/>
      <c r="L3924" s="35"/>
      <c r="M3924" s="35"/>
      <c r="N3924" s="36"/>
      <c r="O3924" s="37"/>
      <c r="P3924" s="43"/>
      <c r="Q3924" s="38"/>
      <c r="R3924" s="38"/>
      <c r="S3924" s="39"/>
      <c r="T3924" s="40"/>
      <c r="U3924" s="40"/>
      <c r="V3924" s="38"/>
      <c r="W3924" s="38"/>
      <c r="X3924" s="38"/>
      <c r="Y3924" s="43"/>
    </row>
    <row r="3925" spans="1:25">
      <c r="A3925" s="34"/>
      <c r="B3925" s="34"/>
      <c r="C3925" s="34"/>
      <c r="D3925" s="34"/>
      <c r="E3925" s="34"/>
      <c r="F3925" s="34"/>
      <c r="G3925" s="34"/>
      <c r="H3925" s="33"/>
      <c r="I3925" s="33"/>
      <c r="J3925" s="33"/>
      <c r="K3925" s="33"/>
      <c r="L3925" s="35"/>
      <c r="M3925" s="35"/>
      <c r="N3925" s="36"/>
      <c r="O3925" s="37"/>
      <c r="P3925" s="43"/>
      <c r="Q3925" s="38"/>
      <c r="R3925" s="38"/>
      <c r="S3925" s="39"/>
      <c r="T3925" s="40"/>
      <c r="U3925" s="40"/>
      <c r="V3925" s="38"/>
      <c r="W3925" s="38"/>
      <c r="X3925" s="38"/>
      <c r="Y3925" s="43"/>
    </row>
    <row r="3926" spans="1:25">
      <c r="A3926" s="34"/>
      <c r="B3926" s="34"/>
      <c r="C3926" s="34"/>
      <c r="D3926" s="34"/>
      <c r="E3926" s="34"/>
      <c r="F3926" s="34"/>
      <c r="G3926" s="34"/>
      <c r="H3926" s="33"/>
      <c r="I3926" s="33"/>
      <c r="J3926" s="33"/>
      <c r="K3926" s="33"/>
      <c r="L3926" s="35"/>
      <c r="M3926" s="35"/>
      <c r="N3926" s="36"/>
      <c r="O3926" s="37"/>
      <c r="P3926" s="43"/>
      <c r="Q3926" s="38"/>
      <c r="R3926" s="38"/>
      <c r="S3926" s="39"/>
      <c r="T3926" s="40"/>
      <c r="U3926" s="40"/>
      <c r="V3926" s="38"/>
      <c r="W3926" s="38"/>
      <c r="X3926" s="38"/>
      <c r="Y3926" s="43"/>
    </row>
    <row r="3927" spans="1:25">
      <c r="A3927" s="34"/>
      <c r="B3927" s="34"/>
      <c r="C3927" s="34"/>
      <c r="D3927" s="34"/>
      <c r="E3927" s="34"/>
      <c r="F3927" s="34"/>
      <c r="G3927" s="34"/>
      <c r="H3927" s="33"/>
      <c r="I3927" s="33"/>
      <c r="J3927" s="33"/>
      <c r="K3927" s="33"/>
      <c r="L3927" s="35"/>
      <c r="M3927" s="35"/>
      <c r="N3927" s="36"/>
      <c r="O3927" s="37"/>
      <c r="P3927" s="43"/>
      <c r="Q3927" s="38"/>
      <c r="R3927" s="38"/>
      <c r="S3927" s="39"/>
      <c r="T3927" s="40"/>
      <c r="U3927" s="40"/>
      <c r="V3927" s="38"/>
      <c r="W3927" s="38"/>
      <c r="X3927" s="38"/>
      <c r="Y3927" s="43"/>
    </row>
    <row r="3928" spans="1:25">
      <c r="A3928" s="34"/>
      <c r="B3928" s="34"/>
      <c r="C3928" s="34"/>
      <c r="D3928" s="34"/>
      <c r="E3928" s="34"/>
      <c r="F3928" s="34"/>
      <c r="G3928" s="34"/>
      <c r="H3928" s="33"/>
      <c r="I3928" s="33"/>
      <c r="J3928" s="33"/>
      <c r="K3928" s="33"/>
      <c r="L3928" s="35"/>
      <c r="M3928" s="35"/>
      <c r="N3928" s="36"/>
      <c r="O3928" s="37"/>
      <c r="P3928" s="43"/>
      <c r="Q3928" s="38"/>
      <c r="R3928" s="38"/>
      <c r="S3928" s="39"/>
      <c r="T3928" s="40"/>
      <c r="U3928" s="40"/>
      <c r="V3928" s="38"/>
      <c r="W3928" s="38"/>
      <c r="X3928" s="38"/>
      <c r="Y3928" s="43"/>
    </row>
    <row r="3929" spans="1:25">
      <c r="A3929" s="34"/>
      <c r="B3929" s="34"/>
      <c r="C3929" s="34"/>
      <c r="D3929" s="34"/>
      <c r="E3929" s="34"/>
      <c r="F3929" s="34"/>
      <c r="G3929" s="34"/>
      <c r="H3929" s="33"/>
      <c r="I3929" s="33"/>
      <c r="J3929" s="33"/>
      <c r="K3929" s="33"/>
      <c r="L3929" s="35"/>
      <c r="M3929" s="35"/>
      <c r="N3929" s="36"/>
      <c r="O3929" s="37"/>
      <c r="P3929" s="43"/>
      <c r="Q3929" s="38"/>
      <c r="R3929" s="38"/>
      <c r="S3929" s="39"/>
      <c r="T3929" s="40"/>
      <c r="U3929" s="40"/>
      <c r="V3929" s="38"/>
      <c r="W3929" s="38"/>
      <c r="X3929" s="38"/>
      <c r="Y3929" s="43"/>
    </row>
    <row r="3930" spans="1:25">
      <c r="A3930" s="34"/>
      <c r="B3930" s="34"/>
      <c r="C3930" s="34"/>
      <c r="D3930" s="34"/>
      <c r="E3930" s="34"/>
      <c r="F3930" s="34"/>
      <c r="G3930" s="34"/>
      <c r="H3930" s="33"/>
      <c r="I3930" s="33"/>
      <c r="J3930" s="33"/>
      <c r="K3930" s="33"/>
      <c r="L3930" s="35"/>
      <c r="M3930" s="35"/>
      <c r="N3930" s="36"/>
      <c r="O3930" s="37"/>
      <c r="P3930" s="43"/>
      <c r="Q3930" s="38"/>
      <c r="R3930" s="38"/>
      <c r="S3930" s="39"/>
      <c r="T3930" s="40"/>
      <c r="U3930" s="40"/>
      <c r="V3930" s="38"/>
      <c r="W3930" s="38"/>
      <c r="X3930" s="38"/>
      <c r="Y3930" s="43"/>
    </row>
    <row r="3931" spans="1:25">
      <c r="A3931" s="34"/>
      <c r="B3931" s="34"/>
      <c r="C3931" s="34"/>
      <c r="D3931" s="34"/>
      <c r="E3931" s="34"/>
      <c r="F3931" s="34"/>
      <c r="G3931" s="34"/>
      <c r="H3931" s="33"/>
      <c r="I3931" s="33"/>
      <c r="J3931" s="33"/>
      <c r="K3931" s="33"/>
      <c r="L3931" s="35"/>
      <c r="M3931" s="35"/>
      <c r="N3931" s="36"/>
      <c r="O3931" s="37"/>
      <c r="P3931" s="43"/>
      <c r="Q3931" s="38"/>
      <c r="R3931" s="38"/>
      <c r="S3931" s="39"/>
      <c r="T3931" s="40"/>
      <c r="U3931" s="40"/>
      <c r="V3931" s="38"/>
      <c r="W3931" s="38"/>
      <c r="X3931" s="38"/>
      <c r="Y3931" s="43"/>
    </row>
    <row r="3932" spans="1:25">
      <c r="A3932" s="34"/>
      <c r="B3932" s="34"/>
      <c r="C3932" s="34"/>
      <c r="D3932" s="34"/>
      <c r="E3932" s="34"/>
      <c r="F3932" s="34"/>
      <c r="G3932" s="34"/>
      <c r="H3932" s="33"/>
      <c r="I3932" s="33"/>
      <c r="J3932" s="33"/>
      <c r="K3932" s="33"/>
      <c r="L3932" s="35"/>
      <c r="M3932" s="35"/>
      <c r="N3932" s="36"/>
      <c r="O3932" s="37"/>
      <c r="P3932" s="43"/>
      <c r="Q3932" s="38"/>
      <c r="R3932" s="38"/>
      <c r="S3932" s="39"/>
      <c r="T3932" s="40"/>
      <c r="U3932" s="40"/>
      <c r="V3932" s="38"/>
      <c r="W3932" s="38"/>
      <c r="X3932" s="38"/>
      <c r="Y3932" s="43"/>
    </row>
    <row r="3933" spans="1:25">
      <c r="A3933" s="34"/>
      <c r="B3933" s="34"/>
      <c r="C3933" s="34"/>
      <c r="D3933" s="34"/>
      <c r="E3933" s="34"/>
      <c r="F3933" s="34"/>
      <c r="G3933" s="34"/>
      <c r="H3933" s="33"/>
      <c r="I3933" s="33"/>
      <c r="J3933" s="33"/>
      <c r="K3933" s="33"/>
      <c r="L3933" s="35"/>
      <c r="M3933" s="35"/>
      <c r="N3933" s="36"/>
      <c r="O3933" s="37"/>
      <c r="P3933" s="43"/>
      <c r="Q3933" s="38"/>
      <c r="R3933" s="38"/>
      <c r="S3933" s="39"/>
      <c r="T3933" s="40"/>
      <c r="U3933" s="40"/>
      <c r="V3933" s="38"/>
      <c r="W3933" s="38"/>
      <c r="X3933" s="38"/>
      <c r="Y3933" s="43"/>
    </row>
    <row r="3934" spans="1:25">
      <c r="A3934" s="34"/>
      <c r="B3934" s="34"/>
      <c r="C3934" s="34"/>
      <c r="D3934" s="34"/>
      <c r="E3934" s="34"/>
      <c r="F3934" s="34"/>
      <c r="G3934" s="34"/>
      <c r="H3934" s="33"/>
      <c r="I3934" s="33"/>
      <c r="J3934" s="33"/>
      <c r="K3934" s="33"/>
      <c r="L3934" s="35"/>
      <c r="M3934" s="35"/>
      <c r="N3934" s="36"/>
      <c r="O3934" s="37"/>
      <c r="P3934" s="43"/>
      <c r="Q3934" s="38"/>
      <c r="R3934" s="38"/>
      <c r="S3934" s="39"/>
      <c r="T3934" s="40"/>
      <c r="U3934" s="40"/>
      <c r="V3934" s="38"/>
      <c r="W3934" s="38"/>
      <c r="X3934" s="38"/>
      <c r="Y3934" s="43"/>
    </row>
    <row r="3935" spans="1:25">
      <c r="A3935" s="34"/>
      <c r="B3935" s="34"/>
      <c r="C3935" s="34"/>
      <c r="D3935" s="34"/>
      <c r="E3935" s="34"/>
      <c r="F3935" s="34"/>
      <c r="G3935" s="34"/>
      <c r="H3935" s="33"/>
      <c r="I3935" s="33"/>
      <c r="J3935" s="33"/>
      <c r="K3935" s="33"/>
      <c r="L3935" s="35"/>
      <c r="M3935" s="35"/>
      <c r="N3935" s="36"/>
      <c r="O3935" s="37"/>
      <c r="P3935" s="43"/>
      <c r="Q3935" s="38"/>
      <c r="R3935" s="38"/>
      <c r="S3935" s="39"/>
      <c r="T3935" s="40"/>
      <c r="U3935" s="40"/>
      <c r="V3935" s="38"/>
      <c r="W3935" s="38"/>
      <c r="X3935" s="38"/>
      <c r="Y3935" s="43"/>
    </row>
    <row r="3936" spans="1:25">
      <c r="A3936" s="34"/>
      <c r="B3936" s="34"/>
      <c r="C3936" s="34"/>
      <c r="D3936" s="34"/>
      <c r="E3936" s="34"/>
      <c r="F3936" s="34"/>
      <c r="G3936" s="34"/>
      <c r="H3936" s="33"/>
      <c r="I3936" s="33"/>
      <c r="J3936" s="33"/>
      <c r="K3936" s="33"/>
      <c r="L3936" s="35"/>
      <c r="M3936" s="35"/>
      <c r="N3936" s="36"/>
      <c r="O3936" s="37"/>
      <c r="P3936" s="43"/>
      <c r="Q3936" s="38"/>
      <c r="R3936" s="38"/>
      <c r="S3936" s="39"/>
      <c r="T3936" s="40"/>
      <c r="U3936" s="40"/>
      <c r="V3936" s="38"/>
      <c r="W3936" s="38"/>
      <c r="X3936" s="38"/>
      <c r="Y3936" s="43"/>
    </row>
    <row r="3937" spans="1:25">
      <c r="A3937" s="34"/>
      <c r="B3937" s="34"/>
      <c r="C3937" s="34"/>
      <c r="D3937" s="34"/>
      <c r="E3937" s="34"/>
      <c r="F3937" s="34"/>
      <c r="G3937" s="34"/>
      <c r="H3937" s="33"/>
      <c r="I3937" s="33"/>
      <c r="J3937" s="33"/>
      <c r="K3937" s="33"/>
      <c r="L3937" s="35"/>
      <c r="M3937" s="35"/>
      <c r="N3937" s="36"/>
      <c r="O3937" s="37"/>
      <c r="P3937" s="43"/>
      <c r="Q3937" s="38"/>
      <c r="R3937" s="38"/>
      <c r="S3937" s="39"/>
      <c r="T3937" s="40"/>
      <c r="U3937" s="40"/>
      <c r="V3937" s="38"/>
      <c r="W3937" s="38"/>
      <c r="X3937" s="38"/>
      <c r="Y3937" s="43"/>
    </row>
    <row r="3938" spans="1:25">
      <c r="A3938" s="34"/>
      <c r="B3938" s="34"/>
      <c r="C3938" s="34"/>
      <c r="D3938" s="34"/>
      <c r="E3938" s="34"/>
      <c r="F3938" s="34"/>
      <c r="G3938" s="34"/>
      <c r="H3938" s="33"/>
      <c r="I3938" s="33"/>
      <c r="J3938" s="33"/>
      <c r="K3938" s="33"/>
      <c r="L3938" s="35"/>
      <c r="M3938" s="35"/>
      <c r="N3938" s="36"/>
      <c r="O3938" s="37"/>
      <c r="P3938" s="43"/>
      <c r="Q3938" s="38"/>
      <c r="R3938" s="38"/>
      <c r="S3938" s="39"/>
      <c r="T3938" s="40"/>
      <c r="U3938" s="40"/>
      <c r="V3938" s="38"/>
      <c r="W3938" s="38"/>
      <c r="X3938" s="38"/>
      <c r="Y3938" s="43"/>
    </row>
    <row r="3939" spans="1:25">
      <c r="A3939" s="34"/>
      <c r="B3939" s="34"/>
      <c r="C3939" s="34"/>
      <c r="D3939" s="34"/>
      <c r="E3939" s="34"/>
      <c r="F3939" s="34"/>
      <c r="G3939" s="34"/>
      <c r="H3939" s="33"/>
      <c r="I3939" s="33"/>
      <c r="J3939" s="33"/>
      <c r="K3939" s="33"/>
      <c r="L3939" s="35"/>
      <c r="M3939" s="35"/>
      <c r="N3939" s="36"/>
      <c r="O3939" s="37"/>
      <c r="P3939" s="43"/>
      <c r="Q3939" s="38"/>
      <c r="R3939" s="38"/>
      <c r="S3939" s="39"/>
      <c r="T3939" s="40"/>
      <c r="U3939" s="40"/>
      <c r="V3939" s="38"/>
      <c r="W3939" s="38"/>
      <c r="X3939" s="38"/>
      <c r="Y3939" s="43"/>
    </row>
    <row r="3940" spans="1:25">
      <c r="A3940" s="34"/>
      <c r="B3940" s="34"/>
      <c r="C3940" s="34"/>
      <c r="D3940" s="34"/>
      <c r="E3940" s="34"/>
      <c r="F3940" s="34"/>
      <c r="G3940" s="34"/>
      <c r="H3940" s="33"/>
      <c r="I3940" s="33"/>
      <c r="J3940" s="33"/>
      <c r="K3940" s="33"/>
      <c r="L3940" s="35"/>
      <c r="M3940" s="35"/>
      <c r="N3940" s="36"/>
      <c r="O3940" s="37"/>
      <c r="P3940" s="43"/>
      <c r="Q3940" s="38"/>
      <c r="R3940" s="38"/>
      <c r="S3940" s="39"/>
      <c r="T3940" s="40"/>
      <c r="U3940" s="40"/>
      <c r="V3940" s="38"/>
      <c r="W3940" s="38"/>
      <c r="X3940" s="38"/>
      <c r="Y3940" s="43"/>
    </row>
    <row r="3941" spans="1:25">
      <c r="A3941" s="34"/>
      <c r="B3941" s="34"/>
      <c r="C3941" s="34"/>
      <c r="D3941" s="34"/>
      <c r="E3941" s="34"/>
      <c r="F3941" s="34"/>
      <c r="G3941" s="34"/>
      <c r="H3941" s="33"/>
      <c r="I3941" s="33"/>
      <c r="J3941" s="33"/>
      <c r="K3941" s="33"/>
      <c r="L3941" s="35"/>
      <c r="M3941" s="35"/>
      <c r="N3941" s="36"/>
      <c r="O3941" s="37"/>
      <c r="P3941" s="43"/>
      <c r="Q3941" s="38"/>
      <c r="R3941" s="38"/>
      <c r="S3941" s="39"/>
      <c r="T3941" s="40"/>
      <c r="U3941" s="40"/>
      <c r="V3941" s="38"/>
      <c r="W3941" s="38"/>
      <c r="X3941" s="38"/>
      <c r="Y3941" s="43"/>
    </row>
    <row r="3942" spans="1:25">
      <c r="A3942" s="34"/>
      <c r="B3942" s="34"/>
      <c r="C3942" s="34"/>
      <c r="D3942" s="34"/>
      <c r="E3942" s="34"/>
      <c r="F3942" s="34"/>
      <c r="G3942" s="34"/>
      <c r="H3942" s="33"/>
      <c r="I3942" s="33"/>
      <c r="J3942" s="33"/>
      <c r="K3942" s="33"/>
      <c r="L3942" s="35"/>
      <c r="M3942" s="35"/>
      <c r="N3942" s="36"/>
      <c r="O3942" s="37"/>
      <c r="P3942" s="43"/>
      <c r="Q3942" s="38"/>
      <c r="R3942" s="38"/>
      <c r="S3942" s="39"/>
      <c r="T3942" s="40"/>
      <c r="U3942" s="40"/>
      <c r="V3942" s="38"/>
      <c r="W3942" s="38"/>
      <c r="X3942" s="38"/>
      <c r="Y3942" s="43"/>
    </row>
    <row r="3943" spans="1:25">
      <c r="A3943" s="34"/>
      <c r="B3943" s="34"/>
      <c r="C3943" s="34"/>
      <c r="D3943" s="34"/>
      <c r="E3943" s="34"/>
      <c r="F3943" s="34"/>
      <c r="G3943" s="34"/>
      <c r="H3943" s="33"/>
      <c r="I3943" s="33"/>
      <c r="J3943" s="33"/>
      <c r="K3943" s="33"/>
      <c r="L3943" s="35"/>
      <c r="M3943" s="35"/>
      <c r="N3943" s="36"/>
      <c r="O3943" s="37"/>
      <c r="P3943" s="43"/>
      <c r="Q3943" s="38"/>
      <c r="R3943" s="38"/>
      <c r="S3943" s="39"/>
      <c r="T3943" s="40"/>
      <c r="U3943" s="40"/>
      <c r="V3943" s="38"/>
      <c r="W3943" s="38"/>
      <c r="X3943" s="38"/>
      <c r="Y3943" s="43"/>
    </row>
    <row r="3944" spans="1:25">
      <c r="A3944" s="34"/>
      <c r="B3944" s="34"/>
      <c r="C3944" s="34"/>
      <c r="D3944" s="34"/>
      <c r="E3944" s="34"/>
      <c r="F3944" s="34"/>
      <c r="G3944" s="34"/>
      <c r="H3944" s="33"/>
      <c r="I3944" s="33"/>
      <c r="J3944" s="33"/>
      <c r="K3944" s="33"/>
      <c r="L3944" s="35"/>
      <c r="M3944" s="35"/>
      <c r="N3944" s="36"/>
      <c r="O3944" s="37"/>
      <c r="P3944" s="43"/>
      <c r="Q3944" s="38"/>
      <c r="R3944" s="38"/>
      <c r="S3944" s="39"/>
      <c r="T3944" s="40"/>
      <c r="U3944" s="40"/>
      <c r="V3944" s="38"/>
      <c r="W3944" s="38"/>
      <c r="X3944" s="38"/>
      <c r="Y3944" s="43"/>
    </row>
    <row r="3945" spans="1:25">
      <c r="A3945" s="34"/>
      <c r="B3945" s="34"/>
      <c r="C3945" s="34"/>
      <c r="D3945" s="34"/>
      <c r="E3945" s="34"/>
      <c r="F3945" s="34"/>
      <c r="G3945" s="34"/>
      <c r="H3945" s="33"/>
      <c r="I3945" s="33"/>
      <c r="J3945" s="33"/>
      <c r="K3945" s="33"/>
      <c r="L3945" s="35"/>
      <c r="M3945" s="35"/>
      <c r="N3945" s="36"/>
      <c r="O3945" s="37"/>
      <c r="P3945" s="43"/>
      <c r="Q3945" s="38"/>
      <c r="R3945" s="38"/>
      <c r="S3945" s="39"/>
      <c r="T3945" s="40"/>
      <c r="U3945" s="40"/>
      <c r="V3945" s="38"/>
      <c r="W3945" s="38"/>
      <c r="X3945" s="38"/>
      <c r="Y3945" s="43"/>
    </row>
    <row r="3946" spans="1:25">
      <c r="A3946" s="34"/>
      <c r="B3946" s="34"/>
      <c r="C3946" s="34"/>
      <c r="D3946" s="34"/>
      <c r="E3946" s="34"/>
      <c r="F3946" s="34"/>
      <c r="G3946" s="34"/>
      <c r="H3946" s="33"/>
      <c r="I3946" s="33"/>
      <c r="J3946" s="33"/>
      <c r="K3946" s="33"/>
      <c r="L3946" s="35"/>
      <c r="M3946" s="35"/>
      <c r="N3946" s="36"/>
      <c r="O3946" s="37"/>
      <c r="P3946" s="43"/>
      <c r="Q3946" s="38"/>
      <c r="R3946" s="38"/>
      <c r="S3946" s="39"/>
      <c r="T3946" s="40"/>
      <c r="U3946" s="40"/>
      <c r="V3946" s="38"/>
      <c r="W3946" s="38"/>
      <c r="X3946" s="38"/>
      <c r="Y3946" s="43"/>
    </row>
    <row r="3947" spans="1:25">
      <c r="A3947" s="34"/>
      <c r="B3947" s="34"/>
      <c r="C3947" s="34"/>
      <c r="D3947" s="34"/>
      <c r="E3947" s="34"/>
      <c r="F3947" s="34"/>
      <c r="G3947" s="34"/>
      <c r="H3947" s="33"/>
      <c r="I3947" s="33"/>
      <c r="J3947" s="33"/>
      <c r="K3947" s="33"/>
      <c r="L3947" s="35"/>
      <c r="M3947" s="35"/>
      <c r="N3947" s="36"/>
      <c r="O3947" s="37"/>
      <c r="P3947" s="43"/>
      <c r="Q3947" s="38"/>
      <c r="R3947" s="38"/>
      <c r="S3947" s="39"/>
      <c r="T3947" s="40"/>
      <c r="U3947" s="40"/>
      <c r="V3947" s="38"/>
      <c r="W3947" s="38"/>
      <c r="X3947" s="38"/>
      <c r="Y3947" s="43"/>
    </row>
    <row r="3948" spans="1:25">
      <c r="A3948" s="34"/>
      <c r="B3948" s="34"/>
      <c r="C3948" s="34"/>
      <c r="D3948" s="34"/>
      <c r="E3948" s="34"/>
      <c r="F3948" s="34"/>
      <c r="G3948" s="34"/>
      <c r="H3948" s="33"/>
      <c r="I3948" s="33"/>
      <c r="J3948" s="33"/>
      <c r="K3948" s="33"/>
      <c r="L3948" s="35"/>
      <c r="M3948" s="35"/>
      <c r="N3948" s="36"/>
      <c r="O3948" s="37"/>
      <c r="P3948" s="43"/>
      <c r="Q3948" s="38"/>
      <c r="R3948" s="38"/>
      <c r="S3948" s="39"/>
      <c r="T3948" s="40"/>
      <c r="U3948" s="40"/>
      <c r="V3948" s="38"/>
      <c r="W3948" s="38"/>
      <c r="X3948" s="38"/>
      <c r="Y3948" s="43"/>
    </row>
    <row r="3949" spans="1:25">
      <c r="A3949" s="34"/>
      <c r="B3949" s="34"/>
      <c r="C3949" s="34"/>
      <c r="D3949" s="34"/>
      <c r="E3949" s="34"/>
      <c r="F3949" s="34"/>
      <c r="G3949" s="34"/>
      <c r="H3949" s="33"/>
      <c r="I3949" s="33"/>
      <c r="J3949" s="33"/>
      <c r="K3949" s="33"/>
      <c r="L3949" s="35"/>
      <c r="M3949" s="35"/>
      <c r="N3949" s="36"/>
      <c r="O3949" s="37"/>
      <c r="P3949" s="43"/>
      <c r="Q3949" s="38"/>
      <c r="R3949" s="38"/>
      <c r="S3949" s="39"/>
      <c r="T3949" s="40"/>
      <c r="U3949" s="40"/>
      <c r="V3949" s="38"/>
      <c r="W3949" s="38"/>
      <c r="X3949" s="38"/>
      <c r="Y3949" s="43"/>
    </row>
    <row r="3950" spans="1:25">
      <c r="A3950" s="34"/>
      <c r="B3950" s="34"/>
      <c r="C3950" s="34"/>
      <c r="D3950" s="34"/>
      <c r="E3950" s="34"/>
      <c r="F3950" s="34"/>
      <c r="G3950" s="34"/>
      <c r="H3950" s="33"/>
      <c r="I3950" s="33"/>
      <c r="J3950" s="33"/>
      <c r="K3950" s="33"/>
      <c r="L3950" s="35"/>
      <c r="M3950" s="35"/>
      <c r="N3950" s="36"/>
      <c r="O3950" s="37"/>
      <c r="P3950" s="43"/>
      <c r="Q3950" s="38"/>
      <c r="R3950" s="38"/>
      <c r="S3950" s="39"/>
      <c r="T3950" s="40"/>
      <c r="U3950" s="40"/>
      <c r="V3950" s="38"/>
      <c r="W3950" s="38"/>
      <c r="X3950" s="38"/>
      <c r="Y3950" s="43"/>
    </row>
    <row r="3951" spans="1:25">
      <c r="A3951" s="34"/>
      <c r="B3951" s="34"/>
      <c r="C3951" s="34"/>
      <c r="D3951" s="34"/>
      <c r="E3951" s="34"/>
      <c r="F3951" s="34"/>
      <c r="G3951" s="34"/>
      <c r="H3951" s="33"/>
      <c r="I3951" s="33"/>
      <c r="J3951" s="33"/>
      <c r="K3951" s="33"/>
      <c r="L3951" s="35"/>
      <c r="M3951" s="35"/>
      <c r="N3951" s="36"/>
      <c r="O3951" s="37"/>
      <c r="P3951" s="43"/>
      <c r="Q3951" s="38"/>
      <c r="R3951" s="38"/>
      <c r="S3951" s="39"/>
      <c r="T3951" s="40"/>
      <c r="U3951" s="40"/>
      <c r="V3951" s="38"/>
      <c r="W3951" s="38"/>
      <c r="X3951" s="38"/>
      <c r="Y3951" s="43"/>
    </row>
    <row r="3952" spans="1:25">
      <c r="A3952" s="34"/>
      <c r="B3952" s="34"/>
      <c r="C3952" s="34"/>
      <c r="D3952" s="34"/>
      <c r="E3952" s="34"/>
      <c r="F3952" s="34"/>
      <c r="G3952" s="34"/>
      <c r="H3952" s="33"/>
      <c r="I3952" s="33"/>
      <c r="J3952" s="33"/>
      <c r="K3952" s="33"/>
      <c r="L3952" s="35"/>
      <c r="M3952" s="35"/>
      <c r="N3952" s="36"/>
      <c r="O3952" s="37"/>
      <c r="P3952" s="43"/>
      <c r="Q3952" s="38"/>
      <c r="R3952" s="38"/>
      <c r="S3952" s="39"/>
      <c r="T3952" s="40"/>
      <c r="U3952" s="40"/>
      <c r="V3952" s="38"/>
      <c r="W3952" s="38"/>
      <c r="X3952" s="38"/>
      <c r="Y3952" s="43"/>
    </row>
    <row r="3953" spans="1:25">
      <c r="A3953" s="34"/>
      <c r="B3953" s="34"/>
      <c r="C3953" s="34"/>
      <c r="D3953" s="34"/>
      <c r="E3953" s="34"/>
      <c r="F3953" s="34"/>
      <c r="G3953" s="34"/>
      <c r="H3953" s="33"/>
      <c r="I3953" s="33"/>
      <c r="J3953" s="33"/>
      <c r="K3953" s="33"/>
      <c r="L3953" s="35"/>
      <c r="M3953" s="35"/>
      <c r="N3953" s="36"/>
      <c r="O3953" s="37"/>
      <c r="P3953" s="43"/>
      <c r="Q3953" s="38"/>
      <c r="R3953" s="38"/>
      <c r="S3953" s="39"/>
      <c r="T3953" s="40"/>
      <c r="U3953" s="40"/>
      <c r="V3953" s="38"/>
      <c r="W3953" s="38"/>
      <c r="X3953" s="38"/>
      <c r="Y3953" s="43"/>
    </row>
    <row r="3954" spans="1:25">
      <c r="A3954" s="34"/>
      <c r="B3954" s="34"/>
      <c r="C3954" s="34"/>
      <c r="D3954" s="34"/>
      <c r="E3954" s="34"/>
      <c r="F3954" s="34"/>
      <c r="G3954" s="34"/>
      <c r="H3954" s="33"/>
      <c r="I3954" s="33"/>
      <c r="J3954" s="33"/>
      <c r="K3954" s="33"/>
      <c r="L3954" s="35"/>
      <c r="M3954" s="35"/>
      <c r="N3954" s="36"/>
      <c r="O3954" s="37"/>
      <c r="P3954" s="43"/>
      <c r="Q3954" s="38"/>
      <c r="R3954" s="38"/>
      <c r="S3954" s="39"/>
      <c r="T3954" s="40"/>
      <c r="U3954" s="40"/>
      <c r="V3954" s="38"/>
      <c r="W3954" s="38"/>
      <c r="X3954" s="38"/>
      <c r="Y3954" s="43"/>
    </row>
    <row r="3955" spans="1:25">
      <c r="A3955" s="34"/>
      <c r="B3955" s="34"/>
      <c r="C3955" s="34"/>
      <c r="D3955" s="34"/>
      <c r="E3955" s="34"/>
      <c r="F3955" s="34"/>
      <c r="G3955" s="34"/>
      <c r="H3955" s="33"/>
      <c r="I3955" s="33"/>
      <c r="J3955" s="33"/>
      <c r="K3955" s="33"/>
      <c r="L3955" s="35"/>
      <c r="M3955" s="35"/>
      <c r="N3955" s="36"/>
      <c r="O3955" s="37"/>
      <c r="P3955" s="43"/>
      <c r="Q3955" s="38"/>
      <c r="R3955" s="38"/>
      <c r="S3955" s="39"/>
      <c r="T3955" s="40"/>
      <c r="U3955" s="40"/>
      <c r="V3955" s="38"/>
      <c r="W3955" s="38"/>
      <c r="X3955" s="38"/>
      <c r="Y3955" s="43"/>
    </row>
    <row r="3956" spans="1:25">
      <c r="A3956" s="34"/>
      <c r="B3956" s="34"/>
      <c r="C3956" s="34"/>
      <c r="D3956" s="34"/>
      <c r="E3956" s="34"/>
      <c r="F3956" s="34"/>
      <c r="G3956" s="34"/>
      <c r="H3956" s="33"/>
      <c r="I3956" s="33"/>
      <c r="J3956" s="33"/>
      <c r="K3956" s="33"/>
      <c r="L3956" s="35"/>
      <c r="M3956" s="35"/>
      <c r="N3956" s="36"/>
      <c r="O3956" s="37"/>
      <c r="P3956" s="43"/>
      <c r="Q3956" s="38"/>
      <c r="R3956" s="38"/>
      <c r="S3956" s="39"/>
      <c r="T3956" s="40"/>
      <c r="U3956" s="40"/>
      <c r="V3956" s="38"/>
      <c r="W3956" s="38"/>
      <c r="X3956" s="38"/>
      <c r="Y3956" s="43"/>
    </row>
    <row r="3957" spans="1:25">
      <c r="A3957" s="34"/>
      <c r="B3957" s="34"/>
      <c r="C3957" s="34"/>
      <c r="D3957" s="34"/>
      <c r="E3957" s="34"/>
      <c r="F3957" s="34"/>
      <c r="G3957" s="34"/>
      <c r="H3957" s="33"/>
      <c r="I3957" s="33"/>
      <c r="J3957" s="33"/>
      <c r="K3957" s="33"/>
      <c r="L3957" s="35"/>
      <c r="M3957" s="35"/>
      <c r="N3957" s="36"/>
      <c r="O3957" s="37"/>
      <c r="P3957" s="43"/>
      <c r="Q3957" s="38"/>
      <c r="R3957" s="38"/>
      <c r="S3957" s="39"/>
      <c r="T3957" s="40"/>
      <c r="U3957" s="40"/>
      <c r="V3957" s="38"/>
      <c r="W3957" s="38"/>
      <c r="X3957" s="38"/>
      <c r="Y3957" s="43"/>
    </row>
    <row r="3958" spans="1:25">
      <c r="A3958" s="34"/>
      <c r="B3958" s="34"/>
      <c r="C3958" s="34"/>
      <c r="D3958" s="34"/>
      <c r="E3958" s="34"/>
      <c r="F3958" s="34"/>
      <c r="G3958" s="34"/>
      <c r="H3958" s="33"/>
      <c r="I3958" s="33"/>
      <c r="J3958" s="33"/>
      <c r="K3958" s="33"/>
      <c r="L3958" s="35"/>
      <c r="M3958" s="35"/>
      <c r="N3958" s="36"/>
      <c r="O3958" s="37"/>
      <c r="P3958" s="43"/>
      <c r="Q3958" s="38"/>
      <c r="R3958" s="38"/>
      <c r="S3958" s="39"/>
      <c r="T3958" s="40"/>
      <c r="U3958" s="40"/>
      <c r="V3958" s="38"/>
      <c r="W3958" s="38"/>
      <c r="X3958" s="38"/>
      <c r="Y3958" s="43"/>
    </row>
    <row r="3959" spans="1:25">
      <c r="A3959" s="34"/>
      <c r="B3959" s="34"/>
      <c r="C3959" s="34"/>
      <c r="D3959" s="34"/>
      <c r="E3959" s="34"/>
      <c r="F3959" s="34"/>
      <c r="G3959" s="34"/>
      <c r="H3959" s="33"/>
      <c r="I3959" s="33"/>
      <c r="J3959" s="33"/>
      <c r="K3959" s="33"/>
      <c r="L3959" s="35"/>
      <c r="M3959" s="35"/>
      <c r="N3959" s="36"/>
      <c r="O3959" s="37"/>
      <c r="P3959" s="43"/>
      <c r="Q3959" s="38"/>
      <c r="R3959" s="38"/>
      <c r="S3959" s="39"/>
      <c r="T3959" s="40"/>
      <c r="U3959" s="40"/>
      <c r="V3959" s="38"/>
      <c r="W3959" s="38"/>
      <c r="X3959" s="38"/>
      <c r="Y3959" s="43"/>
    </row>
    <row r="3960" spans="1:25">
      <c r="A3960" s="34"/>
      <c r="B3960" s="34"/>
      <c r="C3960" s="34"/>
      <c r="D3960" s="34"/>
      <c r="E3960" s="34"/>
      <c r="F3960" s="34"/>
      <c r="G3960" s="34"/>
      <c r="H3960" s="33"/>
      <c r="I3960" s="33"/>
      <c r="J3960" s="33"/>
      <c r="K3960" s="33"/>
      <c r="L3960" s="35"/>
      <c r="M3960" s="35"/>
      <c r="N3960" s="36"/>
      <c r="O3960" s="37"/>
      <c r="P3960" s="43"/>
      <c r="Q3960" s="38"/>
      <c r="R3960" s="38"/>
      <c r="S3960" s="39"/>
      <c r="T3960" s="40"/>
      <c r="U3960" s="40"/>
      <c r="V3960" s="38"/>
      <c r="W3960" s="38"/>
      <c r="X3960" s="38"/>
      <c r="Y3960" s="43"/>
    </row>
    <row r="3961" spans="1:25">
      <c r="A3961" s="34"/>
      <c r="B3961" s="34"/>
      <c r="C3961" s="34"/>
      <c r="D3961" s="34"/>
      <c r="E3961" s="34"/>
      <c r="F3961" s="34"/>
      <c r="G3961" s="34"/>
      <c r="H3961" s="33"/>
      <c r="I3961" s="33"/>
      <c r="J3961" s="33"/>
      <c r="K3961" s="33"/>
      <c r="L3961" s="35"/>
      <c r="M3961" s="35"/>
      <c r="N3961" s="36"/>
      <c r="O3961" s="37"/>
      <c r="P3961" s="43"/>
      <c r="Q3961" s="38"/>
      <c r="R3961" s="38"/>
      <c r="S3961" s="39"/>
      <c r="T3961" s="40"/>
      <c r="U3961" s="40"/>
      <c r="V3961" s="38"/>
      <c r="W3961" s="38"/>
      <c r="X3961" s="38"/>
      <c r="Y3961" s="43"/>
    </row>
    <row r="3962" spans="1:25">
      <c r="A3962" s="34"/>
      <c r="B3962" s="34"/>
      <c r="C3962" s="34"/>
      <c r="D3962" s="34"/>
      <c r="E3962" s="34"/>
      <c r="F3962" s="34"/>
      <c r="G3962" s="34"/>
      <c r="H3962" s="33"/>
      <c r="I3962" s="33"/>
      <c r="J3962" s="33"/>
      <c r="K3962" s="33"/>
      <c r="L3962" s="35"/>
      <c r="M3962" s="35"/>
      <c r="N3962" s="36"/>
      <c r="O3962" s="37"/>
      <c r="P3962" s="43"/>
      <c r="Q3962" s="38"/>
      <c r="R3962" s="38"/>
      <c r="S3962" s="39"/>
      <c r="T3962" s="40"/>
      <c r="U3962" s="40"/>
      <c r="V3962" s="38"/>
      <c r="W3962" s="38"/>
      <c r="X3962" s="38"/>
      <c r="Y3962" s="43"/>
    </row>
    <row r="3963" spans="1:25">
      <c r="A3963" s="34"/>
      <c r="B3963" s="34"/>
      <c r="C3963" s="34"/>
      <c r="D3963" s="34"/>
      <c r="E3963" s="34"/>
      <c r="F3963" s="34"/>
      <c r="G3963" s="34"/>
      <c r="H3963" s="33"/>
      <c r="I3963" s="33"/>
      <c r="J3963" s="33"/>
      <c r="K3963" s="33"/>
      <c r="L3963" s="35"/>
      <c r="M3963" s="35"/>
      <c r="N3963" s="36"/>
      <c r="O3963" s="37"/>
      <c r="P3963" s="43"/>
      <c r="Q3963" s="38"/>
      <c r="R3963" s="38"/>
      <c r="S3963" s="39"/>
      <c r="T3963" s="40"/>
      <c r="U3963" s="40"/>
      <c r="V3963" s="38"/>
      <c r="W3963" s="38"/>
      <c r="X3963" s="38"/>
      <c r="Y3963" s="43"/>
    </row>
    <row r="3964" spans="1:25">
      <c r="A3964" s="34"/>
      <c r="B3964" s="34"/>
      <c r="C3964" s="34"/>
      <c r="D3964" s="34"/>
      <c r="E3964" s="34"/>
      <c r="F3964" s="34"/>
      <c r="G3964" s="34"/>
      <c r="H3964" s="33"/>
      <c r="I3964" s="33"/>
      <c r="J3964" s="33"/>
      <c r="K3964" s="33"/>
      <c r="L3964" s="35"/>
      <c r="M3964" s="35"/>
      <c r="N3964" s="36"/>
      <c r="O3964" s="37"/>
      <c r="P3964" s="43"/>
      <c r="Q3964" s="38"/>
      <c r="R3964" s="38"/>
      <c r="S3964" s="39"/>
      <c r="T3964" s="40"/>
      <c r="U3964" s="40"/>
      <c r="V3964" s="38"/>
      <c r="W3964" s="38"/>
      <c r="X3964" s="38"/>
      <c r="Y3964" s="43"/>
    </row>
    <row r="3965" spans="1:25">
      <c r="A3965" s="34"/>
      <c r="B3965" s="34"/>
      <c r="C3965" s="34"/>
      <c r="D3965" s="34"/>
      <c r="E3965" s="34"/>
      <c r="F3965" s="34"/>
      <c r="G3965" s="34"/>
      <c r="H3965" s="33"/>
      <c r="I3965" s="33"/>
      <c r="J3965" s="33"/>
      <c r="K3965" s="33"/>
      <c r="L3965" s="35"/>
      <c r="M3965" s="35"/>
      <c r="N3965" s="36"/>
      <c r="O3965" s="37"/>
      <c r="P3965" s="43"/>
      <c r="Q3965" s="38"/>
      <c r="R3965" s="38"/>
      <c r="S3965" s="39"/>
      <c r="T3965" s="40"/>
      <c r="U3965" s="40"/>
      <c r="V3965" s="38"/>
      <c r="W3965" s="38"/>
      <c r="X3965" s="38"/>
      <c r="Y3965" s="43"/>
    </row>
    <row r="3966" spans="1:25">
      <c r="A3966" s="34"/>
      <c r="B3966" s="34"/>
      <c r="C3966" s="34"/>
      <c r="D3966" s="34"/>
      <c r="E3966" s="34"/>
      <c r="F3966" s="34"/>
      <c r="G3966" s="34"/>
      <c r="H3966" s="33"/>
      <c r="I3966" s="33"/>
      <c r="J3966" s="33"/>
      <c r="K3966" s="33"/>
      <c r="L3966" s="35"/>
      <c r="M3966" s="35"/>
      <c r="N3966" s="36"/>
      <c r="O3966" s="37"/>
      <c r="P3966" s="43"/>
      <c r="Q3966" s="38"/>
      <c r="R3966" s="38"/>
      <c r="S3966" s="39"/>
      <c r="T3966" s="40"/>
      <c r="U3966" s="40"/>
      <c r="V3966" s="38"/>
      <c r="W3966" s="38"/>
      <c r="X3966" s="38"/>
      <c r="Y3966" s="43"/>
    </row>
    <row r="3967" spans="1:25">
      <c r="A3967" s="34"/>
      <c r="B3967" s="34"/>
      <c r="C3967" s="34"/>
      <c r="D3967" s="34"/>
      <c r="E3967" s="34"/>
      <c r="F3967" s="34"/>
      <c r="G3967" s="34"/>
      <c r="H3967" s="33"/>
      <c r="I3967" s="33"/>
      <c r="J3967" s="33"/>
      <c r="K3967" s="33"/>
      <c r="L3967" s="35"/>
      <c r="M3967" s="35"/>
      <c r="N3967" s="36"/>
      <c r="O3967" s="37"/>
      <c r="P3967" s="43"/>
      <c r="Q3967" s="38"/>
      <c r="R3967" s="38"/>
      <c r="S3967" s="39"/>
      <c r="T3967" s="40"/>
      <c r="U3967" s="40"/>
      <c r="V3967" s="38"/>
      <c r="W3967" s="38"/>
      <c r="X3967" s="38"/>
      <c r="Y3967" s="43"/>
    </row>
    <row r="3968" spans="1:25">
      <c r="A3968" s="34"/>
      <c r="B3968" s="34"/>
      <c r="C3968" s="34"/>
      <c r="D3968" s="34"/>
      <c r="E3968" s="34"/>
      <c r="F3968" s="34"/>
      <c r="G3968" s="34"/>
      <c r="H3968" s="33"/>
      <c r="I3968" s="33"/>
      <c r="J3968" s="33"/>
      <c r="K3968" s="33"/>
      <c r="L3968" s="35"/>
      <c r="M3968" s="35"/>
      <c r="N3968" s="36"/>
      <c r="O3968" s="37"/>
      <c r="P3968" s="43"/>
      <c r="Q3968" s="38"/>
      <c r="R3968" s="38"/>
      <c r="S3968" s="39"/>
      <c r="T3968" s="40"/>
      <c r="U3968" s="40"/>
      <c r="V3968" s="38"/>
      <c r="W3968" s="38"/>
      <c r="X3968" s="38"/>
      <c r="Y3968" s="43"/>
    </row>
    <row r="3969" spans="1:25">
      <c r="A3969" s="34"/>
      <c r="B3969" s="34"/>
      <c r="C3969" s="34"/>
      <c r="D3969" s="34"/>
      <c r="E3969" s="34"/>
      <c r="F3969" s="34"/>
      <c r="G3969" s="34"/>
      <c r="H3969" s="33"/>
      <c r="I3969" s="33"/>
      <c r="J3969" s="33"/>
      <c r="K3969" s="33"/>
      <c r="L3969" s="35"/>
      <c r="M3969" s="35"/>
      <c r="N3969" s="36"/>
      <c r="O3969" s="37"/>
      <c r="P3969" s="43"/>
      <c r="Q3969" s="38"/>
      <c r="R3969" s="38"/>
      <c r="S3969" s="39"/>
      <c r="T3969" s="40"/>
      <c r="U3969" s="40"/>
      <c r="V3969" s="38"/>
      <c r="W3969" s="38"/>
      <c r="X3969" s="38"/>
      <c r="Y3969" s="43"/>
    </row>
    <row r="3970" spans="1:25">
      <c r="A3970" s="34"/>
      <c r="B3970" s="34"/>
      <c r="C3970" s="34"/>
      <c r="D3970" s="34"/>
      <c r="E3970" s="34"/>
      <c r="F3970" s="34"/>
      <c r="G3970" s="34"/>
      <c r="H3970" s="33"/>
      <c r="I3970" s="33"/>
      <c r="J3970" s="33"/>
      <c r="K3970" s="33"/>
      <c r="L3970" s="35"/>
      <c r="M3970" s="35"/>
      <c r="N3970" s="36"/>
      <c r="O3970" s="37"/>
      <c r="P3970" s="43"/>
      <c r="Q3970" s="38"/>
      <c r="R3970" s="38"/>
      <c r="S3970" s="39"/>
      <c r="T3970" s="40"/>
      <c r="U3970" s="40"/>
      <c r="V3970" s="38"/>
      <c r="W3970" s="38"/>
      <c r="X3970" s="38"/>
      <c r="Y3970" s="43"/>
    </row>
    <row r="3971" spans="1:25">
      <c r="A3971" s="34"/>
      <c r="B3971" s="34"/>
      <c r="C3971" s="34"/>
      <c r="D3971" s="34"/>
      <c r="E3971" s="34"/>
      <c r="F3971" s="34"/>
      <c r="G3971" s="34"/>
      <c r="H3971" s="33"/>
      <c r="I3971" s="33"/>
      <c r="J3971" s="33"/>
      <c r="K3971" s="33"/>
      <c r="L3971" s="35"/>
      <c r="M3971" s="35"/>
      <c r="N3971" s="36"/>
      <c r="O3971" s="37"/>
      <c r="P3971" s="43"/>
      <c r="Q3971" s="38"/>
      <c r="R3971" s="38"/>
      <c r="S3971" s="39"/>
      <c r="T3971" s="40"/>
      <c r="U3971" s="40"/>
      <c r="V3971" s="38"/>
      <c r="W3971" s="38"/>
      <c r="X3971" s="38"/>
      <c r="Y3971" s="43"/>
    </row>
    <row r="3972" spans="1:25">
      <c r="A3972" s="34"/>
      <c r="B3972" s="34"/>
      <c r="C3972" s="34"/>
      <c r="D3972" s="34"/>
      <c r="E3972" s="34"/>
      <c r="F3972" s="34"/>
      <c r="G3972" s="34"/>
      <c r="H3972" s="33"/>
      <c r="I3972" s="33"/>
      <c r="J3972" s="33"/>
      <c r="K3972" s="33"/>
      <c r="L3972" s="35"/>
      <c r="M3972" s="35"/>
      <c r="N3972" s="36"/>
      <c r="O3972" s="37"/>
      <c r="P3972" s="43"/>
      <c r="Q3972" s="38"/>
      <c r="R3972" s="38"/>
      <c r="S3972" s="39"/>
      <c r="T3972" s="40"/>
      <c r="U3972" s="40"/>
      <c r="V3972" s="38"/>
      <c r="W3972" s="38"/>
      <c r="X3972" s="38"/>
      <c r="Y3972" s="43"/>
    </row>
    <row r="3973" spans="1:25">
      <c r="A3973" s="34"/>
      <c r="B3973" s="34"/>
      <c r="C3973" s="34"/>
      <c r="D3973" s="34"/>
      <c r="E3973" s="34"/>
      <c r="F3973" s="34"/>
      <c r="G3973" s="34"/>
      <c r="H3973" s="33"/>
      <c r="I3973" s="33"/>
      <c r="J3973" s="33"/>
      <c r="K3973" s="33"/>
      <c r="L3973" s="35"/>
      <c r="M3973" s="35"/>
      <c r="N3973" s="36"/>
      <c r="O3973" s="37"/>
      <c r="P3973" s="43"/>
      <c r="Q3973" s="38"/>
      <c r="R3973" s="38"/>
      <c r="S3973" s="39"/>
      <c r="T3973" s="40"/>
      <c r="U3973" s="40"/>
      <c r="V3973" s="38"/>
      <c r="W3973" s="38"/>
      <c r="X3973" s="38"/>
      <c r="Y3973" s="43"/>
    </row>
    <row r="3974" spans="1:25">
      <c r="A3974" s="34"/>
      <c r="B3974" s="34"/>
      <c r="C3974" s="34"/>
      <c r="D3974" s="34"/>
      <c r="E3974" s="34"/>
      <c r="F3974" s="34"/>
      <c r="G3974" s="34"/>
      <c r="H3974" s="33"/>
      <c r="I3974" s="33"/>
      <c r="J3974" s="33"/>
      <c r="K3974" s="33"/>
      <c r="L3974" s="35"/>
      <c r="M3974" s="35"/>
      <c r="N3974" s="36"/>
      <c r="O3974" s="37"/>
      <c r="P3974" s="43"/>
      <c r="Q3974" s="38"/>
      <c r="R3974" s="38"/>
      <c r="S3974" s="39"/>
      <c r="T3974" s="40"/>
      <c r="U3974" s="40"/>
      <c r="V3974" s="38"/>
      <c r="W3974" s="38"/>
      <c r="X3974" s="38"/>
      <c r="Y3974" s="43"/>
    </row>
    <row r="3975" spans="1:25">
      <c r="A3975" s="34"/>
      <c r="B3975" s="34"/>
      <c r="C3975" s="34"/>
      <c r="D3975" s="34"/>
      <c r="E3975" s="34"/>
      <c r="F3975" s="34"/>
      <c r="G3975" s="34"/>
      <c r="H3975" s="33"/>
      <c r="I3975" s="33"/>
      <c r="J3975" s="33"/>
      <c r="K3975" s="33"/>
      <c r="L3975" s="35"/>
      <c r="M3975" s="35"/>
      <c r="N3975" s="36"/>
      <c r="O3975" s="37"/>
      <c r="P3975" s="43"/>
      <c r="Q3975" s="38"/>
      <c r="R3975" s="38"/>
      <c r="S3975" s="39"/>
      <c r="T3975" s="40"/>
      <c r="U3975" s="40"/>
      <c r="V3975" s="38"/>
      <c r="W3975" s="38"/>
      <c r="X3975" s="38"/>
      <c r="Y3975" s="43"/>
    </row>
    <row r="3976" spans="1:25">
      <c r="A3976" s="34"/>
      <c r="B3976" s="34"/>
      <c r="C3976" s="34"/>
      <c r="D3976" s="34"/>
      <c r="E3976" s="34"/>
      <c r="F3976" s="34"/>
      <c r="G3976" s="34"/>
      <c r="H3976" s="33"/>
      <c r="I3976" s="33"/>
      <c r="J3976" s="33"/>
      <c r="K3976" s="33"/>
      <c r="L3976" s="35"/>
      <c r="M3976" s="35"/>
      <c r="N3976" s="36"/>
      <c r="O3976" s="37"/>
      <c r="P3976" s="43"/>
      <c r="Q3976" s="38"/>
      <c r="R3976" s="38"/>
      <c r="S3976" s="39"/>
      <c r="T3976" s="40"/>
      <c r="U3976" s="40"/>
      <c r="V3976" s="38"/>
      <c r="W3976" s="38"/>
      <c r="X3976" s="38"/>
      <c r="Y3976" s="43"/>
    </row>
    <row r="3977" spans="1:25">
      <c r="A3977" s="34"/>
      <c r="B3977" s="34"/>
      <c r="C3977" s="34"/>
      <c r="D3977" s="34"/>
      <c r="E3977" s="34"/>
      <c r="F3977" s="34"/>
      <c r="G3977" s="34"/>
      <c r="H3977" s="33"/>
      <c r="I3977" s="33"/>
      <c r="J3977" s="33"/>
      <c r="K3977" s="33"/>
      <c r="L3977" s="35"/>
      <c r="M3977" s="35"/>
      <c r="N3977" s="36"/>
      <c r="O3977" s="37"/>
      <c r="P3977" s="43"/>
      <c r="Q3977" s="38"/>
      <c r="R3977" s="38"/>
      <c r="S3977" s="39"/>
      <c r="T3977" s="40"/>
      <c r="U3977" s="40"/>
      <c r="V3977" s="38"/>
      <c r="W3977" s="38"/>
      <c r="X3977" s="38"/>
      <c r="Y3977" s="43"/>
    </row>
    <row r="3978" spans="1:25">
      <c r="A3978" s="34"/>
      <c r="B3978" s="34"/>
      <c r="C3978" s="34"/>
      <c r="D3978" s="34"/>
      <c r="E3978" s="34"/>
      <c r="F3978" s="34"/>
      <c r="G3978" s="34"/>
      <c r="H3978" s="33"/>
      <c r="I3978" s="33"/>
      <c r="J3978" s="33"/>
      <c r="K3978" s="33"/>
      <c r="L3978" s="35"/>
      <c r="M3978" s="35"/>
      <c r="N3978" s="36"/>
      <c r="O3978" s="37"/>
      <c r="P3978" s="43"/>
      <c r="Q3978" s="38"/>
      <c r="R3978" s="38"/>
      <c r="S3978" s="39"/>
      <c r="T3978" s="40"/>
      <c r="U3978" s="40"/>
      <c r="V3978" s="38"/>
      <c r="W3978" s="38"/>
      <c r="X3978" s="38"/>
      <c r="Y3978" s="43"/>
    </row>
    <row r="3979" spans="1:25">
      <c r="A3979" s="34"/>
      <c r="B3979" s="34"/>
      <c r="C3979" s="34"/>
      <c r="D3979" s="34"/>
      <c r="E3979" s="34"/>
      <c r="F3979" s="34"/>
      <c r="G3979" s="34"/>
      <c r="H3979" s="33"/>
      <c r="I3979" s="33"/>
      <c r="J3979" s="33"/>
      <c r="K3979" s="33"/>
      <c r="L3979" s="35"/>
      <c r="M3979" s="35"/>
      <c r="N3979" s="36"/>
      <c r="O3979" s="37"/>
      <c r="P3979" s="43"/>
      <c r="Q3979" s="38"/>
      <c r="R3979" s="38"/>
      <c r="S3979" s="39"/>
      <c r="T3979" s="40"/>
      <c r="U3979" s="40"/>
      <c r="V3979" s="38"/>
      <c r="W3979" s="38"/>
      <c r="X3979" s="38"/>
      <c r="Y3979" s="43"/>
    </row>
    <row r="3980" spans="1:25">
      <c r="A3980" s="34"/>
      <c r="B3980" s="34"/>
      <c r="C3980" s="34"/>
      <c r="D3980" s="34"/>
      <c r="E3980" s="34"/>
      <c r="F3980" s="34"/>
      <c r="G3980" s="34"/>
      <c r="H3980" s="33"/>
      <c r="I3980" s="33"/>
      <c r="J3980" s="33"/>
      <c r="K3980" s="33"/>
      <c r="L3980" s="35"/>
      <c r="M3980" s="35"/>
      <c r="N3980" s="36"/>
      <c r="O3980" s="37"/>
      <c r="P3980" s="43"/>
      <c r="Q3980" s="38"/>
      <c r="R3980" s="38"/>
      <c r="S3980" s="39"/>
      <c r="T3980" s="40"/>
      <c r="U3980" s="40"/>
      <c r="V3980" s="38"/>
      <c r="W3980" s="38"/>
      <c r="X3980" s="38"/>
      <c r="Y3980" s="43"/>
    </row>
    <row r="3981" spans="1:25">
      <c r="A3981" s="34"/>
      <c r="B3981" s="34"/>
      <c r="C3981" s="34"/>
      <c r="D3981" s="34"/>
      <c r="E3981" s="34"/>
      <c r="F3981" s="34"/>
      <c r="G3981" s="34"/>
      <c r="H3981" s="33"/>
      <c r="I3981" s="33"/>
      <c r="J3981" s="33"/>
      <c r="K3981" s="33"/>
      <c r="L3981" s="35"/>
      <c r="M3981" s="35"/>
      <c r="N3981" s="36"/>
      <c r="O3981" s="37"/>
      <c r="P3981" s="43"/>
      <c r="Q3981" s="38"/>
      <c r="R3981" s="38"/>
      <c r="S3981" s="39"/>
      <c r="T3981" s="40"/>
      <c r="U3981" s="40"/>
      <c r="V3981" s="38"/>
      <c r="W3981" s="38"/>
      <c r="X3981" s="38"/>
      <c r="Y3981" s="43"/>
    </row>
    <row r="3982" spans="1:25">
      <c r="A3982" s="34"/>
      <c r="B3982" s="34"/>
      <c r="C3982" s="34"/>
      <c r="D3982" s="34"/>
      <c r="E3982" s="34"/>
      <c r="F3982" s="34"/>
      <c r="G3982" s="34"/>
      <c r="H3982" s="33"/>
      <c r="I3982" s="33"/>
      <c r="J3982" s="33"/>
      <c r="K3982" s="33"/>
      <c r="L3982" s="35"/>
      <c r="M3982" s="35"/>
      <c r="N3982" s="36"/>
      <c r="O3982" s="37"/>
      <c r="P3982" s="43"/>
      <c r="Q3982" s="38"/>
      <c r="R3982" s="38"/>
      <c r="S3982" s="39"/>
      <c r="T3982" s="40"/>
      <c r="U3982" s="40"/>
      <c r="V3982" s="38"/>
      <c r="W3982" s="38"/>
      <c r="X3982" s="38"/>
      <c r="Y3982" s="43"/>
    </row>
    <row r="3983" spans="1:25">
      <c r="A3983" s="34"/>
      <c r="B3983" s="34"/>
      <c r="C3983" s="34"/>
      <c r="D3983" s="34"/>
      <c r="E3983" s="34"/>
      <c r="F3983" s="34"/>
      <c r="G3983" s="34"/>
      <c r="H3983" s="33"/>
      <c r="I3983" s="33"/>
      <c r="J3983" s="33"/>
      <c r="K3983" s="33"/>
      <c r="L3983" s="35"/>
      <c r="M3983" s="35"/>
      <c r="N3983" s="36"/>
      <c r="O3983" s="37"/>
      <c r="P3983" s="43"/>
      <c r="Q3983" s="38"/>
      <c r="R3983" s="38"/>
      <c r="S3983" s="39"/>
      <c r="T3983" s="40"/>
      <c r="U3983" s="40"/>
      <c r="V3983" s="38"/>
      <c r="W3983" s="38"/>
      <c r="X3983" s="38"/>
      <c r="Y3983" s="43"/>
    </row>
    <row r="3984" spans="1:25">
      <c r="A3984" s="34"/>
      <c r="B3984" s="34"/>
      <c r="C3984" s="34"/>
      <c r="D3984" s="34"/>
      <c r="E3984" s="34"/>
      <c r="F3984" s="34"/>
      <c r="G3984" s="34"/>
      <c r="H3984" s="33"/>
      <c r="I3984" s="33"/>
      <c r="J3984" s="33"/>
      <c r="K3984" s="33"/>
      <c r="L3984" s="35"/>
      <c r="M3984" s="35"/>
      <c r="N3984" s="36"/>
      <c r="O3984" s="37"/>
      <c r="P3984" s="43"/>
      <c r="Q3984" s="38"/>
      <c r="R3984" s="38"/>
      <c r="S3984" s="39"/>
      <c r="T3984" s="40"/>
      <c r="U3984" s="40"/>
      <c r="V3984" s="38"/>
      <c r="W3984" s="38"/>
      <c r="X3984" s="38"/>
      <c r="Y3984" s="43"/>
    </row>
    <row r="3985" spans="1:25">
      <c r="A3985" s="34"/>
      <c r="B3985" s="34"/>
      <c r="C3985" s="34"/>
      <c r="D3985" s="34"/>
      <c r="E3985" s="34"/>
      <c r="F3985" s="34"/>
      <c r="G3985" s="34"/>
      <c r="H3985" s="33"/>
      <c r="I3985" s="33"/>
      <c r="J3985" s="33"/>
      <c r="K3985" s="33"/>
      <c r="L3985" s="35"/>
      <c r="M3985" s="35"/>
      <c r="N3985" s="36"/>
      <c r="O3985" s="37"/>
      <c r="P3985" s="43"/>
      <c r="Q3985" s="38"/>
      <c r="R3985" s="38"/>
      <c r="S3985" s="39"/>
      <c r="T3985" s="40"/>
      <c r="U3985" s="40"/>
      <c r="V3985" s="38"/>
      <c r="W3985" s="38"/>
      <c r="X3985" s="38"/>
      <c r="Y3985" s="43"/>
    </row>
    <row r="3986" spans="1:25">
      <c r="A3986" s="34"/>
      <c r="B3986" s="34"/>
      <c r="C3986" s="34"/>
      <c r="D3986" s="34"/>
      <c r="E3986" s="34"/>
      <c r="F3986" s="34"/>
      <c r="G3986" s="34"/>
      <c r="H3986" s="33"/>
      <c r="I3986" s="33"/>
      <c r="J3986" s="33"/>
      <c r="K3986" s="33"/>
      <c r="L3986" s="35"/>
      <c r="M3986" s="35"/>
      <c r="N3986" s="36"/>
      <c r="O3986" s="37"/>
      <c r="P3986" s="43"/>
      <c r="Q3986" s="38"/>
      <c r="R3986" s="38"/>
      <c r="S3986" s="39"/>
      <c r="T3986" s="40"/>
      <c r="U3986" s="40"/>
      <c r="V3986" s="38"/>
      <c r="W3986" s="38"/>
      <c r="X3986" s="38"/>
      <c r="Y3986" s="43"/>
    </row>
    <row r="3987" spans="1:25">
      <c r="A3987" s="34"/>
      <c r="B3987" s="34"/>
      <c r="C3987" s="34"/>
      <c r="D3987" s="34"/>
      <c r="E3987" s="34"/>
      <c r="F3987" s="34"/>
      <c r="G3987" s="34"/>
      <c r="H3987" s="33"/>
      <c r="I3987" s="33"/>
      <c r="J3987" s="33"/>
      <c r="K3987" s="33"/>
      <c r="L3987" s="35"/>
      <c r="M3987" s="35"/>
      <c r="N3987" s="36"/>
      <c r="O3987" s="37"/>
      <c r="P3987" s="43"/>
      <c r="Q3987" s="38"/>
      <c r="R3987" s="38"/>
      <c r="S3987" s="39"/>
      <c r="T3987" s="40"/>
      <c r="U3987" s="40"/>
      <c r="V3987" s="38"/>
      <c r="W3987" s="38"/>
      <c r="X3987" s="38"/>
      <c r="Y3987" s="43"/>
    </row>
    <row r="3988" spans="1:25">
      <c r="A3988" s="34"/>
      <c r="B3988" s="34"/>
      <c r="C3988" s="34"/>
      <c r="D3988" s="34"/>
      <c r="E3988" s="34"/>
      <c r="F3988" s="34"/>
      <c r="G3988" s="34"/>
      <c r="H3988" s="33"/>
      <c r="I3988" s="33"/>
      <c r="J3988" s="33"/>
      <c r="K3988" s="33"/>
      <c r="L3988" s="35"/>
      <c r="M3988" s="35"/>
      <c r="N3988" s="36"/>
      <c r="O3988" s="37"/>
      <c r="P3988" s="43"/>
      <c r="Q3988" s="38"/>
      <c r="R3988" s="38"/>
      <c r="S3988" s="39"/>
      <c r="T3988" s="40"/>
      <c r="U3988" s="40"/>
      <c r="V3988" s="38"/>
      <c r="W3988" s="38"/>
      <c r="X3988" s="38"/>
      <c r="Y3988" s="43"/>
    </row>
    <row r="3989" spans="1:25">
      <c r="A3989" s="34"/>
      <c r="B3989" s="34"/>
      <c r="C3989" s="34"/>
      <c r="D3989" s="34"/>
      <c r="E3989" s="34"/>
      <c r="F3989" s="34"/>
      <c r="G3989" s="34"/>
      <c r="H3989" s="33"/>
      <c r="I3989" s="33"/>
      <c r="J3989" s="33"/>
      <c r="K3989" s="33"/>
      <c r="L3989" s="35"/>
      <c r="M3989" s="35"/>
      <c r="N3989" s="36"/>
      <c r="O3989" s="37"/>
      <c r="P3989" s="43"/>
      <c r="Q3989" s="38"/>
      <c r="R3989" s="38"/>
      <c r="S3989" s="39"/>
      <c r="T3989" s="40"/>
      <c r="U3989" s="40"/>
      <c r="V3989" s="38"/>
      <c r="W3989" s="38"/>
      <c r="X3989" s="38"/>
      <c r="Y3989" s="43"/>
    </row>
    <row r="3990" spans="1:25">
      <c r="A3990" s="34"/>
      <c r="B3990" s="34"/>
      <c r="C3990" s="34"/>
      <c r="D3990" s="34"/>
      <c r="E3990" s="34"/>
      <c r="F3990" s="34"/>
      <c r="G3990" s="34"/>
      <c r="H3990" s="33"/>
      <c r="I3990" s="33"/>
      <c r="J3990" s="33"/>
      <c r="K3990" s="33"/>
      <c r="L3990" s="35"/>
      <c r="M3990" s="35"/>
      <c r="N3990" s="36"/>
      <c r="O3990" s="37"/>
      <c r="P3990" s="43"/>
      <c r="Q3990" s="38"/>
      <c r="R3990" s="38"/>
      <c r="S3990" s="39"/>
      <c r="T3990" s="40"/>
      <c r="U3990" s="40"/>
      <c r="V3990" s="38"/>
      <c r="W3990" s="38"/>
      <c r="X3990" s="38"/>
      <c r="Y3990" s="43"/>
    </row>
    <row r="3991" spans="1:25">
      <c r="A3991" s="34"/>
      <c r="B3991" s="34"/>
      <c r="C3991" s="34"/>
      <c r="D3991" s="34"/>
      <c r="E3991" s="34"/>
      <c r="F3991" s="34"/>
      <c r="G3991" s="34"/>
      <c r="H3991" s="33"/>
      <c r="I3991" s="33"/>
      <c r="J3991" s="33"/>
      <c r="K3991" s="33"/>
      <c r="L3991" s="35"/>
      <c r="M3991" s="35"/>
      <c r="N3991" s="36"/>
      <c r="O3991" s="37"/>
      <c r="P3991" s="43"/>
      <c r="Q3991" s="38"/>
      <c r="R3991" s="38"/>
      <c r="S3991" s="39"/>
      <c r="T3991" s="40"/>
      <c r="U3991" s="40"/>
      <c r="V3991" s="38"/>
      <c r="W3991" s="38"/>
      <c r="X3991" s="38"/>
      <c r="Y3991" s="43"/>
    </row>
    <row r="3992" spans="1:25">
      <c r="A3992" s="34"/>
      <c r="B3992" s="34"/>
      <c r="C3992" s="34"/>
      <c r="D3992" s="34"/>
      <c r="E3992" s="34"/>
      <c r="F3992" s="34"/>
      <c r="G3992" s="34"/>
      <c r="H3992" s="33"/>
      <c r="I3992" s="33"/>
      <c r="J3992" s="33"/>
      <c r="K3992" s="33"/>
      <c r="L3992" s="35"/>
      <c r="M3992" s="35"/>
      <c r="N3992" s="36"/>
      <c r="O3992" s="37"/>
      <c r="P3992" s="43"/>
      <c r="Q3992" s="38"/>
      <c r="R3992" s="38"/>
      <c r="S3992" s="39"/>
      <c r="T3992" s="40"/>
      <c r="U3992" s="40"/>
      <c r="V3992" s="38"/>
      <c r="W3992" s="38"/>
      <c r="X3992" s="38"/>
      <c r="Y3992" s="43"/>
    </row>
    <row r="3993" spans="1:25">
      <c r="A3993" s="34"/>
      <c r="B3993" s="34"/>
      <c r="C3993" s="34"/>
      <c r="D3993" s="34"/>
      <c r="E3993" s="34"/>
      <c r="F3993" s="34"/>
      <c r="G3993" s="34"/>
      <c r="H3993" s="33"/>
      <c r="I3993" s="33"/>
      <c r="J3993" s="33"/>
      <c r="K3993" s="33"/>
      <c r="L3993" s="35"/>
      <c r="M3993" s="35"/>
      <c r="N3993" s="36"/>
      <c r="O3993" s="37"/>
      <c r="P3993" s="43"/>
      <c r="Q3993" s="38"/>
      <c r="R3993" s="38"/>
      <c r="S3993" s="39"/>
      <c r="T3993" s="40"/>
      <c r="U3993" s="40"/>
      <c r="V3993" s="38"/>
      <c r="W3993" s="38"/>
      <c r="X3993" s="38"/>
      <c r="Y3993" s="43"/>
    </row>
    <row r="3994" spans="1:25">
      <c r="A3994" s="34"/>
      <c r="B3994" s="34"/>
      <c r="C3994" s="34"/>
      <c r="D3994" s="34"/>
      <c r="E3994" s="34"/>
      <c r="F3994" s="34"/>
      <c r="G3994" s="34"/>
      <c r="H3994" s="33"/>
      <c r="I3994" s="33"/>
      <c r="J3994" s="33"/>
      <c r="K3994" s="33"/>
      <c r="L3994" s="35"/>
      <c r="M3994" s="35"/>
      <c r="N3994" s="36"/>
      <c r="O3994" s="37"/>
      <c r="P3994" s="43"/>
      <c r="Q3994" s="38"/>
      <c r="R3994" s="38"/>
      <c r="S3994" s="39"/>
      <c r="T3994" s="40"/>
      <c r="U3994" s="40"/>
      <c r="V3994" s="38"/>
      <c r="W3994" s="38"/>
      <c r="X3994" s="38"/>
      <c r="Y3994" s="43"/>
    </row>
    <row r="3995" spans="1:25">
      <c r="A3995" s="34"/>
      <c r="B3995" s="34"/>
      <c r="C3995" s="34"/>
      <c r="D3995" s="34"/>
      <c r="E3995" s="34"/>
      <c r="F3995" s="34"/>
      <c r="G3995" s="34"/>
      <c r="H3995" s="33"/>
      <c r="I3995" s="33"/>
      <c r="J3995" s="33"/>
      <c r="K3995" s="33"/>
      <c r="L3995" s="35"/>
      <c r="M3995" s="35"/>
      <c r="N3995" s="36"/>
      <c r="O3995" s="37"/>
      <c r="P3995" s="43"/>
      <c r="Q3995" s="38"/>
      <c r="R3995" s="38"/>
      <c r="S3995" s="39"/>
      <c r="T3995" s="40"/>
      <c r="U3995" s="40"/>
      <c r="V3995" s="38"/>
      <c r="W3995" s="38"/>
      <c r="X3995" s="38"/>
      <c r="Y3995" s="43"/>
    </row>
    <row r="3996" spans="1:25">
      <c r="A3996" s="34"/>
      <c r="B3996" s="34"/>
      <c r="C3996" s="34"/>
      <c r="D3996" s="34"/>
      <c r="E3996" s="34"/>
      <c r="F3996" s="34"/>
      <c r="G3996" s="34"/>
      <c r="H3996" s="33"/>
      <c r="I3996" s="33"/>
      <c r="J3996" s="33"/>
      <c r="K3996" s="33"/>
      <c r="L3996" s="35"/>
      <c r="M3996" s="35"/>
      <c r="N3996" s="36"/>
      <c r="O3996" s="37"/>
      <c r="P3996" s="43"/>
      <c r="Q3996" s="38"/>
      <c r="R3996" s="38"/>
      <c r="S3996" s="39"/>
      <c r="T3996" s="40"/>
      <c r="U3996" s="40"/>
      <c r="V3996" s="38"/>
      <c r="W3996" s="38"/>
      <c r="X3996" s="38"/>
      <c r="Y3996" s="43"/>
    </row>
    <row r="3997" spans="1:25">
      <c r="A3997" s="34"/>
      <c r="B3997" s="34"/>
      <c r="C3997" s="34"/>
      <c r="D3997" s="34"/>
      <c r="E3997" s="34"/>
      <c r="F3997" s="34"/>
      <c r="G3997" s="34"/>
      <c r="H3997" s="33"/>
      <c r="I3997" s="33"/>
      <c r="J3997" s="33"/>
      <c r="K3997" s="33"/>
      <c r="L3997" s="35"/>
      <c r="M3997" s="35"/>
      <c r="N3997" s="36"/>
      <c r="O3997" s="37"/>
      <c r="P3997" s="43"/>
      <c r="Q3997" s="38"/>
      <c r="R3997" s="38"/>
      <c r="S3997" s="39"/>
      <c r="T3997" s="40"/>
      <c r="U3997" s="40"/>
      <c r="V3997" s="38"/>
      <c r="W3997" s="38"/>
      <c r="X3997" s="38"/>
      <c r="Y3997" s="43"/>
    </row>
    <row r="3998" spans="1:25">
      <c r="A3998" s="34"/>
      <c r="B3998" s="34"/>
      <c r="C3998" s="34"/>
      <c r="D3998" s="34"/>
      <c r="E3998" s="34"/>
      <c r="F3998" s="34"/>
      <c r="G3998" s="34"/>
      <c r="H3998" s="33"/>
      <c r="I3998" s="33"/>
      <c r="J3998" s="33"/>
      <c r="K3998" s="33"/>
      <c r="L3998" s="35"/>
      <c r="M3998" s="35"/>
      <c r="N3998" s="36"/>
      <c r="O3998" s="37"/>
      <c r="P3998" s="43"/>
      <c r="Q3998" s="38"/>
      <c r="R3998" s="38"/>
      <c r="S3998" s="39"/>
      <c r="T3998" s="40"/>
      <c r="U3998" s="40"/>
      <c r="V3998" s="38"/>
      <c r="W3998" s="38"/>
      <c r="X3998" s="38"/>
      <c r="Y3998" s="43"/>
    </row>
    <row r="3999" spans="1:25">
      <c r="A3999" s="34"/>
      <c r="B3999" s="34"/>
      <c r="C3999" s="34"/>
      <c r="D3999" s="34"/>
      <c r="E3999" s="34"/>
      <c r="F3999" s="34"/>
      <c r="G3999" s="34"/>
      <c r="H3999" s="33"/>
      <c r="I3999" s="33"/>
      <c r="J3999" s="33"/>
      <c r="K3999" s="33"/>
      <c r="L3999" s="35"/>
      <c r="M3999" s="35"/>
      <c r="N3999" s="36"/>
      <c r="O3999" s="37"/>
      <c r="P3999" s="43"/>
      <c r="Q3999" s="38"/>
      <c r="R3999" s="38"/>
      <c r="S3999" s="39"/>
      <c r="T3999" s="40"/>
      <c r="U3999" s="40"/>
      <c r="V3999" s="38"/>
      <c r="W3999" s="38"/>
      <c r="X3999" s="38"/>
      <c r="Y3999" s="43"/>
    </row>
    <row r="4000" spans="1:25">
      <c r="A4000" s="34"/>
      <c r="B4000" s="34"/>
      <c r="C4000" s="34"/>
      <c r="D4000" s="34"/>
      <c r="E4000" s="34"/>
      <c r="F4000" s="34"/>
      <c r="G4000" s="34"/>
      <c r="H4000" s="33"/>
      <c r="I4000" s="33"/>
      <c r="J4000" s="33"/>
      <c r="K4000" s="33"/>
      <c r="L4000" s="35"/>
      <c r="M4000" s="35"/>
      <c r="N4000" s="36"/>
      <c r="O4000" s="37"/>
      <c r="P4000" s="43"/>
      <c r="Q4000" s="38"/>
      <c r="R4000" s="38"/>
      <c r="S4000" s="39"/>
      <c r="T4000" s="40"/>
      <c r="U4000" s="40"/>
      <c r="V4000" s="38"/>
      <c r="W4000" s="38"/>
      <c r="X4000" s="38"/>
      <c r="Y4000" s="43"/>
    </row>
    <row r="4001" spans="1:25">
      <c r="A4001" s="34"/>
      <c r="B4001" s="34"/>
      <c r="C4001" s="34"/>
      <c r="D4001" s="34"/>
      <c r="E4001" s="34"/>
      <c r="F4001" s="34"/>
      <c r="G4001" s="34"/>
      <c r="H4001" s="33"/>
      <c r="I4001" s="33"/>
      <c r="J4001" s="33"/>
      <c r="K4001" s="33"/>
      <c r="L4001" s="35"/>
      <c r="M4001" s="35"/>
      <c r="N4001" s="36"/>
      <c r="O4001" s="37"/>
      <c r="P4001" s="43"/>
      <c r="Q4001" s="38"/>
      <c r="R4001" s="38"/>
      <c r="S4001" s="39"/>
      <c r="T4001" s="40"/>
      <c r="U4001" s="40"/>
      <c r="V4001" s="38"/>
      <c r="W4001" s="38"/>
      <c r="X4001" s="38"/>
      <c r="Y4001" s="43"/>
    </row>
    <row r="4002" spans="1:25">
      <c r="A4002" s="34"/>
      <c r="B4002" s="34"/>
      <c r="C4002" s="34"/>
      <c r="D4002" s="34"/>
      <c r="E4002" s="34"/>
      <c r="F4002" s="34"/>
      <c r="G4002" s="34"/>
      <c r="H4002" s="33"/>
      <c r="I4002" s="33"/>
      <c r="J4002" s="33"/>
      <c r="K4002" s="33"/>
      <c r="L4002" s="35"/>
      <c r="M4002" s="35"/>
      <c r="N4002" s="36"/>
      <c r="O4002" s="37"/>
      <c r="P4002" s="43"/>
      <c r="Q4002" s="38"/>
      <c r="R4002" s="38"/>
      <c r="S4002" s="39"/>
      <c r="T4002" s="40"/>
      <c r="U4002" s="40"/>
      <c r="V4002" s="38"/>
      <c r="W4002" s="38"/>
      <c r="X4002" s="38"/>
      <c r="Y4002" s="43"/>
    </row>
    <row r="4003" spans="1:25">
      <c r="A4003" s="34"/>
      <c r="B4003" s="34"/>
      <c r="C4003" s="34"/>
      <c r="D4003" s="34"/>
      <c r="E4003" s="34"/>
      <c r="F4003" s="34"/>
      <c r="G4003" s="34"/>
      <c r="H4003" s="33"/>
      <c r="I4003" s="33"/>
      <c r="J4003" s="33"/>
      <c r="K4003" s="33"/>
      <c r="L4003" s="35"/>
      <c r="M4003" s="35"/>
      <c r="N4003" s="36"/>
      <c r="O4003" s="37"/>
      <c r="P4003" s="43"/>
      <c r="Q4003" s="38"/>
      <c r="R4003" s="38"/>
      <c r="S4003" s="39"/>
      <c r="T4003" s="40"/>
      <c r="U4003" s="40"/>
      <c r="V4003" s="38"/>
      <c r="W4003" s="38"/>
      <c r="X4003" s="38"/>
      <c r="Y4003" s="43"/>
    </row>
    <row r="4004" spans="1:25">
      <c r="A4004" s="34"/>
      <c r="B4004" s="34"/>
      <c r="C4004" s="34"/>
      <c r="D4004" s="34"/>
      <c r="E4004" s="34"/>
      <c r="F4004" s="34"/>
      <c r="G4004" s="34"/>
      <c r="H4004" s="33"/>
      <c r="I4004" s="33"/>
      <c r="J4004" s="33"/>
      <c r="K4004" s="33"/>
      <c r="L4004" s="35"/>
      <c r="M4004" s="35"/>
      <c r="N4004" s="36"/>
      <c r="O4004" s="37"/>
      <c r="P4004" s="43"/>
      <c r="Q4004" s="38"/>
      <c r="R4004" s="38"/>
      <c r="S4004" s="39"/>
      <c r="T4004" s="40"/>
      <c r="U4004" s="40"/>
      <c r="V4004" s="38"/>
      <c r="W4004" s="38"/>
      <c r="X4004" s="38"/>
      <c r="Y4004" s="43"/>
    </row>
    <row r="4005" spans="1:25">
      <c r="A4005" s="34"/>
      <c r="B4005" s="34"/>
      <c r="C4005" s="34"/>
      <c r="D4005" s="34"/>
      <c r="E4005" s="34"/>
      <c r="F4005" s="34"/>
      <c r="G4005" s="34"/>
      <c r="H4005" s="33"/>
      <c r="I4005" s="33"/>
      <c r="J4005" s="33"/>
      <c r="K4005" s="33"/>
      <c r="L4005" s="35"/>
      <c r="M4005" s="35"/>
      <c r="N4005" s="36"/>
      <c r="O4005" s="37"/>
      <c r="P4005" s="43"/>
      <c r="Q4005" s="38"/>
      <c r="R4005" s="38"/>
      <c r="S4005" s="39"/>
      <c r="T4005" s="40"/>
      <c r="U4005" s="40"/>
      <c r="V4005" s="38"/>
      <c r="W4005" s="38"/>
      <c r="X4005" s="38"/>
      <c r="Y4005" s="43"/>
    </row>
    <row r="4006" spans="1:25">
      <c r="A4006" s="34"/>
      <c r="B4006" s="34"/>
      <c r="C4006" s="34"/>
      <c r="D4006" s="34"/>
      <c r="E4006" s="34"/>
      <c r="F4006" s="34"/>
      <c r="G4006" s="34"/>
      <c r="H4006" s="33"/>
      <c r="I4006" s="33"/>
      <c r="J4006" s="33"/>
      <c r="K4006" s="33"/>
      <c r="L4006" s="35"/>
      <c r="M4006" s="35"/>
      <c r="N4006" s="36"/>
      <c r="O4006" s="37"/>
      <c r="P4006" s="43"/>
      <c r="Q4006" s="38"/>
      <c r="R4006" s="38"/>
      <c r="S4006" s="39"/>
      <c r="T4006" s="40"/>
      <c r="U4006" s="40"/>
      <c r="V4006" s="38"/>
      <c r="W4006" s="38"/>
      <c r="X4006" s="38"/>
      <c r="Y4006" s="43"/>
    </row>
    <row r="4007" spans="1:25">
      <c r="A4007" s="34"/>
      <c r="B4007" s="34"/>
      <c r="C4007" s="34"/>
      <c r="D4007" s="34"/>
      <c r="E4007" s="34"/>
      <c r="F4007" s="34"/>
      <c r="G4007" s="34"/>
      <c r="H4007" s="33"/>
      <c r="I4007" s="33"/>
      <c r="J4007" s="33"/>
      <c r="K4007" s="33"/>
      <c r="L4007" s="35"/>
      <c r="M4007" s="35"/>
      <c r="N4007" s="36"/>
      <c r="O4007" s="37"/>
      <c r="P4007" s="43"/>
      <c r="Q4007" s="38"/>
      <c r="R4007" s="38"/>
      <c r="S4007" s="39"/>
      <c r="T4007" s="40"/>
      <c r="U4007" s="40"/>
      <c r="V4007" s="38"/>
      <c r="W4007" s="38"/>
      <c r="X4007" s="38"/>
      <c r="Y4007" s="43"/>
    </row>
    <row r="4008" spans="1:25">
      <c r="A4008" s="34"/>
      <c r="B4008" s="34"/>
      <c r="C4008" s="34"/>
      <c r="D4008" s="34"/>
      <c r="E4008" s="34"/>
      <c r="F4008" s="34"/>
      <c r="G4008" s="34"/>
      <c r="H4008" s="33"/>
      <c r="I4008" s="33"/>
      <c r="J4008" s="33"/>
      <c r="K4008" s="33"/>
      <c r="L4008" s="35"/>
      <c r="M4008" s="35"/>
      <c r="N4008" s="36"/>
      <c r="O4008" s="37"/>
      <c r="P4008" s="43"/>
      <c r="Q4008" s="38"/>
      <c r="R4008" s="38"/>
      <c r="S4008" s="39"/>
      <c r="T4008" s="40"/>
      <c r="U4008" s="40"/>
      <c r="V4008" s="38"/>
      <c r="W4008" s="38"/>
      <c r="X4008" s="38"/>
      <c r="Y4008" s="43"/>
    </row>
    <row r="4009" spans="1:25">
      <c r="A4009" s="34"/>
      <c r="B4009" s="34"/>
      <c r="C4009" s="34"/>
      <c r="D4009" s="34"/>
      <c r="E4009" s="34"/>
      <c r="F4009" s="34"/>
      <c r="G4009" s="34"/>
      <c r="H4009" s="33"/>
      <c r="I4009" s="33"/>
      <c r="J4009" s="33"/>
      <c r="K4009" s="33"/>
      <c r="L4009" s="35"/>
      <c r="M4009" s="35"/>
      <c r="N4009" s="36"/>
      <c r="O4009" s="37"/>
      <c r="P4009" s="43"/>
      <c r="Q4009" s="38"/>
      <c r="R4009" s="38"/>
      <c r="S4009" s="39"/>
      <c r="T4009" s="40"/>
      <c r="U4009" s="40"/>
      <c r="V4009" s="38"/>
      <c r="W4009" s="38"/>
      <c r="X4009" s="38"/>
      <c r="Y4009" s="43"/>
    </row>
    <row r="4010" spans="1:25">
      <c r="A4010" s="34"/>
      <c r="B4010" s="34"/>
      <c r="C4010" s="34"/>
      <c r="D4010" s="34"/>
      <c r="E4010" s="34"/>
      <c r="F4010" s="34"/>
      <c r="G4010" s="34"/>
      <c r="H4010" s="33"/>
      <c r="I4010" s="33"/>
      <c r="J4010" s="33"/>
      <c r="K4010" s="33"/>
      <c r="L4010" s="35"/>
      <c r="M4010" s="35"/>
      <c r="N4010" s="36"/>
      <c r="O4010" s="37"/>
      <c r="P4010" s="43"/>
      <c r="Q4010" s="38"/>
      <c r="R4010" s="38"/>
      <c r="S4010" s="39"/>
      <c r="T4010" s="40"/>
      <c r="U4010" s="40"/>
      <c r="V4010" s="38"/>
      <c r="W4010" s="38"/>
      <c r="X4010" s="38"/>
      <c r="Y4010" s="43"/>
    </row>
    <row r="4011" spans="1:25">
      <c r="A4011" s="34"/>
      <c r="B4011" s="34"/>
      <c r="C4011" s="34"/>
      <c r="D4011" s="34"/>
      <c r="E4011" s="34"/>
      <c r="F4011" s="34"/>
      <c r="G4011" s="34"/>
      <c r="H4011" s="33"/>
      <c r="I4011" s="33"/>
      <c r="J4011" s="33"/>
      <c r="K4011" s="33"/>
      <c r="L4011" s="35"/>
      <c r="M4011" s="35"/>
      <c r="N4011" s="36"/>
      <c r="O4011" s="37"/>
      <c r="P4011" s="43"/>
      <c r="Q4011" s="38"/>
      <c r="R4011" s="38"/>
      <c r="S4011" s="39"/>
      <c r="T4011" s="40"/>
      <c r="U4011" s="40"/>
      <c r="V4011" s="38"/>
      <c r="W4011" s="38"/>
      <c r="X4011" s="38"/>
      <c r="Y4011" s="43"/>
    </row>
    <row r="4012" spans="1:25">
      <c r="A4012" s="34"/>
      <c r="B4012" s="34"/>
      <c r="C4012" s="34"/>
      <c r="D4012" s="34"/>
      <c r="E4012" s="34"/>
      <c r="F4012" s="34"/>
      <c r="G4012" s="34"/>
      <c r="H4012" s="33"/>
      <c r="I4012" s="33"/>
      <c r="J4012" s="33"/>
      <c r="K4012" s="33"/>
      <c r="L4012" s="35"/>
      <c r="M4012" s="35"/>
      <c r="N4012" s="36"/>
      <c r="O4012" s="37"/>
      <c r="P4012" s="43"/>
      <c r="Q4012" s="38"/>
      <c r="R4012" s="38"/>
      <c r="S4012" s="39"/>
      <c r="T4012" s="40"/>
      <c r="U4012" s="40"/>
      <c r="V4012" s="38"/>
      <c r="W4012" s="38"/>
      <c r="X4012" s="38"/>
      <c r="Y4012" s="43"/>
    </row>
    <row r="4013" spans="1:25">
      <c r="A4013" s="34"/>
      <c r="B4013" s="34"/>
      <c r="C4013" s="34"/>
      <c r="D4013" s="34"/>
      <c r="E4013" s="34"/>
      <c r="F4013" s="34"/>
      <c r="G4013" s="34"/>
      <c r="H4013" s="33"/>
      <c r="I4013" s="33"/>
      <c r="J4013" s="33"/>
      <c r="K4013" s="33"/>
      <c r="L4013" s="35"/>
      <c r="M4013" s="35"/>
      <c r="N4013" s="36"/>
      <c r="O4013" s="37"/>
      <c r="P4013" s="43"/>
      <c r="Q4013" s="38"/>
      <c r="R4013" s="38"/>
      <c r="S4013" s="39"/>
      <c r="T4013" s="40"/>
      <c r="U4013" s="40"/>
      <c r="V4013" s="38"/>
      <c r="W4013" s="38"/>
      <c r="X4013" s="38"/>
      <c r="Y4013" s="43"/>
    </row>
    <row r="4014" spans="1:25">
      <c r="A4014" s="34"/>
      <c r="B4014" s="34"/>
      <c r="C4014" s="34"/>
      <c r="D4014" s="34"/>
      <c r="E4014" s="34"/>
      <c r="F4014" s="34"/>
      <c r="G4014" s="34"/>
      <c r="H4014" s="33"/>
      <c r="I4014" s="33"/>
      <c r="J4014" s="33"/>
      <c r="K4014" s="33"/>
      <c r="L4014" s="35"/>
      <c r="M4014" s="35"/>
      <c r="N4014" s="36"/>
      <c r="O4014" s="37"/>
      <c r="P4014" s="43"/>
      <c r="Q4014" s="38"/>
      <c r="R4014" s="38"/>
      <c r="S4014" s="39"/>
      <c r="T4014" s="40"/>
      <c r="U4014" s="40"/>
      <c r="V4014" s="38"/>
      <c r="W4014" s="38"/>
      <c r="X4014" s="38"/>
      <c r="Y4014" s="43"/>
    </row>
    <row r="4015" spans="1:25">
      <c r="A4015" s="34"/>
      <c r="B4015" s="34"/>
      <c r="C4015" s="34"/>
      <c r="D4015" s="34"/>
      <c r="E4015" s="34"/>
      <c r="F4015" s="34"/>
      <c r="G4015" s="34"/>
      <c r="H4015" s="33"/>
      <c r="I4015" s="33"/>
      <c r="J4015" s="33"/>
      <c r="K4015" s="33"/>
      <c r="L4015" s="35"/>
      <c r="M4015" s="35"/>
      <c r="N4015" s="36"/>
      <c r="O4015" s="37"/>
      <c r="P4015" s="43"/>
      <c r="Q4015" s="38"/>
      <c r="R4015" s="38"/>
      <c r="S4015" s="39"/>
      <c r="T4015" s="40"/>
      <c r="U4015" s="40"/>
      <c r="V4015" s="38"/>
      <c r="W4015" s="38"/>
      <c r="X4015" s="38"/>
      <c r="Y4015" s="43"/>
    </row>
    <row r="4016" spans="1:25">
      <c r="A4016" s="34"/>
      <c r="B4016" s="34"/>
      <c r="C4016" s="34"/>
      <c r="D4016" s="34"/>
      <c r="E4016" s="34"/>
      <c r="F4016" s="34"/>
      <c r="G4016" s="34"/>
      <c r="H4016" s="33"/>
      <c r="I4016" s="33"/>
      <c r="J4016" s="33"/>
      <c r="K4016" s="33"/>
      <c r="L4016" s="35"/>
      <c r="M4016" s="35"/>
      <c r="N4016" s="36"/>
      <c r="O4016" s="37"/>
      <c r="P4016" s="43"/>
      <c r="Q4016" s="38"/>
      <c r="R4016" s="38"/>
      <c r="S4016" s="39"/>
      <c r="T4016" s="40"/>
      <c r="U4016" s="40"/>
      <c r="V4016" s="38"/>
      <c r="W4016" s="38"/>
      <c r="X4016" s="38"/>
      <c r="Y4016" s="43"/>
    </row>
    <row r="4017" spans="1:25">
      <c r="A4017" s="34"/>
      <c r="B4017" s="34"/>
      <c r="C4017" s="34"/>
      <c r="D4017" s="34"/>
      <c r="E4017" s="34"/>
      <c r="F4017" s="34"/>
      <c r="G4017" s="34"/>
      <c r="H4017" s="33"/>
      <c r="I4017" s="33"/>
      <c r="J4017" s="33"/>
      <c r="K4017" s="33"/>
      <c r="L4017" s="35"/>
      <c r="M4017" s="35"/>
      <c r="N4017" s="36"/>
      <c r="O4017" s="37"/>
      <c r="P4017" s="43"/>
      <c r="Q4017" s="38"/>
      <c r="R4017" s="38"/>
      <c r="S4017" s="39"/>
      <c r="T4017" s="40"/>
      <c r="U4017" s="40"/>
      <c r="V4017" s="38"/>
      <c r="W4017" s="38"/>
      <c r="X4017" s="38"/>
      <c r="Y4017" s="43"/>
    </row>
    <row r="4018" spans="1:25">
      <c r="A4018" s="34"/>
      <c r="B4018" s="34"/>
      <c r="C4018" s="34"/>
      <c r="D4018" s="34"/>
      <c r="E4018" s="34"/>
      <c r="F4018" s="34"/>
      <c r="G4018" s="34"/>
      <c r="H4018" s="33"/>
      <c r="I4018" s="33"/>
      <c r="J4018" s="33"/>
      <c r="K4018" s="33"/>
      <c r="L4018" s="35"/>
      <c r="M4018" s="35"/>
      <c r="N4018" s="36"/>
      <c r="O4018" s="37"/>
      <c r="P4018" s="43"/>
      <c r="Q4018" s="38"/>
      <c r="R4018" s="38"/>
      <c r="S4018" s="39"/>
      <c r="T4018" s="40"/>
      <c r="U4018" s="40"/>
      <c r="V4018" s="38"/>
      <c r="W4018" s="38"/>
      <c r="X4018" s="38"/>
      <c r="Y4018" s="43"/>
    </row>
    <row r="4019" spans="1:25">
      <c r="A4019" s="34"/>
      <c r="B4019" s="34"/>
      <c r="C4019" s="34"/>
      <c r="D4019" s="34"/>
      <c r="E4019" s="34"/>
      <c r="F4019" s="34"/>
      <c r="G4019" s="34"/>
      <c r="H4019" s="33"/>
      <c r="I4019" s="33"/>
      <c r="J4019" s="33"/>
      <c r="K4019" s="33"/>
      <c r="L4019" s="35"/>
      <c r="M4019" s="35"/>
      <c r="N4019" s="36"/>
      <c r="O4019" s="37"/>
      <c r="P4019" s="43"/>
      <c r="Q4019" s="38"/>
      <c r="R4019" s="38"/>
      <c r="S4019" s="39"/>
      <c r="T4019" s="40"/>
      <c r="U4019" s="40"/>
      <c r="V4019" s="38"/>
      <c r="W4019" s="38"/>
      <c r="X4019" s="38"/>
      <c r="Y4019" s="43"/>
    </row>
    <row r="4020" spans="1:25">
      <c r="A4020" s="34"/>
      <c r="B4020" s="34"/>
      <c r="C4020" s="34"/>
      <c r="D4020" s="34"/>
      <c r="E4020" s="34"/>
      <c r="F4020" s="34"/>
      <c r="G4020" s="34"/>
      <c r="H4020" s="33"/>
      <c r="I4020" s="33"/>
      <c r="J4020" s="33"/>
      <c r="K4020" s="33"/>
      <c r="L4020" s="35"/>
      <c r="M4020" s="35"/>
      <c r="N4020" s="36"/>
      <c r="O4020" s="37"/>
      <c r="P4020" s="43"/>
      <c r="Q4020" s="38"/>
      <c r="R4020" s="38"/>
      <c r="S4020" s="39"/>
      <c r="T4020" s="40"/>
      <c r="U4020" s="40"/>
      <c r="V4020" s="38"/>
      <c r="W4020" s="38"/>
      <c r="X4020" s="38"/>
      <c r="Y4020" s="43"/>
    </row>
    <row r="4021" spans="1:25">
      <c r="A4021" s="34"/>
      <c r="B4021" s="34"/>
      <c r="C4021" s="34"/>
      <c r="D4021" s="34"/>
      <c r="E4021" s="34"/>
      <c r="F4021" s="34"/>
      <c r="G4021" s="34"/>
      <c r="H4021" s="33"/>
      <c r="I4021" s="33"/>
      <c r="J4021" s="33"/>
      <c r="K4021" s="33"/>
      <c r="L4021" s="35"/>
      <c r="M4021" s="35"/>
      <c r="N4021" s="36"/>
      <c r="O4021" s="37"/>
      <c r="P4021" s="43"/>
      <c r="Q4021" s="38"/>
      <c r="R4021" s="38"/>
      <c r="S4021" s="39"/>
      <c r="T4021" s="40"/>
      <c r="U4021" s="40"/>
      <c r="V4021" s="38"/>
      <c r="W4021" s="38"/>
      <c r="X4021" s="38"/>
      <c r="Y4021" s="43"/>
    </row>
    <row r="4022" spans="1:25">
      <c r="A4022" s="34"/>
      <c r="B4022" s="34"/>
      <c r="C4022" s="34"/>
      <c r="D4022" s="34"/>
      <c r="E4022" s="34"/>
      <c r="F4022" s="34"/>
      <c r="G4022" s="34"/>
      <c r="H4022" s="33"/>
      <c r="I4022" s="33"/>
      <c r="J4022" s="33"/>
      <c r="K4022" s="33"/>
      <c r="L4022" s="35"/>
      <c r="M4022" s="35"/>
      <c r="N4022" s="36"/>
      <c r="O4022" s="37"/>
      <c r="P4022" s="43"/>
      <c r="Q4022" s="38"/>
      <c r="R4022" s="38"/>
      <c r="S4022" s="39"/>
      <c r="T4022" s="40"/>
      <c r="U4022" s="40"/>
      <c r="V4022" s="38"/>
      <c r="W4022" s="38"/>
      <c r="X4022" s="38"/>
      <c r="Y4022" s="43"/>
    </row>
    <row r="4023" spans="1:25">
      <c r="A4023" s="34"/>
      <c r="B4023" s="34"/>
      <c r="C4023" s="34"/>
      <c r="D4023" s="34"/>
      <c r="E4023" s="34"/>
      <c r="F4023" s="34"/>
      <c r="G4023" s="34"/>
      <c r="H4023" s="33"/>
      <c r="I4023" s="33"/>
      <c r="J4023" s="33"/>
      <c r="K4023" s="33"/>
      <c r="L4023" s="35"/>
      <c r="M4023" s="35"/>
      <c r="N4023" s="36"/>
      <c r="O4023" s="37"/>
      <c r="P4023" s="43"/>
      <c r="Q4023" s="38"/>
      <c r="R4023" s="38"/>
      <c r="S4023" s="39"/>
      <c r="T4023" s="40"/>
      <c r="U4023" s="40"/>
      <c r="V4023" s="38"/>
      <c r="W4023" s="38"/>
      <c r="X4023" s="38"/>
      <c r="Y4023" s="43"/>
    </row>
    <row r="4024" spans="1:25">
      <c r="A4024" s="34"/>
      <c r="B4024" s="34"/>
      <c r="C4024" s="34"/>
      <c r="D4024" s="34"/>
      <c r="E4024" s="34"/>
      <c r="F4024" s="34"/>
      <c r="G4024" s="34"/>
      <c r="H4024" s="33"/>
      <c r="I4024" s="33"/>
      <c r="J4024" s="33"/>
      <c r="K4024" s="33"/>
      <c r="L4024" s="35"/>
      <c r="M4024" s="35"/>
      <c r="N4024" s="36"/>
      <c r="O4024" s="37"/>
      <c r="P4024" s="43"/>
      <c r="Q4024" s="38"/>
      <c r="R4024" s="38"/>
      <c r="S4024" s="39"/>
      <c r="T4024" s="40"/>
      <c r="U4024" s="40"/>
      <c r="V4024" s="38"/>
      <c r="W4024" s="38"/>
      <c r="X4024" s="38"/>
      <c r="Y4024" s="43"/>
    </row>
    <row r="4025" spans="1:25">
      <c r="A4025" s="34"/>
      <c r="B4025" s="34"/>
      <c r="C4025" s="34"/>
      <c r="D4025" s="34"/>
      <c r="E4025" s="34"/>
      <c r="F4025" s="34"/>
      <c r="G4025" s="34"/>
      <c r="H4025" s="33"/>
      <c r="I4025" s="33"/>
      <c r="J4025" s="33"/>
      <c r="K4025" s="33"/>
      <c r="L4025" s="35"/>
      <c r="M4025" s="35"/>
      <c r="N4025" s="36"/>
      <c r="O4025" s="37"/>
      <c r="P4025" s="43"/>
      <c r="Q4025" s="38"/>
      <c r="R4025" s="38"/>
      <c r="S4025" s="39"/>
      <c r="T4025" s="40"/>
      <c r="U4025" s="40"/>
      <c r="V4025" s="38"/>
      <c r="W4025" s="38"/>
      <c r="X4025" s="38"/>
      <c r="Y4025" s="43"/>
    </row>
    <row r="4026" spans="1:25">
      <c r="A4026" s="34"/>
      <c r="B4026" s="34"/>
      <c r="C4026" s="34"/>
      <c r="D4026" s="34"/>
      <c r="E4026" s="34"/>
      <c r="F4026" s="34"/>
      <c r="G4026" s="34"/>
      <c r="H4026" s="33"/>
      <c r="I4026" s="33"/>
      <c r="J4026" s="33"/>
      <c r="K4026" s="33"/>
      <c r="L4026" s="35"/>
      <c r="M4026" s="35"/>
      <c r="N4026" s="36"/>
      <c r="O4026" s="37"/>
      <c r="P4026" s="43"/>
      <c r="Q4026" s="38"/>
      <c r="R4026" s="38"/>
      <c r="S4026" s="39"/>
      <c r="T4026" s="40"/>
      <c r="U4026" s="40"/>
      <c r="V4026" s="38"/>
      <c r="W4026" s="38"/>
      <c r="X4026" s="38"/>
      <c r="Y4026" s="43"/>
    </row>
    <row r="4027" spans="1:25">
      <c r="A4027" s="34"/>
      <c r="B4027" s="34"/>
      <c r="C4027" s="34"/>
      <c r="D4027" s="34"/>
      <c r="E4027" s="34"/>
      <c r="F4027" s="34"/>
      <c r="G4027" s="34"/>
      <c r="H4027" s="33"/>
      <c r="I4027" s="33"/>
      <c r="J4027" s="33"/>
      <c r="K4027" s="33"/>
      <c r="L4027" s="35"/>
      <c r="M4027" s="35"/>
      <c r="N4027" s="36"/>
      <c r="O4027" s="37"/>
      <c r="P4027" s="43"/>
      <c r="Q4027" s="38"/>
      <c r="R4027" s="38"/>
      <c r="S4027" s="39"/>
      <c r="T4027" s="40"/>
      <c r="U4027" s="40"/>
      <c r="V4027" s="38"/>
      <c r="W4027" s="38"/>
      <c r="X4027" s="38"/>
      <c r="Y4027" s="43"/>
    </row>
    <row r="4028" spans="1:25">
      <c r="A4028" s="34"/>
      <c r="B4028" s="34"/>
      <c r="C4028" s="34"/>
      <c r="D4028" s="34"/>
      <c r="E4028" s="34"/>
      <c r="F4028" s="34"/>
      <c r="G4028" s="34"/>
      <c r="H4028" s="33"/>
      <c r="I4028" s="33"/>
      <c r="J4028" s="33"/>
      <c r="K4028" s="33"/>
      <c r="L4028" s="35"/>
      <c r="M4028" s="35"/>
      <c r="N4028" s="36"/>
      <c r="O4028" s="37"/>
      <c r="P4028" s="43"/>
      <c r="Q4028" s="38"/>
      <c r="R4028" s="38"/>
      <c r="S4028" s="39"/>
      <c r="T4028" s="40"/>
      <c r="U4028" s="40"/>
      <c r="V4028" s="38"/>
      <c r="W4028" s="38"/>
      <c r="X4028" s="38"/>
      <c r="Y4028" s="43"/>
    </row>
    <row r="4029" spans="1:25">
      <c r="A4029" s="34"/>
      <c r="B4029" s="34"/>
      <c r="C4029" s="34"/>
      <c r="D4029" s="34"/>
      <c r="E4029" s="34"/>
      <c r="F4029" s="34"/>
      <c r="G4029" s="34"/>
      <c r="H4029" s="33"/>
      <c r="I4029" s="33"/>
      <c r="J4029" s="33"/>
      <c r="K4029" s="33"/>
      <c r="L4029" s="35"/>
      <c r="M4029" s="35"/>
      <c r="N4029" s="36"/>
      <c r="O4029" s="37"/>
      <c r="P4029" s="43"/>
      <c r="Q4029" s="38"/>
      <c r="R4029" s="38"/>
      <c r="S4029" s="39"/>
      <c r="T4029" s="40"/>
      <c r="U4029" s="40"/>
      <c r="V4029" s="38"/>
      <c r="W4029" s="38"/>
      <c r="X4029" s="38"/>
      <c r="Y4029" s="43"/>
    </row>
    <row r="4030" spans="1:25">
      <c r="A4030" s="34"/>
      <c r="B4030" s="34"/>
      <c r="C4030" s="34"/>
      <c r="D4030" s="34"/>
      <c r="E4030" s="34"/>
      <c r="F4030" s="34"/>
      <c r="G4030" s="34"/>
      <c r="H4030" s="33"/>
      <c r="I4030" s="33"/>
      <c r="J4030" s="33"/>
      <c r="K4030" s="33"/>
      <c r="L4030" s="35"/>
      <c r="M4030" s="35"/>
      <c r="N4030" s="36"/>
      <c r="O4030" s="37"/>
      <c r="P4030" s="43"/>
      <c r="Q4030" s="38"/>
      <c r="R4030" s="38"/>
      <c r="S4030" s="39"/>
      <c r="T4030" s="40"/>
      <c r="U4030" s="40"/>
      <c r="V4030" s="38"/>
      <c r="W4030" s="38"/>
      <c r="X4030" s="38"/>
      <c r="Y4030" s="43"/>
    </row>
    <row r="4031" spans="1:25">
      <c r="A4031" s="34"/>
      <c r="B4031" s="34"/>
      <c r="C4031" s="34"/>
      <c r="D4031" s="34"/>
      <c r="E4031" s="34"/>
      <c r="F4031" s="34"/>
      <c r="G4031" s="34"/>
      <c r="H4031" s="33"/>
      <c r="I4031" s="33"/>
      <c r="J4031" s="33"/>
      <c r="K4031" s="33"/>
      <c r="L4031" s="35"/>
      <c r="M4031" s="35"/>
      <c r="N4031" s="36"/>
      <c r="O4031" s="37"/>
      <c r="P4031" s="43"/>
      <c r="Q4031" s="38"/>
      <c r="R4031" s="38"/>
      <c r="S4031" s="39"/>
      <c r="T4031" s="40"/>
      <c r="U4031" s="40"/>
      <c r="V4031" s="38"/>
      <c r="W4031" s="38"/>
      <c r="X4031" s="38"/>
      <c r="Y4031" s="43"/>
    </row>
    <row r="4032" spans="1:25">
      <c r="A4032" s="34"/>
      <c r="B4032" s="34"/>
      <c r="C4032" s="34"/>
      <c r="D4032" s="34"/>
      <c r="E4032" s="34"/>
      <c r="F4032" s="34"/>
      <c r="G4032" s="34"/>
      <c r="H4032" s="33"/>
      <c r="I4032" s="33"/>
      <c r="J4032" s="33"/>
      <c r="K4032" s="33"/>
      <c r="L4032" s="35"/>
      <c r="M4032" s="35"/>
      <c r="N4032" s="36"/>
      <c r="O4032" s="37"/>
      <c r="P4032" s="43"/>
      <c r="Q4032" s="38"/>
      <c r="R4032" s="38"/>
      <c r="S4032" s="39"/>
      <c r="T4032" s="40"/>
      <c r="U4032" s="40"/>
      <c r="V4032" s="38"/>
      <c r="W4032" s="38"/>
      <c r="X4032" s="38"/>
      <c r="Y4032" s="43"/>
    </row>
    <row r="4033" spans="1:25">
      <c r="A4033" s="34"/>
      <c r="B4033" s="34"/>
      <c r="C4033" s="34"/>
      <c r="D4033" s="34"/>
      <c r="E4033" s="34"/>
      <c r="F4033" s="34"/>
      <c r="G4033" s="34"/>
      <c r="H4033" s="33"/>
      <c r="I4033" s="33"/>
      <c r="J4033" s="33"/>
      <c r="K4033" s="33"/>
      <c r="L4033" s="35"/>
      <c r="M4033" s="35"/>
      <c r="N4033" s="36"/>
      <c r="O4033" s="37"/>
      <c r="P4033" s="43"/>
      <c r="Q4033" s="38"/>
      <c r="R4033" s="38"/>
      <c r="S4033" s="39"/>
      <c r="T4033" s="40"/>
      <c r="U4033" s="40"/>
      <c r="V4033" s="38"/>
      <c r="W4033" s="38"/>
      <c r="X4033" s="38"/>
      <c r="Y4033" s="43"/>
    </row>
    <row r="4034" spans="1:25">
      <c r="A4034" s="34"/>
      <c r="B4034" s="34"/>
      <c r="C4034" s="34"/>
      <c r="D4034" s="34"/>
      <c r="E4034" s="34"/>
      <c r="F4034" s="34"/>
      <c r="G4034" s="34"/>
      <c r="H4034" s="33"/>
      <c r="I4034" s="33"/>
      <c r="J4034" s="33"/>
      <c r="K4034" s="33"/>
      <c r="L4034" s="35"/>
      <c r="M4034" s="35"/>
      <c r="N4034" s="36"/>
      <c r="O4034" s="37"/>
      <c r="P4034" s="43"/>
      <c r="Q4034" s="38"/>
      <c r="R4034" s="38"/>
      <c r="S4034" s="39"/>
      <c r="T4034" s="40"/>
      <c r="U4034" s="40"/>
      <c r="V4034" s="38"/>
      <c r="W4034" s="38"/>
      <c r="X4034" s="38"/>
      <c r="Y4034" s="43"/>
    </row>
    <row r="4035" spans="1:25">
      <c r="A4035" s="34"/>
      <c r="B4035" s="34"/>
      <c r="C4035" s="34"/>
      <c r="D4035" s="34"/>
      <c r="E4035" s="34"/>
      <c r="F4035" s="34"/>
      <c r="G4035" s="34"/>
      <c r="H4035" s="33"/>
      <c r="I4035" s="33"/>
      <c r="J4035" s="33"/>
      <c r="K4035" s="33"/>
      <c r="L4035" s="35"/>
      <c r="M4035" s="35"/>
      <c r="N4035" s="36"/>
      <c r="O4035" s="37"/>
      <c r="P4035" s="43"/>
      <c r="Q4035" s="38"/>
      <c r="R4035" s="38"/>
      <c r="S4035" s="39"/>
      <c r="T4035" s="40"/>
      <c r="U4035" s="40"/>
      <c r="V4035" s="38"/>
      <c r="W4035" s="38"/>
      <c r="X4035" s="38"/>
      <c r="Y4035" s="43"/>
    </row>
    <row r="4036" spans="1:25">
      <c r="A4036" s="34"/>
      <c r="B4036" s="34"/>
      <c r="C4036" s="34"/>
      <c r="D4036" s="34"/>
      <c r="E4036" s="34"/>
      <c r="F4036" s="34"/>
      <c r="G4036" s="34"/>
      <c r="H4036" s="33"/>
      <c r="I4036" s="33"/>
      <c r="J4036" s="33"/>
      <c r="K4036" s="33"/>
      <c r="L4036" s="35"/>
      <c r="M4036" s="35"/>
      <c r="N4036" s="36"/>
      <c r="O4036" s="37"/>
      <c r="P4036" s="43"/>
      <c r="Q4036" s="38"/>
      <c r="R4036" s="38"/>
      <c r="S4036" s="39"/>
      <c r="T4036" s="40"/>
      <c r="U4036" s="40"/>
      <c r="V4036" s="38"/>
      <c r="W4036" s="38"/>
      <c r="X4036" s="38"/>
      <c r="Y4036" s="43"/>
    </row>
    <row r="4037" spans="1:25">
      <c r="A4037" s="34"/>
      <c r="B4037" s="34"/>
      <c r="C4037" s="34"/>
      <c r="D4037" s="34"/>
      <c r="E4037" s="34"/>
      <c r="F4037" s="34"/>
      <c r="G4037" s="34"/>
      <c r="H4037" s="33"/>
      <c r="I4037" s="33"/>
      <c r="J4037" s="33"/>
      <c r="K4037" s="33"/>
      <c r="L4037" s="35"/>
      <c r="M4037" s="35"/>
      <c r="N4037" s="36"/>
      <c r="O4037" s="37"/>
      <c r="P4037" s="43"/>
      <c r="Q4037" s="38"/>
      <c r="R4037" s="38"/>
      <c r="S4037" s="39"/>
      <c r="T4037" s="40"/>
      <c r="U4037" s="40"/>
      <c r="V4037" s="38"/>
      <c r="W4037" s="38"/>
      <c r="X4037" s="38"/>
      <c r="Y4037" s="43"/>
    </row>
    <row r="4038" spans="1:25">
      <c r="A4038" s="34"/>
      <c r="B4038" s="34"/>
      <c r="C4038" s="34"/>
      <c r="D4038" s="34"/>
      <c r="E4038" s="34"/>
      <c r="F4038" s="34"/>
      <c r="G4038" s="34"/>
      <c r="H4038" s="33"/>
      <c r="I4038" s="33"/>
      <c r="J4038" s="33"/>
      <c r="K4038" s="33"/>
      <c r="L4038" s="35"/>
      <c r="M4038" s="35"/>
      <c r="N4038" s="36"/>
      <c r="O4038" s="37"/>
      <c r="P4038" s="43"/>
      <c r="Q4038" s="38"/>
      <c r="R4038" s="38"/>
      <c r="S4038" s="39"/>
      <c r="T4038" s="40"/>
      <c r="U4038" s="40"/>
      <c r="V4038" s="38"/>
      <c r="W4038" s="38"/>
      <c r="X4038" s="38"/>
      <c r="Y4038" s="43"/>
    </row>
    <row r="4039" spans="1:25">
      <c r="A4039" s="34"/>
      <c r="B4039" s="34"/>
      <c r="C4039" s="34"/>
      <c r="D4039" s="34"/>
      <c r="E4039" s="34"/>
      <c r="F4039" s="34"/>
      <c r="G4039" s="34"/>
      <c r="H4039" s="33"/>
      <c r="I4039" s="33"/>
      <c r="J4039" s="33"/>
      <c r="K4039" s="33"/>
      <c r="L4039" s="35"/>
      <c r="M4039" s="35"/>
      <c r="N4039" s="36"/>
      <c r="O4039" s="37"/>
      <c r="P4039" s="43"/>
      <c r="Q4039" s="38"/>
      <c r="R4039" s="38"/>
      <c r="S4039" s="39"/>
      <c r="T4039" s="40"/>
      <c r="U4039" s="40"/>
      <c r="V4039" s="38"/>
      <c r="W4039" s="38"/>
      <c r="X4039" s="38"/>
      <c r="Y4039" s="43"/>
    </row>
    <row r="4040" spans="1:25">
      <c r="A4040" s="34"/>
      <c r="B4040" s="34"/>
      <c r="C4040" s="34"/>
      <c r="D4040" s="34"/>
      <c r="E4040" s="34"/>
      <c r="F4040" s="34"/>
      <c r="G4040" s="34"/>
      <c r="H4040" s="33"/>
      <c r="I4040" s="33"/>
      <c r="J4040" s="33"/>
      <c r="K4040" s="33"/>
      <c r="L4040" s="35"/>
      <c r="M4040" s="35"/>
      <c r="N4040" s="36"/>
      <c r="O4040" s="37"/>
      <c r="P4040" s="43"/>
      <c r="Q4040" s="38"/>
      <c r="R4040" s="38"/>
      <c r="S4040" s="39"/>
      <c r="T4040" s="40"/>
      <c r="U4040" s="40"/>
      <c r="V4040" s="38"/>
      <c r="W4040" s="38"/>
      <c r="X4040" s="38"/>
      <c r="Y4040" s="43"/>
    </row>
    <row r="4041" spans="1:25">
      <c r="A4041" s="34"/>
      <c r="B4041" s="34"/>
      <c r="C4041" s="34"/>
      <c r="D4041" s="34"/>
      <c r="E4041" s="34"/>
      <c r="F4041" s="34"/>
      <c r="G4041" s="34"/>
      <c r="H4041" s="33"/>
      <c r="I4041" s="33"/>
      <c r="J4041" s="33"/>
      <c r="K4041" s="33"/>
      <c r="L4041" s="35"/>
      <c r="M4041" s="35"/>
      <c r="N4041" s="36"/>
      <c r="O4041" s="37"/>
      <c r="P4041" s="43"/>
      <c r="Q4041" s="38"/>
      <c r="R4041" s="38"/>
      <c r="S4041" s="39"/>
      <c r="T4041" s="40"/>
      <c r="U4041" s="40"/>
      <c r="V4041" s="38"/>
      <c r="W4041" s="38"/>
      <c r="X4041" s="38"/>
      <c r="Y4041" s="43"/>
    </row>
    <row r="4042" spans="1:25">
      <c r="A4042" s="34"/>
      <c r="B4042" s="34"/>
      <c r="C4042" s="34"/>
      <c r="D4042" s="34"/>
      <c r="E4042" s="34"/>
      <c r="F4042" s="34"/>
      <c r="G4042" s="34"/>
      <c r="H4042" s="33"/>
      <c r="I4042" s="33"/>
      <c r="J4042" s="33"/>
      <c r="K4042" s="33"/>
      <c r="L4042" s="35"/>
      <c r="M4042" s="35"/>
      <c r="N4042" s="36"/>
      <c r="O4042" s="37"/>
      <c r="P4042" s="43"/>
      <c r="Q4042" s="38"/>
      <c r="R4042" s="38"/>
      <c r="S4042" s="39"/>
      <c r="T4042" s="40"/>
      <c r="U4042" s="40"/>
      <c r="V4042" s="38"/>
      <c r="W4042" s="38"/>
      <c r="X4042" s="38"/>
      <c r="Y4042" s="43"/>
    </row>
    <row r="4043" spans="1:25">
      <c r="A4043" s="34"/>
      <c r="B4043" s="34"/>
      <c r="C4043" s="34"/>
      <c r="D4043" s="34"/>
      <c r="E4043" s="34"/>
      <c r="F4043" s="34"/>
      <c r="G4043" s="34"/>
      <c r="H4043" s="33"/>
      <c r="I4043" s="33"/>
      <c r="J4043" s="33"/>
      <c r="K4043" s="33"/>
      <c r="L4043" s="35"/>
      <c r="M4043" s="35"/>
      <c r="N4043" s="36"/>
      <c r="O4043" s="37"/>
      <c r="P4043" s="43"/>
      <c r="Q4043" s="38"/>
      <c r="R4043" s="38"/>
      <c r="S4043" s="39"/>
      <c r="T4043" s="40"/>
      <c r="U4043" s="40"/>
      <c r="V4043" s="38"/>
      <c r="W4043" s="38"/>
      <c r="X4043" s="38"/>
      <c r="Y4043" s="43"/>
    </row>
    <row r="4044" spans="1:25">
      <c r="A4044" s="34"/>
      <c r="B4044" s="34"/>
      <c r="C4044" s="34"/>
      <c r="D4044" s="34"/>
      <c r="E4044" s="34"/>
      <c r="F4044" s="34"/>
      <c r="G4044" s="34"/>
      <c r="H4044" s="33"/>
      <c r="I4044" s="33"/>
      <c r="J4044" s="33"/>
      <c r="K4044" s="33"/>
      <c r="L4044" s="35"/>
      <c r="M4044" s="35"/>
      <c r="N4044" s="36"/>
      <c r="O4044" s="37"/>
      <c r="P4044" s="43"/>
      <c r="Q4044" s="38"/>
      <c r="R4044" s="38"/>
      <c r="S4044" s="39"/>
      <c r="T4044" s="40"/>
      <c r="U4044" s="40"/>
      <c r="V4044" s="38"/>
      <c r="W4044" s="38"/>
      <c r="X4044" s="38"/>
      <c r="Y4044" s="43"/>
    </row>
    <row r="4045" spans="1:25">
      <c r="A4045" s="34"/>
      <c r="B4045" s="34"/>
      <c r="C4045" s="34"/>
      <c r="D4045" s="34"/>
      <c r="E4045" s="34"/>
      <c r="F4045" s="34"/>
      <c r="G4045" s="34"/>
      <c r="H4045" s="33"/>
      <c r="I4045" s="33"/>
      <c r="J4045" s="33"/>
      <c r="K4045" s="33"/>
      <c r="L4045" s="35"/>
      <c r="M4045" s="35"/>
      <c r="N4045" s="36"/>
      <c r="O4045" s="37"/>
      <c r="P4045" s="43"/>
      <c r="Q4045" s="38"/>
      <c r="R4045" s="38"/>
      <c r="S4045" s="39"/>
      <c r="T4045" s="40"/>
      <c r="U4045" s="40"/>
      <c r="V4045" s="38"/>
      <c r="W4045" s="38"/>
      <c r="X4045" s="38"/>
      <c r="Y4045" s="43"/>
    </row>
    <row r="4046" spans="1:25">
      <c r="A4046" s="34"/>
      <c r="B4046" s="34"/>
      <c r="C4046" s="34"/>
      <c r="D4046" s="34"/>
      <c r="E4046" s="34"/>
      <c r="F4046" s="34"/>
      <c r="G4046" s="34"/>
      <c r="H4046" s="33"/>
      <c r="I4046" s="33"/>
      <c r="J4046" s="33"/>
      <c r="K4046" s="33"/>
      <c r="L4046" s="35"/>
      <c r="M4046" s="35"/>
      <c r="N4046" s="36"/>
      <c r="O4046" s="37"/>
      <c r="P4046" s="43"/>
      <c r="Q4046" s="38"/>
      <c r="R4046" s="38"/>
      <c r="S4046" s="39"/>
      <c r="T4046" s="40"/>
      <c r="U4046" s="40"/>
      <c r="V4046" s="38"/>
      <c r="W4046" s="38"/>
      <c r="X4046" s="38"/>
      <c r="Y4046" s="43"/>
    </row>
    <row r="4047" spans="1:25">
      <c r="A4047" s="34"/>
      <c r="B4047" s="34"/>
      <c r="C4047" s="34"/>
      <c r="D4047" s="34"/>
      <c r="E4047" s="34"/>
      <c r="F4047" s="34"/>
      <c r="G4047" s="34"/>
      <c r="H4047" s="33"/>
      <c r="I4047" s="33"/>
      <c r="J4047" s="33"/>
      <c r="K4047" s="33"/>
      <c r="L4047" s="35"/>
      <c r="M4047" s="35"/>
      <c r="N4047" s="36"/>
      <c r="O4047" s="37"/>
      <c r="P4047" s="43"/>
      <c r="Q4047" s="38"/>
      <c r="R4047" s="38"/>
      <c r="S4047" s="39"/>
      <c r="T4047" s="40"/>
      <c r="U4047" s="40"/>
      <c r="V4047" s="38"/>
      <c r="W4047" s="38"/>
      <c r="X4047" s="38"/>
      <c r="Y4047" s="43"/>
    </row>
    <row r="4048" spans="1:25">
      <c r="A4048" s="34"/>
      <c r="B4048" s="34"/>
      <c r="C4048" s="34"/>
      <c r="D4048" s="34"/>
      <c r="E4048" s="34"/>
      <c r="F4048" s="34"/>
      <c r="G4048" s="34"/>
      <c r="H4048" s="33"/>
      <c r="I4048" s="33"/>
      <c r="J4048" s="33"/>
      <c r="K4048" s="33"/>
      <c r="L4048" s="35"/>
      <c r="M4048" s="35"/>
      <c r="N4048" s="36"/>
      <c r="O4048" s="37"/>
      <c r="P4048" s="43"/>
      <c r="Q4048" s="38"/>
      <c r="R4048" s="38"/>
      <c r="S4048" s="39"/>
      <c r="T4048" s="40"/>
      <c r="U4048" s="40"/>
      <c r="V4048" s="38"/>
      <c r="W4048" s="38"/>
      <c r="X4048" s="38"/>
      <c r="Y4048" s="43"/>
    </row>
    <row r="4049" spans="1:25">
      <c r="A4049" s="34"/>
      <c r="B4049" s="34"/>
      <c r="C4049" s="34"/>
      <c r="D4049" s="34"/>
      <c r="E4049" s="34"/>
      <c r="F4049" s="34"/>
      <c r="G4049" s="34"/>
      <c r="H4049" s="33"/>
      <c r="I4049" s="33"/>
      <c r="J4049" s="33"/>
      <c r="K4049" s="33"/>
      <c r="L4049" s="35"/>
      <c r="M4049" s="35"/>
      <c r="N4049" s="36"/>
      <c r="O4049" s="37"/>
      <c r="P4049" s="43"/>
      <c r="Q4049" s="38"/>
      <c r="R4049" s="38"/>
      <c r="S4049" s="39"/>
      <c r="T4049" s="40"/>
      <c r="U4049" s="40"/>
      <c r="V4049" s="38"/>
      <c r="W4049" s="38"/>
      <c r="X4049" s="38"/>
      <c r="Y4049" s="43"/>
    </row>
    <row r="4050" spans="1:25">
      <c r="A4050" s="34"/>
      <c r="B4050" s="34"/>
      <c r="C4050" s="34"/>
      <c r="D4050" s="34"/>
      <c r="E4050" s="34"/>
      <c r="F4050" s="34"/>
      <c r="G4050" s="34"/>
      <c r="H4050" s="33"/>
      <c r="I4050" s="33"/>
      <c r="J4050" s="33"/>
      <c r="K4050" s="33"/>
      <c r="L4050" s="35"/>
      <c r="M4050" s="35"/>
      <c r="N4050" s="36"/>
      <c r="O4050" s="37"/>
      <c r="P4050" s="43"/>
      <c r="Q4050" s="38"/>
      <c r="R4050" s="38"/>
      <c r="S4050" s="39"/>
      <c r="T4050" s="40"/>
      <c r="U4050" s="40"/>
      <c r="V4050" s="38"/>
      <c r="W4050" s="38"/>
      <c r="X4050" s="38"/>
      <c r="Y4050" s="43"/>
    </row>
    <row r="4051" spans="1:25">
      <c r="A4051" s="34"/>
      <c r="B4051" s="34"/>
      <c r="C4051" s="34"/>
      <c r="D4051" s="34"/>
      <c r="E4051" s="34"/>
      <c r="F4051" s="34"/>
      <c r="G4051" s="34"/>
      <c r="H4051" s="33"/>
      <c r="I4051" s="33"/>
      <c r="J4051" s="33"/>
      <c r="K4051" s="33"/>
      <c r="L4051" s="35"/>
      <c r="M4051" s="35"/>
      <c r="N4051" s="36"/>
      <c r="O4051" s="37"/>
      <c r="P4051" s="43"/>
      <c r="Q4051" s="38"/>
      <c r="R4051" s="38"/>
      <c r="S4051" s="39"/>
      <c r="T4051" s="40"/>
      <c r="U4051" s="40"/>
      <c r="V4051" s="38"/>
      <c r="W4051" s="38"/>
      <c r="X4051" s="38"/>
      <c r="Y4051" s="43"/>
    </row>
    <row r="4052" spans="1:25">
      <c r="A4052" s="34"/>
      <c r="B4052" s="34"/>
      <c r="C4052" s="34"/>
      <c r="D4052" s="34"/>
      <c r="E4052" s="34"/>
      <c r="F4052" s="34"/>
      <c r="G4052" s="34"/>
      <c r="H4052" s="33"/>
      <c r="I4052" s="33"/>
      <c r="J4052" s="33"/>
      <c r="K4052" s="33"/>
      <c r="L4052" s="35"/>
      <c r="M4052" s="35"/>
      <c r="N4052" s="36"/>
      <c r="O4052" s="37"/>
      <c r="P4052" s="43"/>
      <c r="Q4052" s="38"/>
      <c r="R4052" s="38"/>
      <c r="S4052" s="39"/>
      <c r="T4052" s="40"/>
      <c r="U4052" s="40"/>
      <c r="V4052" s="38"/>
      <c r="W4052" s="38"/>
      <c r="X4052" s="38"/>
      <c r="Y4052" s="43"/>
    </row>
    <row r="4053" spans="1:25">
      <c r="A4053" s="34"/>
      <c r="B4053" s="34"/>
      <c r="C4053" s="34"/>
      <c r="D4053" s="34"/>
      <c r="E4053" s="34"/>
      <c r="F4053" s="34"/>
      <c r="G4053" s="34"/>
      <c r="H4053" s="33"/>
      <c r="I4053" s="33"/>
      <c r="J4053" s="33"/>
      <c r="K4053" s="33"/>
      <c r="L4053" s="35"/>
      <c r="M4053" s="35"/>
      <c r="N4053" s="36"/>
      <c r="O4053" s="37"/>
      <c r="P4053" s="43"/>
      <c r="Q4053" s="38"/>
      <c r="R4053" s="38"/>
      <c r="S4053" s="39"/>
      <c r="T4053" s="40"/>
      <c r="U4053" s="40"/>
      <c r="V4053" s="38"/>
      <c r="W4053" s="38"/>
      <c r="X4053" s="38"/>
      <c r="Y4053" s="43"/>
    </row>
    <row r="4054" spans="1:25">
      <c r="A4054" s="34"/>
      <c r="B4054" s="34"/>
      <c r="C4054" s="34"/>
      <c r="D4054" s="34"/>
      <c r="E4054" s="34"/>
      <c r="F4054" s="34"/>
      <c r="G4054" s="34"/>
      <c r="H4054" s="33"/>
      <c r="I4054" s="33"/>
      <c r="J4054" s="33"/>
      <c r="K4054" s="33"/>
      <c r="L4054" s="35"/>
      <c r="M4054" s="35"/>
      <c r="N4054" s="36"/>
      <c r="O4054" s="37"/>
      <c r="P4054" s="43"/>
      <c r="Q4054" s="38"/>
      <c r="R4054" s="38"/>
      <c r="S4054" s="39"/>
      <c r="T4054" s="40"/>
      <c r="U4054" s="40"/>
      <c r="V4054" s="38"/>
      <c r="W4054" s="38"/>
      <c r="X4054" s="38"/>
      <c r="Y4054" s="43"/>
    </row>
    <row r="4055" spans="1:25">
      <c r="A4055" s="34"/>
      <c r="B4055" s="34"/>
      <c r="C4055" s="34"/>
      <c r="D4055" s="34"/>
      <c r="E4055" s="34"/>
      <c r="F4055" s="34"/>
      <c r="G4055" s="34"/>
      <c r="H4055" s="33"/>
      <c r="I4055" s="33"/>
      <c r="J4055" s="33"/>
      <c r="K4055" s="33"/>
      <c r="L4055" s="35"/>
      <c r="M4055" s="35"/>
      <c r="N4055" s="36"/>
      <c r="O4055" s="37"/>
      <c r="P4055" s="43"/>
      <c r="Q4055" s="38"/>
      <c r="R4055" s="38"/>
      <c r="S4055" s="39"/>
      <c r="T4055" s="40"/>
      <c r="U4055" s="40"/>
      <c r="V4055" s="38"/>
      <c r="W4055" s="38"/>
      <c r="X4055" s="38"/>
      <c r="Y4055" s="43"/>
    </row>
    <row r="4056" spans="1:25">
      <c r="A4056" s="34"/>
      <c r="B4056" s="34"/>
      <c r="C4056" s="34"/>
      <c r="D4056" s="34"/>
      <c r="E4056" s="34"/>
      <c r="F4056" s="34"/>
      <c r="G4056" s="34"/>
      <c r="H4056" s="33"/>
      <c r="I4056" s="33"/>
      <c r="J4056" s="33"/>
      <c r="K4056" s="33"/>
      <c r="L4056" s="35"/>
      <c r="M4056" s="35"/>
      <c r="N4056" s="36"/>
      <c r="O4056" s="37"/>
      <c r="P4056" s="43"/>
      <c r="Q4056" s="38"/>
      <c r="R4056" s="38"/>
      <c r="S4056" s="39"/>
      <c r="T4056" s="40"/>
      <c r="U4056" s="40"/>
      <c r="V4056" s="38"/>
      <c r="W4056" s="38"/>
      <c r="X4056" s="38"/>
      <c r="Y4056" s="43"/>
    </row>
    <row r="4057" spans="1:25">
      <c r="A4057" s="34"/>
      <c r="B4057" s="34"/>
      <c r="C4057" s="34"/>
      <c r="D4057" s="34"/>
      <c r="E4057" s="34"/>
      <c r="F4057" s="34"/>
      <c r="G4057" s="34"/>
      <c r="H4057" s="33"/>
      <c r="I4057" s="33"/>
      <c r="J4057" s="33"/>
      <c r="K4057" s="33"/>
      <c r="L4057" s="35"/>
      <c r="M4057" s="35"/>
      <c r="N4057" s="36"/>
      <c r="O4057" s="37"/>
      <c r="P4057" s="43"/>
      <c r="Q4057" s="38"/>
      <c r="R4057" s="38"/>
      <c r="S4057" s="39"/>
      <c r="T4057" s="40"/>
      <c r="U4057" s="40"/>
      <c r="V4057" s="38"/>
      <c r="W4057" s="38"/>
      <c r="X4057" s="38"/>
      <c r="Y4057" s="43"/>
    </row>
    <row r="4058" spans="1:25">
      <c r="A4058" s="34"/>
      <c r="B4058" s="34"/>
      <c r="C4058" s="34"/>
      <c r="D4058" s="34"/>
      <c r="E4058" s="34"/>
      <c r="F4058" s="34"/>
      <c r="G4058" s="34"/>
      <c r="H4058" s="33"/>
      <c r="I4058" s="33"/>
      <c r="J4058" s="33"/>
      <c r="K4058" s="33"/>
      <c r="L4058" s="35"/>
      <c r="M4058" s="35"/>
      <c r="N4058" s="36"/>
      <c r="O4058" s="37"/>
      <c r="P4058" s="43"/>
      <c r="Q4058" s="38"/>
      <c r="R4058" s="38"/>
      <c r="S4058" s="39"/>
      <c r="T4058" s="40"/>
      <c r="U4058" s="40"/>
      <c r="V4058" s="38"/>
      <c r="W4058" s="38"/>
      <c r="X4058" s="38"/>
      <c r="Y4058" s="43"/>
    </row>
    <row r="4059" spans="1:25">
      <c r="A4059" s="34"/>
      <c r="B4059" s="34"/>
      <c r="C4059" s="34"/>
      <c r="D4059" s="34"/>
      <c r="E4059" s="34"/>
      <c r="F4059" s="34"/>
      <c r="G4059" s="34"/>
      <c r="H4059" s="33"/>
      <c r="I4059" s="33"/>
      <c r="J4059" s="33"/>
      <c r="K4059" s="33"/>
      <c r="L4059" s="35"/>
      <c r="M4059" s="35"/>
      <c r="N4059" s="36"/>
      <c r="O4059" s="37"/>
      <c r="P4059" s="43"/>
      <c r="Q4059" s="38"/>
      <c r="R4059" s="38"/>
      <c r="S4059" s="39"/>
      <c r="T4059" s="40"/>
      <c r="U4059" s="40"/>
      <c r="V4059" s="38"/>
      <c r="W4059" s="38"/>
      <c r="X4059" s="38"/>
      <c r="Y4059" s="43"/>
    </row>
    <row r="4060" spans="1:25">
      <c r="A4060" s="34"/>
      <c r="B4060" s="34"/>
      <c r="C4060" s="34"/>
      <c r="D4060" s="34"/>
      <c r="E4060" s="34"/>
      <c r="F4060" s="34"/>
      <c r="G4060" s="34"/>
      <c r="H4060" s="33"/>
      <c r="I4060" s="33"/>
      <c r="J4060" s="33"/>
      <c r="K4060" s="33"/>
      <c r="L4060" s="35"/>
      <c r="M4060" s="35"/>
      <c r="N4060" s="36"/>
      <c r="O4060" s="37"/>
      <c r="P4060" s="43"/>
      <c r="Q4060" s="38"/>
      <c r="R4060" s="38"/>
      <c r="S4060" s="39"/>
      <c r="T4060" s="40"/>
      <c r="U4060" s="40"/>
      <c r="V4060" s="38"/>
      <c r="W4060" s="38"/>
      <c r="X4060" s="38"/>
      <c r="Y4060" s="43"/>
    </row>
    <row r="4061" spans="1:25">
      <c r="A4061" s="34"/>
      <c r="B4061" s="34"/>
      <c r="C4061" s="34"/>
      <c r="D4061" s="34"/>
      <c r="E4061" s="34"/>
      <c r="F4061" s="34"/>
      <c r="G4061" s="34"/>
      <c r="H4061" s="33"/>
      <c r="I4061" s="33"/>
      <c r="J4061" s="33"/>
      <c r="K4061" s="33"/>
      <c r="L4061" s="35"/>
      <c r="M4061" s="35"/>
      <c r="N4061" s="36"/>
      <c r="O4061" s="37"/>
      <c r="P4061" s="43"/>
      <c r="Q4061" s="38"/>
      <c r="R4061" s="38"/>
      <c r="S4061" s="39"/>
      <c r="T4061" s="40"/>
      <c r="U4061" s="40"/>
      <c r="V4061" s="38"/>
      <c r="W4061" s="38"/>
      <c r="X4061" s="38"/>
      <c r="Y4061" s="43"/>
    </row>
    <row r="4062" spans="1:25">
      <c r="A4062" s="34"/>
      <c r="B4062" s="34"/>
      <c r="C4062" s="34"/>
      <c r="D4062" s="34"/>
      <c r="E4062" s="34"/>
      <c r="F4062" s="34"/>
      <c r="G4062" s="34"/>
      <c r="H4062" s="33"/>
      <c r="I4062" s="33"/>
      <c r="J4062" s="33"/>
      <c r="K4062" s="33"/>
      <c r="L4062" s="35"/>
      <c r="M4062" s="35"/>
      <c r="N4062" s="36"/>
      <c r="O4062" s="37"/>
      <c r="P4062" s="43"/>
      <c r="Q4062" s="38"/>
      <c r="R4062" s="38"/>
      <c r="S4062" s="39"/>
      <c r="T4062" s="40"/>
      <c r="U4062" s="40"/>
      <c r="V4062" s="38"/>
      <c r="W4062" s="38"/>
      <c r="X4062" s="38"/>
      <c r="Y4062" s="43"/>
    </row>
    <row r="4063" spans="1:25">
      <c r="A4063" s="34"/>
      <c r="B4063" s="34"/>
      <c r="C4063" s="34"/>
      <c r="D4063" s="34"/>
      <c r="E4063" s="34"/>
      <c r="F4063" s="34"/>
      <c r="G4063" s="34"/>
      <c r="H4063" s="33"/>
      <c r="I4063" s="33"/>
      <c r="J4063" s="33"/>
      <c r="K4063" s="33"/>
      <c r="L4063" s="35"/>
      <c r="M4063" s="35"/>
      <c r="N4063" s="36"/>
      <c r="O4063" s="37"/>
      <c r="P4063" s="43"/>
      <c r="Q4063" s="38"/>
      <c r="R4063" s="38"/>
      <c r="S4063" s="39"/>
      <c r="T4063" s="40"/>
      <c r="U4063" s="40"/>
      <c r="V4063" s="38"/>
      <c r="W4063" s="38"/>
      <c r="X4063" s="38"/>
      <c r="Y4063" s="43"/>
    </row>
    <row r="4064" spans="1:25">
      <c r="A4064" s="34"/>
      <c r="B4064" s="34"/>
      <c r="C4064" s="34"/>
      <c r="D4064" s="34"/>
      <c r="E4064" s="34"/>
      <c r="F4064" s="34"/>
      <c r="G4064" s="34"/>
      <c r="H4064" s="33"/>
      <c r="I4064" s="33"/>
      <c r="J4064" s="33"/>
      <c r="K4064" s="33"/>
      <c r="L4064" s="35"/>
      <c r="M4064" s="35"/>
      <c r="N4064" s="36"/>
      <c r="O4064" s="37"/>
      <c r="P4064" s="43"/>
      <c r="Q4064" s="38"/>
      <c r="R4064" s="38"/>
      <c r="S4064" s="39"/>
      <c r="T4064" s="40"/>
      <c r="U4064" s="40"/>
      <c r="V4064" s="38"/>
      <c r="W4064" s="38"/>
      <c r="X4064" s="38"/>
      <c r="Y4064" s="43"/>
    </row>
    <row r="4065" spans="1:25">
      <c r="A4065" s="34"/>
      <c r="B4065" s="34"/>
      <c r="C4065" s="34"/>
      <c r="D4065" s="34"/>
      <c r="E4065" s="34"/>
      <c r="F4065" s="34"/>
      <c r="G4065" s="34"/>
      <c r="H4065" s="33"/>
      <c r="I4065" s="33"/>
      <c r="J4065" s="33"/>
      <c r="K4065" s="33"/>
      <c r="L4065" s="35"/>
      <c r="M4065" s="35"/>
      <c r="N4065" s="36"/>
      <c r="O4065" s="37"/>
      <c r="P4065" s="43"/>
      <c r="Q4065" s="38"/>
      <c r="R4065" s="38"/>
      <c r="S4065" s="39"/>
      <c r="T4065" s="40"/>
      <c r="U4065" s="40"/>
      <c r="V4065" s="38"/>
      <c r="W4065" s="38"/>
      <c r="X4065" s="38"/>
      <c r="Y4065" s="43"/>
    </row>
    <row r="4066" spans="1:25">
      <c r="A4066" s="34"/>
      <c r="B4066" s="34"/>
      <c r="C4066" s="34"/>
      <c r="D4066" s="34"/>
      <c r="E4066" s="34"/>
      <c r="F4066" s="34"/>
      <c r="G4066" s="34"/>
      <c r="H4066" s="33"/>
      <c r="I4066" s="33"/>
      <c r="J4066" s="33"/>
      <c r="K4066" s="33"/>
      <c r="L4066" s="35"/>
      <c r="M4066" s="35"/>
      <c r="N4066" s="36"/>
      <c r="O4066" s="37"/>
      <c r="P4066" s="43"/>
      <c r="Q4066" s="38"/>
      <c r="R4066" s="38"/>
      <c r="S4066" s="39"/>
      <c r="T4066" s="40"/>
      <c r="U4066" s="40"/>
      <c r="V4066" s="38"/>
      <c r="W4066" s="38"/>
      <c r="X4066" s="38"/>
      <c r="Y4066" s="43"/>
    </row>
    <row r="4067" spans="1:25">
      <c r="A4067" s="34"/>
      <c r="B4067" s="34"/>
      <c r="C4067" s="34"/>
      <c r="D4067" s="34"/>
      <c r="E4067" s="34"/>
      <c r="F4067" s="34"/>
      <c r="G4067" s="34"/>
      <c r="H4067" s="33"/>
      <c r="I4067" s="33"/>
      <c r="J4067" s="33"/>
      <c r="K4067" s="33"/>
      <c r="L4067" s="35"/>
      <c r="M4067" s="35"/>
      <c r="N4067" s="36"/>
      <c r="O4067" s="37"/>
      <c r="P4067" s="43"/>
      <c r="Q4067" s="38"/>
      <c r="R4067" s="38"/>
      <c r="S4067" s="39"/>
      <c r="T4067" s="40"/>
      <c r="U4067" s="40"/>
      <c r="V4067" s="38"/>
      <c r="W4067" s="38"/>
      <c r="X4067" s="38"/>
      <c r="Y4067" s="43"/>
    </row>
    <row r="4068" spans="1:25">
      <c r="A4068" s="34"/>
      <c r="B4068" s="34"/>
      <c r="C4068" s="34"/>
      <c r="D4068" s="34"/>
      <c r="E4068" s="34"/>
      <c r="F4068" s="34"/>
      <c r="G4068" s="34"/>
      <c r="H4068" s="33"/>
      <c r="I4068" s="33"/>
      <c r="J4068" s="33"/>
      <c r="K4068" s="33"/>
      <c r="L4068" s="35"/>
      <c r="M4068" s="35"/>
      <c r="N4068" s="36"/>
      <c r="O4068" s="37"/>
      <c r="P4068" s="43"/>
      <c r="Q4068" s="38"/>
      <c r="R4068" s="38"/>
      <c r="S4068" s="39"/>
      <c r="T4068" s="40"/>
      <c r="U4068" s="40"/>
      <c r="V4068" s="38"/>
      <c r="W4068" s="38"/>
      <c r="X4068" s="38"/>
      <c r="Y4068" s="43"/>
    </row>
    <row r="4069" spans="1:25">
      <c r="A4069" s="34"/>
      <c r="B4069" s="34"/>
      <c r="C4069" s="34"/>
      <c r="D4069" s="34"/>
      <c r="E4069" s="34"/>
      <c r="F4069" s="34"/>
      <c r="G4069" s="34"/>
      <c r="H4069" s="33"/>
      <c r="I4069" s="33"/>
      <c r="J4069" s="33"/>
      <c r="K4069" s="33"/>
      <c r="L4069" s="35"/>
      <c r="M4069" s="35"/>
      <c r="N4069" s="36"/>
      <c r="O4069" s="37"/>
      <c r="P4069" s="43"/>
      <c r="Q4069" s="38"/>
      <c r="R4069" s="38"/>
      <c r="S4069" s="39"/>
      <c r="T4069" s="40"/>
      <c r="U4069" s="40"/>
      <c r="V4069" s="38"/>
      <c r="W4069" s="38"/>
      <c r="X4069" s="38"/>
      <c r="Y4069" s="43"/>
    </row>
    <row r="4070" spans="1:25">
      <c r="A4070" s="34"/>
      <c r="B4070" s="34"/>
      <c r="C4070" s="34"/>
      <c r="D4070" s="34"/>
      <c r="E4070" s="34"/>
      <c r="F4070" s="34"/>
      <c r="G4070" s="34"/>
      <c r="H4070" s="33"/>
      <c r="I4070" s="33"/>
      <c r="J4070" s="33"/>
      <c r="K4070" s="33"/>
      <c r="L4070" s="35"/>
      <c r="M4070" s="35"/>
      <c r="N4070" s="36"/>
      <c r="O4070" s="37"/>
      <c r="P4070" s="43"/>
      <c r="Q4070" s="38"/>
      <c r="R4070" s="38"/>
      <c r="S4070" s="39"/>
      <c r="T4070" s="40"/>
      <c r="U4070" s="40"/>
      <c r="V4070" s="38"/>
      <c r="W4070" s="38"/>
      <c r="X4070" s="38"/>
      <c r="Y4070" s="43"/>
    </row>
  </sheetData>
  <conditionalFormatting sqref="F1:G4070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PRODUCTOS CAPILARES LOREAL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IMBERT</dc:creator>
  <cp:lastModifiedBy>JB IMBERT</cp:lastModifiedBy>
  <dcterms:created xsi:type="dcterms:W3CDTF">2012-09-17T13:21:42Z</dcterms:created>
  <dcterms:modified xsi:type="dcterms:W3CDTF">2012-09-17T13:58:12Z</dcterms:modified>
</cp:coreProperties>
</file>