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0" yWindow="720" windowWidth="18870" windowHeight="11325"/>
  </bookViews>
  <sheets>
    <sheet name="Planning" sheetId="1" r:id="rId1"/>
    <sheet name="Soldes_CP" sheetId="5" r:id="rId2"/>
    <sheet name="Jours_Fériés" sheetId="2" r:id="rId3"/>
  </sheets>
  <definedNames>
    <definedName name="Anciennete">Soldes_CP!$C$10:$C$25</definedName>
    <definedName name="Jour_fériés">Jours_Fériés!$A$2:$B$14</definedName>
    <definedName name="Jours_de_Fractionnement">Soldes_CP!$F$10:$F$25</definedName>
    <definedName name="Nbre_Jours">Soldes_CP!$E$10:$E$25</definedName>
    <definedName name="Nbre_Jours_Ancienneté">Soldes_CP!$D$10:$D$25</definedName>
    <definedName name="Nbre_Jours_Pris">Soldes_CP!$G$10:$G$25</definedName>
    <definedName name="Samedi_Pris">Soldes_CP!$H$10:$H$25</definedName>
  </definedNames>
  <calcPr calcId="145621"/>
</workbook>
</file>

<file path=xl/calcChain.xml><?xml version="1.0" encoding="utf-8"?>
<calcChain xmlns="http://schemas.openxmlformats.org/spreadsheetml/2006/main">
  <c r="AI104" i="1" l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H17" i="5" l="1" a="1"/>
  <c r="H17" i="5" s="1"/>
  <c r="B21" i="5"/>
  <c r="G11" i="5" l="1" a="1"/>
  <c r="G11" i="5" s="1"/>
  <c r="G13" i="5" a="1"/>
  <c r="G13" i="5" s="1"/>
  <c r="G15" i="5" a="1"/>
  <c r="G15" i="5" s="1"/>
  <c r="G17" i="5" a="1"/>
  <c r="G17" i="5" s="1"/>
  <c r="G19" i="5" a="1"/>
  <c r="G19" i="5" s="1"/>
  <c r="G21" i="5" a="1"/>
  <c r="G21" i="5" s="1"/>
  <c r="G23" i="5" a="1"/>
  <c r="G23" i="5" s="1"/>
  <c r="G25" i="5" a="1"/>
  <c r="G25" i="5" s="1"/>
  <c r="D25" i="5"/>
  <c r="D11" i="5"/>
  <c r="C15" i="5"/>
  <c r="D15" i="5" s="1"/>
  <c r="C13" i="5"/>
  <c r="D13" i="5" s="1"/>
  <c r="C11" i="5"/>
  <c r="C21" i="5"/>
  <c r="D21" i="5" s="1"/>
  <c r="B25" i="5"/>
  <c r="C25" i="5" s="1"/>
  <c r="B23" i="5"/>
  <c r="B19" i="5"/>
  <c r="B15" i="5"/>
  <c r="B13" i="5"/>
  <c r="B11" i="5"/>
  <c r="B17" i="5"/>
  <c r="C17" i="5" l="1"/>
  <c r="D17" i="5" s="1"/>
  <c r="C23" i="5"/>
  <c r="D23" i="5" s="1"/>
  <c r="C19" i="5"/>
  <c r="D19" i="5" s="1"/>
  <c r="I17" i="5"/>
  <c r="Z11" i="1" l="1"/>
  <c r="S11" i="1"/>
  <c r="L11" i="1"/>
  <c r="O12" i="1"/>
  <c r="O13" i="1"/>
  <c r="A1" i="2" l="1"/>
  <c r="B3" i="2" s="1"/>
  <c r="B4" i="2" l="1"/>
  <c r="B5" i="2"/>
  <c r="B6" i="2"/>
  <c r="B7" i="2"/>
  <c r="AF35" i="1"/>
  <c r="AE35" i="1"/>
  <c r="AD35" i="1"/>
  <c r="AC35" i="1"/>
  <c r="AC36" i="1" s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P36" i="1" s="1"/>
  <c r="O35" i="1"/>
  <c r="O36" i="1" s="1"/>
  <c r="N35" i="1"/>
  <c r="N36" i="1" s="1"/>
  <c r="M35" i="1"/>
  <c r="M36" i="1" s="1"/>
  <c r="L35" i="1"/>
  <c r="L36" i="1" s="1"/>
  <c r="K35" i="1"/>
  <c r="J35" i="1"/>
  <c r="J36" i="1" s="1"/>
  <c r="K36" i="1"/>
  <c r="I35" i="1"/>
  <c r="H35" i="1"/>
  <c r="G35" i="1"/>
  <c r="F35" i="1"/>
  <c r="E35" i="1"/>
  <c r="D35" i="1"/>
  <c r="C35" i="1"/>
  <c r="B35" i="1"/>
  <c r="AE12" i="1"/>
  <c r="AD12" i="1"/>
  <c r="AD13" i="1" s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B12" i="1"/>
  <c r="C12" i="1"/>
  <c r="C13" i="1" s="1"/>
  <c r="B102" i="1"/>
  <c r="B79" i="1"/>
  <c r="C5" i="1"/>
  <c r="B56" i="1"/>
  <c r="B33" i="1"/>
  <c r="B10" i="1"/>
  <c r="C34" i="1" l="1"/>
  <c r="C36" i="1"/>
  <c r="B263" i="1"/>
  <c r="B240" i="1"/>
  <c r="B217" i="1"/>
  <c r="B194" i="1"/>
  <c r="B171" i="1"/>
  <c r="B1" i="2"/>
  <c r="D82" i="1"/>
  <c r="C82" i="1"/>
  <c r="H13" i="1"/>
  <c r="B59" i="1"/>
  <c r="E13" i="1"/>
  <c r="E11" i="1"/>
  <c r="D13" i="1"/>
  <c r="G13" i="1"/>
  <c r="B13" i="1"/>
  <c r="F13" i="1"/>
  <c r="B82" i="1"/>
  <c r="B36" i="1"/>
  <c r="B12" i="2" l="1"/>
  <c r="B8" i="2"/>
  <c r="B9" i="2"/>
  <c r="B11" i="2"/>
  <c r="C59" i="1"/>
  <c r="I13" i="1"/>
  <c r="E82" i="1"/>
  <c r="D36" i="1"/>
  <c r="B14" i="2" l="1"/>
  <c r="B13" i="2"/>
  <c r="B10" i="2"/>
  <c r="D59" i="1"/>
  <c r="J13" i="1"/>
  <c r="F82" i="1"/>
  <c r="E36" i="1"/>
  <c r="E59" i="1" l="1"/>
  <c r="K13" i="1"/>
  <c r="G82" i="1"/>
  <c r="F36" i="1"/>
  <c r="F59" i="1" l="1"/>
  <c r="L13" i="1"/>
  <c r="H82" i="1"/>
  <c r="G36" i="1"/>
  <c r="G59" i="1" l="1"/>
  <c r="M13" i="1"/>
  <c r="I82" i="1"/>
  <c r="H36" i="1"/>
  <c r="H59" i="1" l="1"/>
  <c r="N13" i="1"/>
  <c r="J82" i="1"/>
  <c r="I36" i="1"/>
  <c r="I59" i="1" l="1"/>
  <c r="P13" i="1"/>
  <c r="J59" i="1" l="1"/>
  <c r="Q13" i="1"/>
  <c r="K82" i="1"/>
  <c r="K59" i="1" l="1"/>
  <c r="R13" i="1"/>
  <c r="L82" i="1"/>
  <c r="L59" i="1" l="1"/>
  <c r="S13" i="1"/>
  <c r="M82" i="1"/>
  <c r="M59" i="1" l="1"/>
  <c r="T13" i="1"/>
  <c r="N82" i="1"/>
  <c r="N59" i="1" l="1"/>
  <c r="U13" i="1"/>
  <c r="O82" i="1"/>
  <c r="O59" i="1" l="1"/>
  <c r="V13" i="1"/>
  <c r="P82" i="1"/>
  <c r="P59" i="1" l="1"/>
  <c r="W13" i="1"/>
  <c r="R80" i="1"/>
  <c r="Q82" i="1"/>
  <c r="Q36" i="1"/>
  <c r="Q59" i="1" l="1"/>
  <c r="X13" i="1"/>
  <c r="R82" i="1"/>
  <c r="R36" i="1"/>
  <c r="R59" i="1" l="1"/>
  <c r="Y13" i="1"/>
  <c r="S82" i="1"/>
  <c r="S36" i="1"/>
  <c r="S59" i="1" l="1"/>
  <c r="Z13" i="1"/>
  <c r="B34" i="1"/>
  <c r="T82" i="1"/>
  <c r="T36" i="1"/>
  <c r="T59" i="1" l="1"/>
  <c r="AA13" i="1"/>
  <c r="U82" i="1"/>
  <c r="U36" i="1"/>
  <c r="U59" i="1" l="1"/>
  <c r="AB13" i="1"/>
  <c r="V82" i="1"/>
  <c r="V36" i="1"/>
  <c r="V59" i="1" l="1"/>
  <c r="AC13" i="1"/>
  <c r="W82" i="1"/>
  <c r="W36" i="1"/>
  <c r="W59" i="1" l="1"/>
  <c r="X82" i="1"/>
  <c r="X36" i="1"/>
  <c r="X59" i="1" l="1"/>
  <c r="AE13" i="1"/>
  <c r="Y82" i="1"/>
  <c r="Y36" i="1"/>
  <c r="Y59" i="1" l="1"/>
  <c r="Z82" i="1"/>
  <c r="Z36" i="1"/>
  <c r="H23" i="5" l="1" a="1"/>
  <c r="H23" i="5" s="1"/>
  <c r="I23" i="5" s="1"/>
  <c r="Z59" i="1"/>
  <c r="AA82" i="1"/>
  <c r="AA36" i="1"/>
  <c r="AA59" i="1" l="1"/>
  <c r="AB82" i="1"/>
  <c r="AB36" i="1"/>
  <c r="AC82" i="1" l="1"/>
  <c r="AD82" i="1"/>
  <c r="AD36" i="1"/>
  <c r="AB59" i="1"/>
  <c r="AC59" i="1" l="1"/>
  <c r="AE82" i="1"/>
  <c r="AD59" i="1" l="1"/>
  <c r="AF36" i="1"/>
  <c r="AE36" i="1"/>
  <c r="AF59" i="1" l="1"/>
  <c r="AE59" i="1"/>
  <c r="B266" i="1" l="1"/>
  <c r="B220" i="1"/>
  <c r="B174" i="1"/>
  <c r="B148" i="1"/>
  <c r="B125" i="1"/>
  <c r="Y80" i="1"/>
  <c r="K80" i="1"/>
  <c r="D80" i="1"/>
  <c r="B80" i="1"/>
  <c r="AB57" i="1"/>
  <c r="U57" i="1"/>
  <c r="N57" i="1"/>
  <c r="G57" i="1"/>
  <c r="B57" i="1"/>
  <c r="AE34" i="1"/>
  <c r="X34" i="1"/>
  <c r="Q34" i="1"/>
  <c r="J34" i="1"/>
  <c r="C4" i="1"/>
  <c r="C151" i="1" l="1"/>
  <c r="D151" i="1"/>
  <c r="B243" i="1"/>
  <c r="B128" i="1"/>
  <c r="B195" i="1"/>
  <c r="B197" i="1"/>
  <c r="B103" i="1"/>
  <c r="B105" i="1"/>
  <c r="B149" i="1"/>
  <c r="B151" i="1"/>
  <c r="B126" i="1"/>
  <c r="D149" i="1"/>
  <c r="B172" i="1"/>
  <c r="B264" i="1"/>
  <c r="B218" i="1"/>
  <c r="B241" i="1"/>
  <c r="C105" i="1" l="1"/>
  <c r="C128" i="1"/>
  <c r="D128" i="1"/>
  <c r="C266" i="1"/>
  <c r="D266" i="1"/>
  <c r="C220" i="1"/>
  <c r="D220" i="1"/>
  <c r="D174" i="1"/>
  <c r="C174" i="1"/>
  <c r="D197" i="1"/>
  <c r="C197" i="1"/>
  <c r="C243" i="1"/>
  <c r="D243" i="1"/>
  <c r="E151" i="1"/>
  <c r="D105" i="1"/>
  <c r="F151" i="1" l="1"/>
  <c r="E128" i="1"/>
  <c r="E220" i="1"/>
  <c r="E105" i="1"/>
  <c r="E266" i="1"/>
  <c r="E197" i="1"/>
  <c r="E243" i="1"/>
  <c r="E174" i="1"/>
  <c r="G151" i="1" l="1"/>
  <c r="F128" i="1"/>
  <c r="F266" i="1"/>
  <c r="F105" i="1"/>
  <c r="F174" i="1"/>
  <c r="F243" i="1"/>
  <c r="E195" i="1"/>
  <c r="F197" i="1"/>
  <c r="F220" i="1"/>
  <c r="E218" i="1"/>
  <c r="F126" i="1" l="1"/>
  <c r="H151" i="1"/>
  <c r="G128" i="1"/>
  <c r="G266" i="1"/>
  <c r="G105" i="1"/>
  <c r="G220" i="1"/>
  <c r="G174" i="1"/>
  <c r="G197" i="1"/>
  <c r="G243" i="1"/>
  <c r="I151" i="1" l="1"/>
  <c r="H128" i="1"/>
  <c r="H220" i="1"/>
  <c r="H243" i="1"/>
  <c r="H174" i="1"/>
  <c r="H105" i="1"/>
  <c r="H197" i="1"/>
  <c r="H266" i="1"/>
  <c r="G264" i="1"/>
  <c r="J151" i="1" l="1"/>
  <c r="I128" i="1"/>
  <c r="H172" i="1"/>
  <c r="I174" i="1"/>
  <c r="I266" i="1"/>
  <c r="I105" i="1"/>
  <c r="I220" i="1"/>
  <c r="I243" i="1"/>
  <c r="I197" i="1"/>
  <c r="K151" i="1" l="1"/>
  <c r="J128" i="1"/>
  <c r="J243" i="1"/>
  <c r="I241" i="1"/>
  <c r="J197" i="1"/>
  <c r="J105" i="1"/>
  <c r="I103" i="1"/>
  <c r="J174" i="1"/>
  <c r="K149" i="1"/>
  <c r="L151" i="1"/>
  <c r="J220" i="1"/>
  <c r="J266" i="1"/>
  <c r="K128" i="1" l="1"/>
  <c r="K266" i="1"/>
  <c r="K105" i="1"/>
  <c r="M151" i="1"/>
  <c r="K243" i="1"/>
  <c r="K174" i="1"/>
  <c r="K220" i="1"/>
  <c r="K197" i="1"/>
  <c r="L128" i="1" l="1"/>
  <c r="L220" i="1"/>
  <c r="N151" i="1"/>
  <c r="L266" i="1"/>
  <c r="L105" i="1"/>
  <c r="L197" i="1"/>
  <c r="L243" i="1"/>
  <c r="L174" i="1"/>
  <c r="M128" i="1" l="1"/>
  <c r="M266" i="1"/>
  <c r="M174" i="1"/>
  <c r="O151" i="1"/>
  <c r="M243" i="1"/>
  <c r="N128" i="1"/>
  <c r="M126" i="1"/>
  <c r="M105" i="1"/>
  <c r="M220" i="1"/>
  <c r="L218" i="1"/>
  <c r="M197" i="1"/>
  <c r="L195" i="1"/>
  <c r="P151" i="1" l="1"/>
  <c r="O128" i="1"/>
  <c r="N220" i="1"/>
  <c r="N243" i="1"/>
  <c r="N174" i="1"/>
  <c r="N197" i="1"/>
  <c r="N105" i="1"/>
  <c r="N266" i="1"/>
  <c r="O220" i="1" l="1"/>
  <c r="O266" i="1"/>
  <c r="N264" i="1"/>
  <c r="O197" i="1"/>
  <c r="O174" i="1"/>
  <c r="P128" i="1"/>
  <c r="O105" i="1"/>
  <c r="O243" i="1"/>
  <c r="Q151" i="1"/>
  <c r="Q128" i="1" l="1"/>
  <c r="P266" i="1"/>
  <c r="P197" i="1"/>
  <c r="R151" i="1"/>
  <c r="O172" i="1"/>
  <c r="P174" i="1"/>
  <c r="P105" i="1"/>
  <c r="P243" i="1"/>
  <c r="P220" i="1"/>
  <c r="Q266" i="1" l="1"/>
  <c r="Q243" i="1"/>
  <c r="P241" i="1"/>
  <c r="Q174" i="1"/>
  <c r="R128" i="1"/>
  <c r="Q220" i="1"/>
  <c r="Q197" i="1"/>
  <c r="R149" i="1"/>
  <c r="S151" i="1"/>
  <c r="Q105" i="1"/>
  <c r="P103" i="1"/>
  <c r="R174" i="1" l="1"/>
  <c r="R243" i="1"/>
  <c r="T151" i="1"/>
  <c r="R220" i="1"/>
  <c r="S128" i="1"/>
  <c r="R197" i="1"/>
  <c r="R266" i="1"/>
  <c r="R105" i="1"/>
  <c r="S243" i="1" l="1"/>
  <c r="S220" i="1"/>
  <c r="T128" i="1"/>
  <c r="S266" i="1"/>
  <c r="S174" i="1"/>
  <c r="S197" i="1"/>
  <c r="S105" i="1"/>
  <c r="U151" i="1"/>
  <c r="V151" i="1" l="1"/>
  <c r="T105" i="1"/>
  <c r="T197" i="1"/>
  <c r="S195" i="1"/>
  <c r="T266" i="1"/>
  <c r="T174" i="1"/>
  <c r="S218" i="1"/>
  <c r="T220" i="1"/>
  <c r="T126" i="1"/>
  <c r="U128" i="1"/>
  <c r="T243" i="1"/>
  <c r="U197" i="1" l="1"/>
  <c r="U243" i="1"/>
  <c r="V128" i="1"/>
  <c r="U174" i="1"/>
  <c r="U105" i="1"/>
  <c r="W151" i="1"/>
  <c r="U220" i="1"/>
  <c r="U266" i="1"/>
  <c r="H25" i="5" l="1" a="1"/>
  <c r="H25" i="5" s="1"/>
  <c r="I25" i="5" s="1"/>
  <c r="W128" i="1"/>
  <c r="V266" i="1"/>
  <c r="U264" i="1"/>
  <c r="V105" i="1"/>
  <c r="V174" i="1"/>
  <c r="V197" i="1"/>
  <c r="V243" i="1"/>
  <c r="V220" i="1"/>
  <c r="X151" i="1"/>
  <c r="W197" i="1" l="1"/>
  <c r="W266" i="1"/>
  <c r="Y151" i="1"/>
  <c r="W220" i="1"/>
  <c r="W174" i="1"/>
  <c r="V172" i="1"/>
  <c r="X128" i="1"/>
  <c r="W243" i="1"/>
  <c r="W105" i="1"/>
  <c r="X266" i="1" l="1"/>
  <c r="Z151" i="1"/>
  <c r="Y149" i="1"/>
  <c r="W241" i="1"/>
  <c r="X243" i="1"/>
  <c r="X220" i="1"/>
  <c r="X197" i="1"/>
  <c r="X105" i="1"/>
  <c r="W103" i="1"/>
  <c r="X174" i="1"/>
  <c r="Y128" i="1"/>
  <c r="Y197" i="1" l="1"/>
  <c r="AA151" i="1"/>
  <c r="Y266" i="1"/>
  <c r="Z128" i="1"/>
  <c r="Y174" i="1"/>
  <c r="Y220" i="1"/>
  <c r="Y105" i="1"/>
  <c r="Y243" i="1"/>
  <c r="Z105" i="1" l="1"/>
  <c r="AB151" i="1"/>
  <c r="Z220" i="1"/>
  <c r="Z174" i="1"/>
  <c r="AA128" i="1"/>
  <c r="Z197" i="1"/>
  <c r="Z266" i="1"/>
  <c r="Z243" i="1"/>
  <c r="Z218" i="1" l="1"/>
  <c r="AA220" i="1"/>
  <c r="AA243" i="1"/>
  <c r="AB128" i="1"/>
  <c r="AA126" i="1"/>
  <c r="AA105" i="1"/>
  <c r="AA266" i="1"/>
  <c r="AA174" i="1"/>
  <c r="AA197" i="1"/>
  <c r="Z195" i="1"/>
  <c r="AC151" i="1" l="1"/>
  <c r="AB266" i="1"/>
  <c r="AB174" i="1"/>
  <c r="AB220" i="1"/>
  <c r="AB243" i="1"/>
  <c r="AB197" i="1"/>
  <c r="AB105" i="1"/>
  <c r="AC128" i="1" l="1"/>
  <c r="AD151" i="1"/>
  <c r="AE151" i="1"/>
  <c r="AC197" i="1"/>
  <c r="AB264" i="1"/>
  <c r="AC174" i="1" l="1"/>
  <c r="AC172" i="1"/>
  <c r="AC220" i="1"/>
  <c r="AD220" i="1"/>
  <c r="AD243" i="1"/>
  <c r="AC243" i="1"/>
  <c r="AC105" i="1"/>
  <c r="AD266" i="1"/>
  <c r="AC266" i="1"/>
  <c r="AD128" i="1"/>
  <c r="AF151" i="1"/>
  <c r="AE128" i="1"/>
  <c r="H19" i="5" l="1" a="1"/>
  <c r="H19" i="5" s="1"/>
  <c r="I19" i="5" s="1"/>
  <c r="H11" i="5" a="1"/>
  <c r="H11" i="5" s="1"/>
  <c r="I11" i="5" s="1"/>
  <c r="H21" i="5" a="1"/>
  <c r="H21" i="5" s="1"/>
  <c r="I21" i="5" s="1"/>
  <c r="AD241" i="1"/>
  <c r="AD174" i="1"/>
  <c r="AD103" i="1"/>
  <c r="AD105" i="1"/>
  <c r="AE105" i="1"/>
  <c r="AE266" i="1"/>
  <c r="AE174" i="1"/>
  <c r="AF149" i="1"/>
  <c r="AE243" i="1"/>
  <c r="H15" i="5" s="1" a="1"/>
  <c r="H15" i="5" s="1"/>
  <c r="I15" i="5" s="1"/>
  <c r="AE220" i="1"/>
  <c r="AF220" i="1" l="1"/>
  <c r="AF105" i="1"/>
  <c r="AF174" i="1"/>
  <c r="AF266" i="1" l="1"/>
  <c r="H13" i="5" s="1" a="1"/>
  <c r="H13" i="5" s="1"/>
  <c r="I13" i="5" s="1"/>
  <c r="B11" i="1"/>
</calcChain>
</file>

<file path=xl/sharedStrings.xml><?xml version="1.0" encoding="utf-8"?>
<sst xmlns="http://schemas.openxmlformats.org/spreadsheetml/2006/main" count="492" uniqueCount="48">
  <si>
    <t>RTT</t>
  </si>
  <si>
    <t>C</t>
  </si>
  <si>
    <t xml:space="preserve">MISE A JOUR DU </t>
  </si>
  <si>
    <t>R</t>
  </si>
  <si>
    <t>Récup</t>
  </si>
  <si>
    <t xml:space="preserve">ANNEE </t>
  </si>
  <si>
    <t>Mois</t>
  </si>
  <si>
    <t xml:space="preserve">Semaine </t>
  </si>
  <si>
    <t>Jour</t>
  </si>
  <si>
    <t xml:space="preserve"> </t>
  </si>
  <si>
    <t xml:space="preserve">  </t>
  </si>
  <si>
    <t>Nbre Jours Pris</t>
  </si>
  <si>
    <t>Soldes</t>
  </si>
  <si>
    <t xml:space="preserve">Jour de l'an </t>
  </si>
  <si>
    <t>Dim. de Pâques</t>
  </si>
  <si>
    <t>Lundi de Pâques</t>
  </si>
  <si>
    <t>Fête du Travail</t>
  </si>
  <si>
    <t>Victoire 39/45</t>
  </si>
  <si>
    <t>Ascension</t>
  </si>
  <si>
    <t>Dim. de Pentecôte</t>
  </si>
  <si>
    <t>Fête Nationale</t>
  </si>
  <si>
    <t>Assomption</t>
  </si>
  <si>
    <t xml:space="preserve">Toussaint </t>
  </si>
  <si>
    <t>Armistice 14/18</t>
  </si>
  <si>
    <t>Noël</t>
  </si>
  <si>
    <t xml:space="preserve">Jour fériés </t>
  </si>
  <si>
    <t>2012/2013</t>
  </si>
  <si>
    <t>Jours RTT</t>
  </si>
  <si>
    <t>CEX</t>
  </si>
  <si>
    <t>Congés Exceptionnels</t>
  </si>
  <si>
    <t>Congés Payés</t>
  </si>
  <si>
    <t>Nbre de Samedi Pris doit etre égal à 5</t>
  </si>
  <si>
    <t>POUR NOUVELLE ANNEE MODIFIER L'ANNEE (B5)</t>
  </si>
  <si>
    <t>Jours de Fractionnement</t>
  </si>
  <si>
    <t>Date d'entrée</t>
  </si>
  <si>
    <t>Nbre de Jours</t>
  </si>
  <si>
    <t>Ancienneté</t>
  </si>
  <si>
    <t>Nbre Jours de congés payés</t>
  </si>
  <si>
    <t>Nbre Jours d'Ancienneté</t>
  </si>
  <si>
    <t>Période d Ancienneté (années)</t>
  </si>
  <si>
    <t>AA</t>
  </si>
  <si>
    <t>AB</t>
  </si>
  <si>
    <t>AC</t>
  </si>
  <si>
    <t>AD</t>
  </si>
  <si>
    <t>AE</t>
  </si>
  <si>
    <t>AF</t>
  </si>
  <si>
    <t>AG</t>
  </si>
  <si>
    <t>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</si>
</sst>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yyyy"/>
    <numFmt numFmtId="165" formatCode="d/m;@"/>
    <numFmt numFmtId="166" formatCode="ddd"/>
    <numFmt numFmtId="167" formatCode="d"/>
    <numFmt numFmtId="168" formatCode="mmmm\ yyyy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9"/>
      <name val="Tahoma"/>
      <family val="2"/>
    </font>
    <font>
      <b/>
      <sz val="18"/>
      <name val="Tahoma"/>
      <family val="2"/>
    </font>
    <font>
      <b/>
      <sz val="12"/>
      <name val="Tahoma"/>
      <family val="2"/>
    </font>
    <font>
      <sz val="18"/>
      <name val="Tahoma"/>
      <family val="2"/>
    </font>
    <font>
      <sz val="18"/>
      <name val="Arial"/>
      <family val="2"/>
    </font>
    <font>
      <b/>
      <sz val="13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b/>
      <sz val="14"/>
      <name val="Arial"/>
      <family val="2"/>
    </font>
    <font>
      <b/>
      <sz val="14"/>
      <name val="Tahoma"/>
      <family val="2"/>
    </font>
    <font>
      <b/>
      <sz val="13"/>
      <color indexed="13"/>
      <name val="Tahoma"/>
      <family val="2"/>
    </font>
    <font>
      <b/>
      <sz val="12"/>
      <color theme="0"/>
      <name val="Tahoma"/>
      <family val="2"/>
    </font>
    <font>
      <sz val="11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6"/>
      <name val="Arial Unicode MS"/>
      <family val="2"/>
    </font>
    <font>
      <sz val="10"/>
      <color theme="1"/>
      <name val="Arial Unicode MS"/>
      <family val="2"/>
    </font>
    <font>
      <b/>
      <sz val="12"/>
      <name val="Arial Unicode MS"/>
      <family val="2"/>
    </font>
    <font>
      <sz val="12"/>
      <name val="Arial Unicode MS"/>
      <family val="2"/>
    </font>
    <font>
      <b/>
      <sz val="12"/>
      <color indexed="13"/>
      <name val="Arial Unicode MS"/>
      <family val="2"/>
    </font>
    <font>
      <b/>
      <sz val="14"/>
      <name val="Arial Unicode MS"/>
      <family val="2"/>
    </font>
    <font>
      <sz val="14"/>
      <name val="Arial Unicode MS"/>
      <family val="2"/>
    </font>
    <font>
      <b/>
      <sz val="14"/>
      <color indexed="13"/>
      <name val="Arial Unicode MS"/>
      <family val="2"/>
    </font>
    <font>
      <b/>
      <sz val="14"/>
      <color rgb="FFFF0000"/>
      <name val="Arial Unicode MS"/>
      <family val="2"/>
    </font>
    <font>
      <b/>
      <sz val="14"/>
      <color theme="3" tint="0.3999755851924192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Border="1"/>
    <xf numFmtId="0" fontId="8" fillId="0" borderId="0" xfId="0" applyFont="1" applyBorder="1"/>
    <xf numFmtId="15" fontId="4" fillId="0" borderId="0" xfId="0" applyNumberFormat="1" applyFont="1" applyBorder="1" applyAlignment="1">
      <alignment horizontal="center"/>
    </xf>
    <xf numFmtId="0" fontId="7" fillId="0" borderId="0" xfId="0" applyNumberFormat="1" applyFont="1"/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0" fillId="0" borderId="8" xfId="0" applyBorder="1" applyAlignment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7" fillId="4" borderId="11" xfId="0" applyFont="1" applyFill="1" applyBorder="1"/>
    <xf numFmtId="0" fontId="4" fillId="0" borderId="12" xfId="0" applyFont="1" applyFill="1" applyBorder="1" applyAlignment="1">
      <alignment horizontal="center"/>
    </xf>
    <xf numFmtId="0" fontId="8" fillId="0" borderId="11" xfId="0" applyFont="1" applyFill="1" applyBorder="1"/>
    <xf numFmtId="0" fontId="12" fillId="0" borderId="11" xfId="0" applyFont="1" applyFill="1" applyBorder="1"/>
    <xf numFmtId="0" fontId="7" fillId="4" borderId="13" xfId="0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4" fillId="0" borderId="0" xfId="0" quotePrefix="1" applyNumberFormat="1" applyFont="1" applyFill="1" applyBorder="1" applyAlignment="1" applyProtection="1">
      <protection locked="0"/>
    </xf>
    <xf numFmtId="1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66" fontId="11" fillId="0" borderId="7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0" fillId="0" borderId="20" xfId="0" applyBorder="1" applyAlignment="1"/>
    <xf numFmtId="0" fontId="7" fillId="0" borderId="0" xfId="0" applyFont="1" applyFill="1" applyBorder="1"/>
    <xf numFmtId="0" fontId="9" fillId="0" borderId="0" xfId="0" applyFont="1" applyFill="1" applyBorder="1" applyAlignment="1"/>
    <xf numFmtId="0" fontId="4" fillId="0" borderId="0" xfId="0" applyFont="1" applyFill="1"/>
    <xf numFmtId="0" fontId="4" fillId="0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164" fontId="4" fillId="0" borderId="5" xfId="0" applyNumberFormat="1" applyFont="1" applyFill="1" applyBorder="1" applyAlignment="1" applyProtection="1">
      <protection locked="0"/>
    </xf>
    <xf numFmtId="1" fontId="11" fillId="0" borderId="5" xfId="0" applyNumberFormat="1" applyFont="1" applyFill="1" applyBorder="1" applyAlignment="1">
      <alignment horizontal="center"/>
    </xf>
    <xf numFmtId="165" fontId="11" fillId="0" borderId="5" xfId="0" applyNumberFormat="1" applyFont="1" applyFill="1" applyBorder="1" applyAlignment="1">
      <alignment horizontal="center"/>
    </xf>
    <xf numFmtId="166" fontId="11" fillId="0" borderId="5" xfId="0" applyNumberFormat="1" applyFont="1" applyFill="1" applyBorder="1" applyAlignment="1">
      <alignment horizontal="center"/>
    </xf>
    <xf numFmtId="164" fontId="4" fillId="0" borderId="0" xfId="0" quotePrefix="1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Fill="1" applyBorder="1" applyAlignment="1">
      <alignment horizontal="center"/>
    </xf>
    <xf numFmtId="14" fontId="1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4" fontId="15" fillId="0" borderId="24" xfId="0" applyNumberFormat="1" applyFont="1" applyBorder="1" applyAlignment="1">
      <alignment horizontal="left" vertical="center"/>
    </xf>
    <xf numFmtId="14" fontId="1" fillId="0" borderId="24" xfId="0" applyNumberFormat="1" applyFont="1" applyBorder="1"/>
    <xf numFmtId="14" fontId="15" fillId="0" borderId="25" xfId="0" applyNumberFormat="1" applyFont="1" applyBorder="1" applyAlignment="1">
      <alignment horizontal="left" vertical="center"/>
    </xf>
    <xf numFmtId="14" fontId="1" fillId="0" borderId="25" xfId="0" applyNumberFormat="1" applyFont="1" applyBorder="1"/>
    <xf numFmtId="14" fontId="15" fillId="0" borderId="18" xfId="0" applyNumberFormat="1" applyFont="1" applyBorder="1" applyAlignment="1">
      <alignment horizontal="left" vertical="center"/>
    </xf>
    <xf numFmtId="14" fontId="1" fillId="0" borderId="18" xfId="0" applyNumberFormat="1" applyFont="1" applyBorder="1"/>
    <xf numFmtId="0" fontId="14" fillId="0" borderId="0" xfId="0" applyFont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167" fontId="11" fillId="0" borderId="6" xfId="0" applyNumberFormat="1" applyFont="1" applyFill="1" applyBorder="1" applyAlignment="1">
      <alignment horizontal="center"/>
    </xf>
    <xf numFmtId="167" fontId="11" fillId="0" borderId="35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4" fillId="0" borderId="34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167" fontId="11" fillId="0" borderId="12" xfId="0" applyNumberFormat="1" applyFont="1" applyFill="1" applyBorder="1" applyAlignment="1">
      <alignment horizontal="center"/>
    </xf>
    <xf numFmtId="166" fontId="11" fillId="0" borderId="36" xfId="0" applyNumberFormat="1" applyFont="1" applyFill="1" applyBorder="1" applyAlignment="1">
      <alignment horizontal="center"/>
    </xf>
    <xf numFmtId="166" fontId="11" fillId="0" borderId="14" xfId="0" applyNumberFormat="1" applyFont="1" applyFill="1" applyBorder="1" applyAlignment="1">
      <alignment horizontal="center"/>
    </xf>
    <xf numFmtId="166" fontId="11" fillId="0" borderId="15" xfId="0" applyNumberFormat="1" applyFont="1" applyFill="1" applyBorder="1" applyAlignment="1">
      <alignment horizontal="center"/>
    </xf>
    <xf numFmtId="167" fontId="11" fillId="0" borderId="32" xfId="0" applyNumberFormat="1" applyFont="1" applyFill="1" applyBorder="1" applyAlignment="1">
      <alignment horizontal="center"/>
    </xf>
    <xf numFmtId="166" fontId="11" fillId="0" borderId="33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15" fontId="10" fillId="0" borderId="0" xfId="0" applyNumberFormat="1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25" xfId="0" applyFont="1" applyFill="1" applyBorder="1"/>
    <xf numFmtId="0" fontId="20" fillId="0" borderId="25" xfId="0" applyFont="1" applyFill="1" applyBorder="1"/>
    <xf numFmtId="14" fontId="18" fillId="4" borderId="25" xfId="0" applyNumberFormat="1" applyFont="1" applyFill="1" applyBorder="1"/>
    <xf numFmtId="14" fontId="18" fillId="4" borderId="18" xfId="0" applyNumberFormat="1" applyFont="1" applyFill="1" applyBorder="1"/>
    <xf numFmtId="1" fontId="0" fillId="0" borderId="0" xfId="0" applyNumberFormat="1"/>
    <xf numFmtId="14" fontId="18" fillId="4" borderId="24" xfId="0" applyNumberFormat="1" applyFont="1" applyFill="1" applyBorder="1"/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1" fillId="4" borderId="24" xfId="0" applyFont="1" applyFill="1" applyBorder="1"/>
    <xf numFmtId="0" fontId="22" fillId="0" borderId="25" xfId="0" applyFont="1" applyFill="1" applyBorder="1"/>
    <xf numFmtId="0" fontId="21" fillId="4" borderId="25" xfId="0" applyFont="1" applyFill="1" applyBorder="1"/>
    <xf numFmtId="0" fontId="23" fillId="0" borderId="25" xfId="0" applyFont="1" applyFill="1" applyBorder="1"/>
    <xf numFmtId="0" fontId="21" fillId="4" borderId="18" xfId="0" applyFont="1" applyFill="1" applyBorder="1"/>
    <xf numFmtId="0" fontId="24" fillId="4" borderId="24" xfId="0" applyFont="1" applyFill="1" applyBorder="1"/>
    <xf numFmtId="1" fontId="22" fillId="0" borderId="25" xfId="0" applyNumberFormat="1" applyFont="1" applyFill="1" applyBorder="1"/>
    <xf numFmtId="0" fontId="21" fillId="0" borderId="25" xfId="0" applyFont="1" applyFill="1" applyBorder="1" applyAlignment="1"/>
    <xf numFmtId="0" fontId="21" fillId="0" borderId="25" xfId="0" applyFont="1" applyFill="1" applyBorder="1"/>
    <xf numFmtId="0" fontId="25" fillId="0" borderId="25" xfId="0" applyFont="1" applyFill="1" applyBorder="1" applyAlignment="1"/>
    <xf numFmtId="0" fontId="24" fillId="0" borderId="25" xfId="0" applyFont="1" applyFill="1" applyBorder="1" applyAlignment="1"/>
    <xf numFmtId="0" fontId="24" fillId="4" borderId="25" xfId="0" applyFont="1" applyFill="1" applyBorder="1"/>
    <xf numFmtId="0" fontId="24" fillId="4" borderId="18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2" xfId="0" applyBorder="1" applyAlignment="1"/>
    <xf numFmtId="0" fontId="7" fillId="4" borderId="6" xfId="0" applyFont="1" applyFill="1" applyBorder="1"/>
    <xf numFmtId="0" fontId="8" fillId="0" borderId="6" xfId="0" applyFont="1" applyFill="1" applyBorder="1"/>
    <xf numFmtId="0" fontId="12" fillId="0" borderId="6" xfId="0" applyFont="1" applyFill="1" applyBorder="1"/>
    <xf numFmtId="168" fontId="16" fillId="3" borderId="3" xfId="0" applyNumberFormat="1" applyFont="1" applyFill="1" applyBorder="1" applyAlignment="1" applyProtection="1">
      <alignment horizontal="center"/>
      <protection locked="0"/>
    </xf>
    <xf numFmtId="168" fontId="16" fillId="3" borderId="4" xfId="0" applyNumberFormat="1" applyFont="1" applyFill="1" applyBorder="1" applyAlignment="1" applyProtection="1">
      <alignment horizontal="center"/>
      <protection locked="0"/>
    </xf>
    <xf numFmtId="168" fontId="16" fillId="3" borderId="16" xfId="0" applyNumberFormat="1" applyFont="1" applyFill="1" applyBorder="1" applyAlignment="1" applyProtection="1">
      <alignment horizontal="center"/>
      <protection locked="0"/>
    </xf>
    <xf numFmtId="164" fontId="16" fillId="3" borderId="3" xfId="0" applyNumberFormat="1" applyFont="1" applyFill="1" applyBorder="1" applyAlignment="1" applyProtection="1">
      <alignment horizontal="center"/>
      <protection locked="0"/>
    </xf>
    <xf numFmtId="164" fontId="16" fillId="3" borderId="4" xfId="0" applyNumberFormat="1" applyFont="1" applyFill="1" applyBorder="1" applyAlignment="1" applyProtection="1">
      <alignment horizontal="center"/>
      <protection locked="0"/>
    </xf>
    <xf numFmtId="164" fontId="16" fillId="3" borderId="16" xfId="0" applyNumberFormat="1" applyFont="1" applyFill="1" applyBorder="1" applyAlignment="1" applyProtection="1">
      <alignment horizontal="center"/>
      <protection locked="0"/>
    </xf>
    <xf numFmtId="0" fontId="9" fillId="0" borderId="2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/>
    </xf>
    <xf numFmtId="1" fontId="11" fillId="0" borderId="28" xfId="0" applyNumberFormat="1" applyFont="1" applyFill="1" applyBorder="1" applyAlignment="1">
      <alignment horizontal="center"/>
    </xf>
    <xf numFmtId="1" fontId="11" fillId="0" borderId="42" xfId="0" applyNumberFormat="1" applyFont="1" applyFill="1" applyBorder="1" applyAlignment="1">
      <alignment horizontal="center"/>
    </xf>
    <xf numFmtId="1" fontId="11" fillId="0" borderId="43" xfId="0" applyNumberFormat="1" applyFont="1" applyFill="1" applyBorder="1" applyAlignment="1">
      <alignment horizontal="center"/>
    </xf>
    <xf numFmtId="1" fontId="11" fillId="0" borderId="44" xfId="0" applyNumberFormat="1" applyFont="1" applyFill="1" applyBorder="1" applyAlignment="1">
      <alignment horizontal="center"/>
    </xf>
    <xf numFmtId="1" fontId="11" fillId="0" borderId="37" xfId="0" applyNumberFormat="1" applyFont="1" applyFill="1" applyBorder="1" applyAlignment="1">
      <alignment horizontal="center"/>
    </xf>
    <xf numFmtId="168" fontId="16" fillId="3" borderId="46" xfId="0" applyNumberFormat="1" applyFont="1" applyFill="1" applyBorder="1" applyAlignment="1" applyProtection="1">
      <alignment horizontal="center"/>
      <protection locked="0"/>
    </xf>
    <xf numFmtId="168" fontId="16" fillId="3" borderId="47" xfId="0" applyNumberFormat="1" applyFont="1" applyFill="1" applyBorder="1" applyAlignment="1" applyProtection="1">
      <alignment horizontal="center"/>
      <protection locked="0"/>
    </xf>
    <xf numFmtId="168" fontId="16" fillId="3" borderId="4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15" fontId="4" fillId="0" borderId="0" xfId="0" applyNumberFormat="1" applyFont="1" applyBorder="1" applyAlignment="1">
      <alignment horizontal="center"/>
    </xf>
    <xf numFmtId="15" fontId="10" fillId="2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/>
    </xf>
    <xf numFmtId="1" fontId="11" fillId="0" borderId="50" xfId="0" applyNumberFormat="1" applyFont="1" applyFill="1" applyBorder="1" applyAlignment="1">
      <alignment horizontal="center"/>
    </xf>
    <xf numFmtId="1" fontId="11" fillId="0" borderId="29" xfId="0" applyNumberFormat="1" applyFont="1" applyFill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7" fontId="11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118"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numFmt numFmtId="169" formatCode="\C"/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numFmt numFmtId="169" formatCode="\C"/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numFmt numFmtId="169" formatCode="\C"/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numFmt numFmtId="169" formatCode="\C"/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numFmt numFmtId="169" formatCode="\C"/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numFmt numFmtId="169" formatCode="\C"/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numFmt numFmtId="169" formatCode="\C"/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BT732"/>
  <sheetViews>
    <sheetView showGridLines="0" tabSelected="1" topLeftCell="A73" zoomScale="55" zoomScaleNormal="55" workbookViewId="0">
      <selection activeCell="AI104" sqref="AI104"/>
    </sheetView>
  </sheetViews>
  <sheetFormatPr baseColWidth="10" defaultRowHeight="16.5" x14ac:dyDescent="0.25"/>
  <cols>
    <col min="1" max="1" width="47" style="7" customWidth="1"/>
    <col min="2" max="3" width="9.28515625" style="3" bestFit="1" customWidth="1"/>
    <col min="4" max="10" width="8.42578125" style="3" bestFit="1" customWidth="1"/>
    <col min="11" max="20" width="9.7109375" style="3" bestFit="1" customWidth="1"/>
    <col min="21" max="21" width="9.85546875" style="3" bestFit="1" customWidth="1"/>
    <col min="22" max="22" width="9.7109375" style="3" bestFit="1" customWidth="1"/>
    <col min="23" max="31" width="9.85546875" style="3" bestFit="1" customWidth="1"/>
    <col min="32" max="32" width="9.7109375" style="3" bestFit="1" customWidth="1"/>
    <col min="33" max="33" width="15.85546875" style="8" bestFit="1" customWidth="1"/>
    <col min="34" max="34" width="19.28515625" style="8" bestFit="1" customWidth="1"/>
    <col min="35" max="35" width="27.7109375" style="8" bestFit="1" customWidth="1"/>
    <col min="36" max="36" width="37" style="8" bestFit="1" customWidth="1"/>
    <col min="37" max="37" width="12.42578125" style="8" bestFit="1" customWidth="1"/>
    <col min="38" max="38" width="5.85546875" style="8" bestFit="1" customWidth="1"/>
    <col min="39" max="39" width="12.28515625" style="8" bestFit="1" customWidth="1"/>
    <col min="40" max="61" width="5.85546875" style="8" bestFit="1" customWidth="1"/>
    <col min="62" max="72" width="5.85546875" style="9" bestFit="1" customWidth="1"/>
    <col min="258" max="258" width="47" customWidth="1"/>
    <col min="259" max="260" width="12.85546875" customWidth="1"/>
    <col min="261" max="261" width="9.5703125" customWidth="1"/>
    <col min="262" max="262" width="12.85546875" customWidth="1"/>
    <col min="263" max="263" width="12.42578125" bestFit="1" customWidth="1"/>
    <col min="264" max="289" width="12.85546875" customWidth="1"/>
    <col min="290" max="290" width="15.85546875" bestFit="1" customWidth="1"/>
    <col min="291" max="291" width="19.28515625" bestFit="1" customWidth="1"/>
    <col min="292" max="292" width="26.42578125" bestFit="1" customWidth="1"/>
    <col min="293" max="293" width="12.42578125" bestFit="1" customWidth="1"/>
    <col min="294" max="328" width="5.85546875" bestFit="1" customWidth="1"/>
    <col min="514" max="514" width="47" customWidth="1"/>
    <col min="515" max="516" width="12.85546875" customWidth="1"/>
    <col min="517" max="517" width="9.5703125" customWidth="1"/>
    <col min="518" max="518" width="12.85546875" customWidth="1"/>
    <col min="519" max="519" width="12.42578125" bestFit="1" customWidth="1"/>
    <col min="520" max="545" width="12.85546875" customWidth="1"/>
    <col min="546" max="546" width="15.85546875" bestFit="1" customWidth="1"/>
    <col min="547" max="547" width="19.28515625" bestFit="1" customWidth="1"/>
    <col min="548" max="548" width="26.42578125" bestFit="1" customWidth="1"/>
    <col min="549" max="549" width="12.42578125" bestFit="1" customWidth="1"/>
    <col min="550" max="584" width="5.85546875" bestFit="1" customWidth="1"/>
    <col min="770" max="770" width="47" customWidth="1"/>
    <col min="771" max="772" width="12.85546875" customWidth="1"/>
    <col min="773" max="773" width="9.5703125" customWidth="1"/>
    <col min="774" max="774" width="12.85546875" customWidth="1"/>
    <col min="775" max="775" width="12.42578125" bestFit="1" customWidth="1"/>
    <col min="776" max="801" width="12.85546875" customWidth="1"/>
    <col min="802" max="802" width="15.85546875" bestFit="1" customWidth="1"/>
    <col min="803" max="803" width="19.28515625" bestFit="1" customWidth="1"/>
    <col min="804" max="804" width="26.42578125" bestFit="1" customWidth="1"/>
    <col min="805" max="805" width="12.42578125" bestFit="1" customWidth="1"/>
    <col min="806" max="840" width="5.85546875" bestFit="1" customWidth="1"/>
    <col min="1026" max="1026" width="47" customWidth="1"/>
    <col min="1027" max="1028" width="12.85546875" customWidth="1"/>
    <col min="1029" max="1029" width="9.5703125" customWidth="1"/>
    <col min="1030" max="1030" width="12.85546875" customWidth="1"/>
    <col min="1031" max="1031" width="12.42578125" bestFit="1" customWidth="1"/>
    <col min="1032" max="1057" width="12.85546875" customWidth="1"/>
    <col min="1058" max="1058" width="15.85546875" bestFit="1" customWidth="1"/>
    <col min="1059" max="1059" width="19.28515625" bestFit="1" customWidth="1"/>
    <col min="1060" max="1060" width="26.42578125" bestFit="1" customWidth="1"/>
    <col min="1061" max="1061" width="12.42578125" bestFit="1" customWidth="1"/>
    <col min="1062" max="1096" width="5.85546875" bestFit="1" customWidth="1"/>
    <col min="1282" max="1282" width="47" customWidth="1"/>
    <col min="1283" max="1284" width="12.85546875" customWidth="1"/>
    <col min="1285" max="1285" width="9.5703125" customWidth="1"/>
    <col min="1286" max="1286" width="12.85546875" customWidth="1"/>
    <col min="1287" max="1287" width="12.42578125" bestFit="1" customWidth="1"/>
    <col min="1288" max="1313" width="12.85546875" customWidth="1"/>
    <col min="1314" max="1314" width="15.85546875" bestFit="1" customWidth="1"/>
    <col min="1315" max="1315" width="19.28515625" bestFit="1" customWidth="1"/>
    <col min="1316" max="1316" width="26.42578125" bestFit="1" customWidth="1"/>
    <col min="1317" max="1317" width="12.42578125" bestFit="1" customWidth="1"/>
    <col min="1318" max="1352" width="5.85546875" bestFit="1" customWidth="1"/>
    <col min="1538" max="1538" width="47" customWidth="1"/>
    <col min="1539" max="1540" width="12.85546875" customWidth="1"/>
    <col min="1541" max="1541" width="9.5703125" customWidth="1"/>
    <col min="1542" max="1542" width="12.85546875" customWidth="1"/>
    <col min="1543" max="1543" width="12.42578125" bestFit="1" customWidth="1"/>
    <col min="1544" max="1569" width="12.85546875" customWidth="1"/>
    <col min="1570" max="1570" width="15.85546875" bestFit="1" customWidth="1"/>
    <col min="1571" max="1571" width="19.28515625" bestFit="1" customWidth="1"/>
    <col min="1572" max="1572" width="26.42578125" bestFit="1" customWidth="1"/>
    <col min="1573" max="1573" width="12.42578125" bestFit="1" customWidth="1"/>
    <col min="1574" max="1608" width="5.85546875" bestFit="1" customWidth="1"/>
    <col min="1794" max="1794" width="47" customWidth="1"/>
    <col min="1795" max="1796" width="12.85546875" customWidth="1"/>
    <col min="1797" max="1797" width="9.5703125" customWidth="1"/>
    <col min="1798" max="1798" width="12.85546875" customWidth="1"/>
    <col min="1799" max="1799" width="12.42578125" bestFit="1" customWidth="1"/>
    <col min="1800" max="1825" width="12.85546875" customWidth="1"/>
    <col min="1826" max="1826" width="15.85546875" bestFit="1" customWidth="1"/>
    <col min="1827" max="1827" width="19.28515625" bestFit="1" customWidth="1"/>
    <col min="1828" max="1828" width="26.42578125" bestFit="1" customWidth="1"/>
    <col min="1829" max="1829" width="12.42578125" bestFit="1" customWidth="1"/>
    <col min="1830" max="1864" width="5.85546875" bestFit="1" customWidth="1"/>
    <col min="2050" max="2050" width="47" customWidth="1"/>
    <col min="2051" max="2052" width="12.85546875" customWidth="1"/>
    <col min="2053" max="2053" width="9.5703125" customWidth="1"/>
    <col min="2054" max="2054" width="12.85546875" customWidth="1"/>
    <col min="2055" max="2055" width="12.42578125" bestFit="1" customWidth="1"/>
    <col min="2056" max="2081" width="12.85546875" customWidth="1"/>
    <col min="2082" max="2082" width="15.85546875" bestFit="1" customWidth="1"/>
    <col min="2083" max="2083" width="19.28515625" bestFit="1" customWidth="1"/>
    <col min="2084" max="2084" width="26.42578125" bestFit="1" customWidth="1"/>
    <col min="2085" max="2085" width="12.42578125" bestFit="1" customWidth="1"/>
    <col min="2086" max="2120" width="5.85546875" bestFit="1" customWidth="1"/>
    <col min="2306" max="2306" width="47" customWidth="1"/>
    <col min="2307" max="2308" width="12.85546875" customWidth="1"/>
    <col min="2309" max="2309" width="9.5703125" customWidth="1"/>
    <col min="2310" max="2310" width="12.85546875" customWidth="1"/>
    <col min="2311" max="2311" width="12.42578125" bestFit="1" customWidth="1"/>
    <col min="2312" max="2337" width="12.85546875" customWidth="1"/>
    <col min="2338" max="2338" width="15.85546875" bestFit="1" customWidth="1"/>
    <col min="2339" max="2339" width="19.28515625" bestFit="1" customWidth="1"/>
    <col min="2340" max="2340" width="26.42578125" bestFit="1" customWidth="1"/>
    <col min="2341" max="2341" width="12.42578125" bestFit="1" customWidth="1"/>
    <col min="2342" max="2376" width="5.85546875" bestFit="1" customWidth="1"/>
    <col min="2562" max="2562" width="47" customWidth="1"/>
    <col min="2563" max="2564" width="12.85546875" customWidth="1"/>
    <col min="2565" max="2565" width="9.5703125" customWidth="1"/>
    <col min="2566" max="2566" width="12.85546875" customWidth="1"/>
    <col min="2567" max="2567" width="12.42578125" bestFit="1" customWidth="1"/>
    <col min="2568" max="2593" width="12.85546875" customWidth="1"/>
    <col min="2594" max="2594" width="15.85546875" bestFit="1" customWidth="1"/>
    <col min="2595" max="2595" width="19.28515625" bestFit="1" customWidth="1"/>
    <col min="2596" max="2596" width="26.42578125" bestFit="1" customWidth="1"/>
    <col min="2597" max="2597" width="12.42578125" bestFit="1" customWidth="1"/>
    <col min="2598" max="2632" width="5.85546875" bestFit="1" customWidth="1"/>
    <col min="2818" max="2818" width="47" customWidth="1"/>
    <col min="2819" max="2820" width="12.85546875" customWidth="1"/>
    <col min="2821" max="2821" width="9.5703125" customWidth="1"/>
    <col min="2822" max="2822" width="12.85546875" customWidth="1"/>
    <col min="2823" max="2823" width="12.42578125" bestFit="1" customWidth="1"/>
    <col min="2824" max="2849" width="12.85546875" customWidth="1"/>
    <col min="2850" max="2850" width="15.85546875" bestFit="1" customWidth="1"/>
    <col min="2851" max="2851" width="19.28515625" bestFit="1" customWidth="1"/>
    <col min="2852" max="2852" width="26.42578125" bestFit="1" customWidth="1"/>
    <col min="2853" max="2853" width="12.42578125" bestFit="1" customWidth="1"/>
    <col min="2854" max="2888" width="5.85546875" bestFit="1" customWidth="1"/>
    <col min="3074" max="3074" width="47" customWidth="1"/>
    <col min="3075" max="3076" width="12.85546875" customWidth="1"/>
    <col min="3077" max="3077" width="9.5703125" customWidth="1"/>
    <col min="3078" max="3078" width="12.85546875" customWidth="1"/>
    <col min="3079" max="3079" width="12.42578125" bestFit="1" customWidth="1"/>
    <col min="3080" max="3105" width="12.85546875" customWidth="1"/>
    <col min="3106" max="3106" width="15.85546875" bestFit="1" customWidth="1"/>
    <col min="3107" max="3107" width="19.28515625" bestFit="1" customWidth="1"/>
    <col min="3108" max="3108" width="26.42578125" bestFit="1" customWidth="1"/>
    <col min="3109" max="3109" width="12.42578125" bestFit="1" customWidth="1"/>
    <col min="3110" max="3144" width="5.85546875" bestFit="1" customWidth="1"/>
    <col min="3330" max="3330" width="47" customWidth="1"/>
    <col min="3331" max="3332" width="12.85546875" customWidth="1"/>
    <col min="3333" max="3333" width="9.5703125" customWidth="1"/>
    <col min="3334" max="3334" width="12.85546875" customWidth="1"/>
    <col min="3335" max="3335" width="12.42578125" bestFit="1" customWidth="1"/>
    <col min="3336" max="3361" width="12.85546875" customWidth="1"/>
    <col min="3362" max="3362" width="15.85546875" bestFit="1" customWidth="1"/>
    <col min="3363" max="3363" width="19.28515625" bestFit="1" customWidth="1"/>
    <col min="3364" max="3364" width="26.42578125" bestFit="1" customWidth="1"/>
    <col min="3365" max="3365" width="12.42578125" bestFit="1" customWidth="1"/>
    <col min="3366" max="3400" width="5.85546875" bestFit="1" customWidth="1"/>
    <col min="3586" max="3586" width="47" customWidth="1"/>
    <col min="3587" max="3588" width="12.85546875" customWidth="1"/>
    <col min="3589" max="3589" width="9.5703125" customWidth="1"/>
    <col min="3590" max="3590" width="12.85546875" customWidth="1"/>
    <col min="3591" max="3591" width="12.42578125" bestFit="1" customWidth="1"/>
    <col min="3592" max="3617" width="12.85546875" customWidth="1"/>
    <col min="3618" max="3618" width="15.85546875" bestFit="1" customWidth="1"/>
    <col min="3619" max="3619" width="19.28515625" bestFit="1" customWidth="1"/>
    <col min="3620" max="3620" width="26.42578125" bestFit="1" customWidth="1"/>
    <col min="3621" max="3621" width="12.42578125" bestFit="1" customWidth="1"/>
    <col min="3622" max="3656" width="5.85546875" bestFit="1" customWidth="1"/>
    <col min="3842" max="3842" width="47" customWidth="1"/>
    <col min="3843" max="3844" width="12.85546875" customWidth="1"/>
    <col min="3845" max="3845" width="9.5703125" customWidth="1"/>
    <col min="3846" max="3846" width="12.85546875" customWidth="1"/>
    <col min="3847" max="3847" width="12.42578125" bestFit="1" customWidth="1"/>
    <col min="3848" max="3873" width="12.85546875" customWidth="1"/>
    <col min="3874" max="3874" width="15.85546875" bestFit="1" customWidth="1"/>
    <col min="3875" max="3875" width="19.28515625" bestFit="1" customWidth="1"/>
    <col min="3876" max="3876" width="26.42578125" bestFit="1" customWidth="1"/>
    <col min="3877" max="3877" width="12.42578125" bestFit="1" customWidth="1"/>
    <col min="3878" max="3912" width="5.85546875" bestFit="1" customWidth="1"/>
    <col min="4098" max="4098" width="47" customWidth="1"/>
    <col min="4099" max="4100" width="12.85546875" customWidth="1"/>
    <col min="4101" max="4101" width="9.5703125" customWidth="1"/>
    <col min="4102" max="4102" width="12.85546875" customWidth="1"/>
    <col min="4103" max="4103" width="12.42578125" bestFit="1" customWidth="1"/>
    <col min="4104" max="4129" width="12.85546875" customWidth="1"/>
    <col min="4130" max="4130" width="15.85546875" bestFit="1" customWidth="1"/>
    <col min="4131" max="4131" width="19.28515625" bestFit="1" customWidth="1"/>
    <col min="4132" max="4132" width="26.42578125" bestFit="1" customWidth="1"/>
    <col min="4133" max="4133" width="12.42578125" bestFit="1" customWidth="1"/>
    <col min="4134" max="4168" width="5.85546875" bestFit="1" customWidth="1"/>
    <col min="4354" max="4354" width="47" customWidth="1"/>
    <col min="4355" max="4356" width="12.85546875" customWidth="1"/>
    <col min="4357" max="4357" width="9.5703125" customWidth="1"/>
    <col min="4358" max="4358" width="12.85546875" customWidth="1"/>
    <col min="4359" max="4359" width="12.42578125" bestFit="1" customWidth="1"/>
    <col min="4360" max="4385" width="12.85546875" customWidth="1"/>
    <col min="4386" max="4386" width="15.85546875" bestFit="1" customWidth="1"/>
    <col min="4387" max="4387" width="19.28515625" bestFit="1" customWidth="1"/>
    <col min="4388" max="4388" width="26.42578125" bestFit="1" customWidth="1"/>
    <col min="4389" max="4389" width="12.42578125" bestFit="1" customWidth="1"/>
    <col min="4390" max="4424" width="5.85546875" bestFit="1" customWidth="1"/>
    <col min="4610" max="4610" width="47" customWidth="1"/>
    <col min="4611" max="4612" width="12.85546875" customWidth="1"/>
    <col min="4613" max="4613" width="9.5703125" customWidth="1"/>
    <col min="4614" max="4614" width="12.85546875" customWidth="1"/>
    <col min="4615" max="4615" width="12.42578125" bestFit="1" customWidth="1"/>
    <col min="4616" max="4641" width="12.85546875" customWidth="1"/>
    <col min="4642" max="4642" width="15.85546875" bestFit="1" customWidth="1"/>
    <col min="4643" max="4643" width="19.28515625" bestFit="1" customWidth="1"/>
    <col min="4644" max="4644" width="26.42578125" bestFit="1" customWidth="1"/>
    <col min="4645" max="4645" width="12.42578125" bestFit="1" customWidth="1"/>
    <col min="4646" max="4680" width="5.85546875" bestFit="1" customWidth="1"/>
    <col min="4866" max="4866" width="47" customWidth="1"/>
    <col min="4867" max="4868" width="12.85546875" customWidth="1"/>
    <col min="4869" max="4869" width="9.5703125" customWidth="1"/>
    <col min="4870" max="4870" width="12.85546875" customWidth="1"/>
    <col min="4871" max="4871" width="12.42578125" bestFit="1" customWidth="1"/>
    <col min="4872" max="4897" width="12.85546875" customWidth="1"/>
    <col min="4898" max="4898" width="15.85546875" bestFit="1" customWidth="1"/>
    <col min="4899" max="4899" width="19.28515625" bestFit="1" customWidth="1"/>
    <col min="4900" max="4900" width="26.42578125" bestFit="1" customWidth="1"/>
    <col min="4901" max="4901" width="12.42578125" bestFit="1" customWidth="1"/>
    <col min="4902" max="4936" width="5.85546875" bestFit="1" customWidth="1"/>
    <col min="5122" max="5122" width="47" customWidth="1"/>
    <col min="5123" max="5124" width="12.85546875" customWidth="1"/>
    <col min="5125" max="5125" width="9.5703125" customWidth="1"/>
    <col min="5126" max="5126" width="12.85546875" customWidth="1"/>
    <col min="5127" max="5127" width="12.42578125" bestFit="1" customWidth="1"/>
    <col min="5128" max="5153" width="12.85546875" customWidth="1"/>
    <col min="5154" max="5154" width="15.85546875" bestFit="1" customWidth="1"/>
    <col min="5155" max="5155" width="19.28515625" bestFit="1" customWidth="1"/>
    <col min="5156" max="5156" width="26.42578125" bestFit="1" customWidth="1"/>
    <col min="5157" max="5157" width="12.42578125" bestFit="1" customWidth="1"/>
    <col min="5158" max="5192" width="5.85546875" bestFit="1" customWidth="1"/>
    <col min="5378" max="5378" width="47" customWidth="1"/>
    <col min="5379" max="5380" width="12.85546875" customWidth="1"/>
    <col min="5381" max="5381" width="9.5703125" customWidth="1"/>
    <col min="5382" max="5382" width="12.85546875" customWidth="1"/>
    <col min="5383" max="5383" width="12.42578125" bestFit="1" customWidth="1"/>
    <col min="5384" max="5409" width="12.85546875" customWidth="1"/>
    <col min="5410" max="5410" width="15.85546875" bestFit="1" customWidth="1"/>
    <col min="5411" max="5411" width="19.28515625" bestFit="1" customWidth="1"/>
    <col min="5412" max="5412" width="26.42578125" bestFit="1" customWidth="1"/>
    <col min="5413" max="5413" width="12.42578125" bestFit="1" customWidth="1"/>
    <col min="5414" max="5448" width="5.85546875" bestFit="1" customWidth="1"/>
    <col min="5634" max="5634" width="47" customWidth="1"/>
    <col min="5635" max="5636" width="12.85546875" customWidth="1"/>
    <col min="5637" max="5637" width="9.5703125" customWidth="1"/>
    <col min="5638" max="5638" width="12.85546875" customWidth="1"/>
    <col min="5639" max="5639" width="12.42578125" bestFit="1" customWidth="1"/>
    <col min="5640" max="5665" width="12.85546875" customWidth="1"/>
    <col min="5666" max="5666" width="15.85546875" bestFit="1" customWidth="1"/>
    <col min="5667" max="5667" width="19.28515625" bestFit="1" customWidth="1"/>
    <col min="5668" max="5668" width="26.42578125" bestFit="1" customWidth="1"/>
    <col min="5669" max="5669" width="12.42578125" bestFit="1" customWidth="1"/>
    <col min="5670" max="5704" width="5.85546875" bestFit="1" customWidth="1"/>
    <col min="5890" max="5890" width="47" customWidth="1"/>
    <col min="5891" max="5892" width="12.85546875" customWidth="1"/>
    <col min="5893" max="5893" width="9.5703125" customWidth="1"/>
    <col min="5894" max="5894" width="12.85546875" customWidth="1"/>
    <col min="5895" max="5895" width="12.42578125" bestFit="1" customWidth="1"/>
    <col min="5896" max="5921" width="12.85546875" customWidth="1"/>
    <col min="5922" max="5922" width="15.85546875" bestFit="1" customWidth="1"/>
    <col min="5923" max="5923" width="19.28515625" bestFit="1" customWidth="1"/>
    <col min="5924" max="5924" width="26.42578125" bestFit="1" customWidth="1"/>
    <col min="5925" max="5925" width="12.42578125" bestFit="1" customWidth="1"/>
    <col min="5926" max="5960" width="5.85546875" bestFit="1" customWidth="1"/>
    <col min="6146" max="6146" width="47" customWidth="1"/>
    <col min="6147" max="6148" width="12.85546875" customWidth="1"/>
    <col min="6149" max="6149" width="9.5703125" customWidth="1"/>
    <col min="6150" max="6150" width="12.85546875" customWidth="1"/>
    <col min="6151" max="6151" width="12.42578125" bestFit="1" customWidth="1"/>
    <col min="6152" max="6177" width="12.85546875" customWidth="1"/>
    <col min="6178" max="6178" width="15.85546875" bestFit="1" customWidth="1"/>
    <col min="6179" max="6179" width="19.28515625" bestFit="1" customWidth="1"/>
    <col min="6180" max="6180" width="26.42578125" bestFit="1" customWidth="1"/>
    <col min="6181" max="6181" width="12.42578125" bestFit="1" customWidth="1"/>
    <col min="6182" max="6216" width="5.85546875" bestFit="1" customWidth="1"/>
    <col min="6402" max="6402" width="47" customWidth="1"/>
    <col min="6403" max="6404" width="12.85546875" customWidth="1"/>
    <col min="6405" max="6405" width="9.5703125" customWidth="1"/>
    <col min="6406" max="6406" width="12.85546875" customWidth="1"/>
    <col min="6407" max="6407" width="12.42578125" bestFit="1" customWidth="1"/>
    <col min="6408" max="6433" width="12.85546875" customWidth="1"/>
    <col min="6434" max="6434" width="15.85546875" bestFit="1" customWidth="1"/>
    <col min="6435" max="6435" width="19.28515625" bestFit="1" customWidth="1"/>
    <col min="6436" max="6436" width="26.42578125" bestFit="1" customWidth="1"/>
    <col min="6437" max="6437" width="12.42578125" bestFit="1" customWidth="1"/>
    <col min="6438" max="6472" width="5.85546875" bestFit="1" customWidth="1"/>
    <col min="6658" max="6658" width="47" customWidth="1"/>
    <col min="6659" max="6660" width="12.85546875" customWidth="1"/>
    <col min="6661" max="6661" width="9.5703125" customWidth="1"/>
    <col min="6662" max="6662" width="12.85546875" customWidth="1"/>
    <col min="6663" max="6663" width="12.42578125" bestFit="1" customWidth="1"/>
    <col min="6664" max="6689" width="12.85546875" customWidth="1"/>
    <col min="6690" max="6690" width="15.85546875" bestFit="1" customWidth="1"/>
    <col min="6691" max="6691" width="19.28515625" bestFit="1" customWidth="1"/>
    <col min="6692" max="6692" width="26.42578125" bestFit="1" customWidth="1"/>
    <col min="6693" max="6693" width="12.42578125" bestFit="1" customWidth="1"/>
    <col min="6694" max="6728" width="5.85546875" bestFit="1" customWidth="1"/>
    <col min="6914" max="6914" width="47" customWidth="1"/>
    <col min="6915" max="6916" width="12.85546875" customWidth="1"/>
    <col min="6917" max="6917" width="9.5703125" customWidth="1"/>
    <col min="6918" max="6918" width="12.85546875" customWidth="1"/>
    <col min="6919" max="6919" width="12.42578125" bestFit="1" customWidth="1"/>
    <col min="6920" max="6945" width="12.85546875" customWidth="1"/>
    <col min="6946" max="6946" width="15.85546875" bestFit="1" customWidth="1"/>
    <col min="6947" max="6947" width="19.28515625" bestFit="1" customWidth="1"/>
    <col min="6948" max="6948" width="26.42578125" bestFit="1" customWidth="1"/>
    <col min="6949" max="6949" width="12.42578125" bestFit="1" customWidth="1"/>
    <col min="6950" max="6984" width="5.85546875" bestFit="1" customWidth="1"/>
    <col min="7170" max="7170" width="47" customWidth="1"/>
    <col min="7171" max="7172" width="12.85546875" customWidth="1"/>
    <col min="7173" max="7173" width="9.5703125" customWidth="1"/>
    <col min="7174" max="7174" width="12.85546875" customWidth="1"/>
    <col min="7175" max="7175" width="12.42578125" bestFit="1" customWidth="1"/>
    <col min="7176" max="7201" width="12.85546875" customWidth="1"/>
    <col min="7202" max="7202" width="15.85546875" bestFit="1" customWidth="1"/>
    <col min="7203" max="7203" width="19.28515625" bestFit="1" customWidth="1"/>
    <col min="7204" max="7204" width="26.42578125" bestFit="1" customWidth="1"/>
    <col min="7205" max="7205" width="12.42578125" bestFit="1" customWidth="1"/>
    <col min="7206" max="7240" width="5.85546875" bestFit="1" customWidth="1"/>
    <col min="7426" max="7426" width="47" customWidth="1"/>
    <col min="7427" max="7428" width="12.85546875" customWidth="1"/>
    <col min="7429" max="7429" width="9.5703125" customWidth="1"/>
    <col min="7430" max="7430" width="12.85546875" customWidth="1"/>
    <col min="7431" max="7431" width="12.42578125" bestFit="1" customWidth="1"/>
    <col min="7432" max="7457" width="12.85546875" customWidth="1"/>
    <col min="7458" max="7458" width="15.85546875" bestFit="1" customWidth="1"/>
    <col min="7459" max="7459" width="19.28515625" bestFit="1" customWidth="1"/>
    <col min="7460" max="7460" width="26.42578125" bestFit="1" customWidth="1"/>
    <col min="7461" max="7461" width="12.42578125" bestFit="1" customWidth="1"/>
    <col min="7462" max="7496" width="5.85546875" bestFit="1" customWidth="1"/>
    <col min="7682" max="7682" width="47" customWidth="1"/>
    <col min="7683" max="7684" width="12.85546875" customWidth="1"/>
    <col min="7685" max="7685" width="9.5703125" customWidth="1"/>
    <col min="7686" max="7686" width="12.85546875" customWidth="1"/>
    <col min="7687" max="7687" width="12.42578125" bestFit="1" customWidth="1"/>
    <col min="7688" max="7713" width="12.85546875" customWidth="1"/>
    <col min="7714" max="7714" width="15.85546875" bestFit="1" customWidth="1"/>
    <col min="7715" max="7715" width="19.28515625" bestFit="1" customWidth="1"/>
    <col min="7716" max="7716" width="26.42578125" bestFit="1" customWidth="1"/>
    <col min="7717" max="7717" width="12.42578125" bestFit="1" customWidth="1"/>
    <col min="7718" max="7752" width="5.85546875" bestFit="1" customWidth="1"/>
    <col min="7938" max="7938" width="47" customWidth="1"/>
    <col min="7939" max="7940" width="12.85546875" customWidth="1"/>
    <col min="7941" max="7941" width="9.5703125" customWidth="1"/>
    <col min="7942" max="7942" width="12.85546875" customWidth="1"/>
    <col min="7943" max="7943" width="12.42578125" bestFit="1" customWidth="1"/>
    <col min="7944" max="7969" width="12.85546875" customWidth="1"/>
    <col min="7970" max="7970" width="15.85546875" bestFit="1" customWidth="1"/>
    <col min="7971" max="7971" width="19.28515625" bestFit="1" customWidth="1"/>
    <col min="7972" max="7972" width="26.42578125" bestFit="1" customWidth="1"/>
    <col min="7973" max="7973" width="12.42578125" bestFit="1" customWidth="1"/>
    <col min="7974" max="8008" width="5.85546875" bestFit="1" customWidth="1"/>
    <col min="8194" max="8194" width="47" customWidth="1"/>
    <col min="8195" max="8196" width="12.85546875" customWidth="1"/>
    <col min="8197" max="8197" width="9.5703125" customWidth="1"/>
    <col min="8198" max="8198" width="12.85546875" customWidth="1"/>
    <col min="8199" max="8199" width="12.42578125" bestFit="1" customWidth="1"/>
    <col min="8200" max="8225" width="12.85546875" customWidth="1"/>
    <col min="8226" max="8226" width="15.85546875" bestFit="1" customWidth="1"/>
    <col min="8227" max="8227" width="19.28515625" bestFit="1" customWidth="1"/>
    <col min="8228" max="8228" width="26.42578125" bestFit="1" customWidth="1"/>
    <col min="8229" max="8229" width="12.42578125" bestFit="1" customWidth="1"/>
    <col min="8230" max="8264" width="5.85546875" bestFit="1" customWidth="1"/>
    <col min="8450" max="8450" width="47" customWidth="1"/>
    <col min="8451" max="8452" width="12.85546875" customWidth="1"/>
    <col min="8453" max="8453" width="9.5703125" customWidth="1"/>
    <col min="8454" max="8454" width="12.85546875" customWidth="1"/>
    <col min="8455" max="8455" width="12.42578125" bestFit="1" customWidth="1"/>
    <col min="8456" max="8481" width="12.85546875" customWidth="1"/>
    <col min="8482" max="8482" width="15.85546875" bestFit="1" customWidth="1"/>
    <col min="8483" max="8483" width="19.28515625" bestFit="1" customWidth="1"/>
    <col min="8484" max="8484" width="26.42578125" bestFit="1" customWidth="1"/>
    <col min="8485" max="8485" width="12.42578125" bestFit="1" customWidth="1"/>
    <col min="8486" max="8520" width="5.85546875" bestFit="1" customWidth="1"/>
    <col min="8706" max="8706" width="47" customWidth="1"/>
    <col min="8707" max="8708" width="12.85546875" customWidth="1"/>
    <col min="8709" max="8709" width="9.5703125" customWidth="1"/>
    <col min="8710" max="8710" width="12.85546875" customWidth="1"/>
    <col min="8711" max="8711" width="12.42578125" bestFit="1" customWidth="1"/>
    <col min="8712" max="8737" width="12.85546875" customWidth="1"/>
    <col min="8738" max="8738" width="15.85546875" bestFit="1" customWidth="1"/>
    <col min="8739" max="8739" width="19.28515625" bestFit="1" customWidth="1"/>
    <col min="8740" max="8740" width="26.42578125" bestFit="1" customWidth="1"/>
    <col min="8741" max="8741" width="12.42578125" bestFit="1" customWidth="1"/>
    <col min="8742" max="8776" width="5.85546875" bestFit="1" customWidth="1"/>
    <col min="8962" max="8962" width="47" customWidth="1"/>
    <col min="8963" max="8964" width="12.85546875" customWidth="1"/>
    <col min="8965" max="8965" width="9.5703125" customWidth="1"/>
    <col min="8966" max="8966" width="12.85546875" customWidth="1"/>
    <col min="8967" max="8967" width="12.42578125" bestFit="1" customWidth="1"/>
    <col min="8968" max="8993" width="12.85546875" customWidth="1"/>
    <col min="8994" max="8994" width="15.85546875" bestFit="1" customWidth="1"/>
    <col min="8995" max="8995" width="19.28515625" bestFit="1" customWidth="1"/>
    <col min="8996" max="8996" width="26.42578125" bestFit="1" customWidth="1"/>
    <col min="8997" max="8997" width="12.42578125" bestFit="1" customWidth="1"/>
    <col min="8998" max="9032" width="5.85546875" bestFit="1" customWidth="1"/>
    <col min="9218" max="9218" width="47" customWidth="1"/>
    <col min="9219" max="9220" width="12.85546875" customWidth="1"/>
    <col min="9221" max="9221" width="9.5703125" customWidth="1"/>
    <col min="9222" max="9222" width="12.85546875" customWidth="1"/>
    <col min="9223" max="9223" width="12.42578125" bestFit="1" customWidth="1"/>
    <col min="9224" max="9249" width="12.85546875" customWidth="1"/>
    <col min="9250" max="9250" width="15.85546875" bestFit="1" customWidth="1"/>
    <col min="9251" max="9251" width="19.28515625" bestFit="1" customWidth="1"/>
    <col min="9252" max="9252" width="26.42578125" bestFit="1" customWidth="1"/>
    <col min="9253" max="9253" width="12.42578125" bestFit="1" customWidth="1"/>
    <col min="9254" max="9288" width="5.85546875" bestFit="1" customWidth="1"/>
    <col min="9474" max="9474" width="47" customWidth="1"/>
    <col min="9475" max="9476" width="12.85546875" customWidth="1"/>
    <col min="9477" max="9477" width="9.5703125" customWidth="1"/>
    <col min="9478" max="9478" width="12.85546875" customWidth="1"/>
    <col min="9479" max="9479" width="12.42578125" bestFit="1" customWidth="1"/>
    <col min="9480" max="9505" width="12.85546875" customWidth="1"/>
    <col min="9506" max="9506" width="15.85546875" bestFit="1" customWidth="1"/>
    <col min="9507" max="9507" width="19.28515625" bestFit="1" customWidth="1"/>
    <col min="9508" max="9508" width="26.42578125" bestFit="1" customWidth="1"/>
    <col min="9509" max="9509" width="12.42578125" bestFit="1" customWidth="1"/>
    <col min="9510" max="9544" width="5.85546875" bestFit="1" customWidth="1"/>
    <col min="9730" max="9730" width="47" customWidth="1"/>
    <col min="9731" max="9732" width="12.85546875" customWidth="1"/>
    <col min="9733" max="9733" width="9.5703125" customWidth="1"/>
    <col min="9734" max="9734" width="12.85546875" customWidth="1"/>
    <col min="9735" max="9735" width="12.42578125" bestFit="1" customWidth="1"/>
    <col min="9736" max="9761" width="12.85546875" customWidth="1"/>
    <col min="9762" max="9762" width="15.85546875" bestFit="1" customWidth="1"/>
    <col min="9763" max="9763" width="19.28515625" bestFit="1" customWidth="1"/>
    <col min="9764" max="9764" width="26.42578125" bestFit="1" customWidth="1"/>
    <col min="9765" max="9765" width="12.42578125" bestFit="1" customWidth="1"/>
    <col min="9766" max="9800" width="5.85546875" bestFit="1" customWidth="1"/>
    <col min="9986" max="9986" width="47" customWidth="1"/>
    <col min="9987" max="9988" width="12.85546875" customWidth="1"/>
    <col min="9989" max="9989" width="9.5703125" customWidth="1"/>
    <col min="9990" max="9990" width="12.85546875" customWidth="1"/>
    <col min="9991" max="9991" width="12.42578125" bestFit="1" customWidth="1"/>
    <col min="9992" max="10017" width="12.85546875" customWidth="1"/>
    <col min="10018" max="10018" width="15.85546875" bestFit="1" customWidth="1"/>
    <col min="10019" max="10019" width="19.28515625" bestFit="1" customWidth="1"/>
    <col min="10020" max="10020" width="26.42578125" bestFit="1" customWidth="1"/>
    <col min="10021" max="10021" width="12.42578125" bestFit="1" customWidth="1"/>
    <col min="10022" max="10056" width="5.85546875" bestFit="1" customWidth="1"/>
    <col min="10242" max="10242" width="47" customWidth="1"/>
    <col min="10243" max="10244" width="12.85546875" customWidth="1"/>
    <col min="10245" max="10245" width="9.5703125" customWidth="1"/>
    <col min="10246" max="10246" width="12.85546875" customWidth="1"/>
    <col min="10247" max="10247" width="12.42578125" bestFit="1" customWidth="1"/>
    <col min="10248" max="10273" width="12.85546875" customWidth="1"/>
    <col min="10274" max="10274" width="15.85546875" bestFit="1" customWidth="1"/>
    <col min="10275" max="10275" width="19.28515625" bestFit="1" customWidth="1"/>
    <col min="10276" max="10276" width="26.42578125" bestFit="1" customWidth="1"/>
    <col min="10277" max="10277" width="12.42578125" bestFit="1" customWidth="1"/>
    <col min="10278" max="10312" width="5.85546875" bestFit="1" customWidth="1"/>
    <col min="10498" max="10498" width="47" customWidth="1"/>
    <col min="10499" max="10500" width="12.85546875" customWidth="1"/>
    <col min="10501" max="10501" width="9.5703125" customWidth="1"/>
    <col min="10502" max="10502" width="12.85546875" customWidth="1"/>
    <col min="10503" max="10503" width="12.42578125" bestFit="1" customWidth="1"/>
    <col min="10504" max="10529" width="12.85546875" customWidth="1"/>
    <col min="10530" max="10530" width="15.85546875" bestFit="1" customWidth="1"/>
    <col min="10531" max="10531" width="19.28515625" bestFit="1" customWidth="1"/>
    <col min="10532" max="10532" width="26.42578125" bestFit="1" customWidth="1"/>
    <col min="10533" max="10533" width="12.42578125" bestFit="1" customWidth="1"/>
    <col min="10534" max="10568" width="5.85546875" bestFit="1" customWidth="1"/>
    <col min="10754" max="10754" width="47" customWidth="1"/>
    <col min="10755" max="10756" width="12.85546875" customWidth="1"/>
    <col min="10757" max="10757" width="9.5703125" customWidth="1"/>
    <col min="10758" max="10758" width="12.85546875" customWidth="1"/>
    <col min="10759" max="10759" width="12.42578125" bestFit="1" customWidth="1"/>
    <col min="10760" max="10785" width="12.85546875" customWidth="1"/>
    <col min="10786" max="10786" width="15.85546875" bestFit="1" customWidth="1"/>
    <col min="10787" max="10787" width="19.28515625" bestFit="1" customWidth="1"/>
    <col min="10788" max="10788" width="26.42578125" bestFit="1" customWidth="1"/>
    <col min="10789" max="10789" width="12.42578125" bestFit="1" customWidth="1"/>
    <col min="10790" max="10824" width="5.85546875" bestFit="1" customWidth="1"/>
    <col min="11010" max="11010" width="47" customWidth="1"/>
    <col min="11011" max="11012" width="12.85546875" customWidth="1"/>
    <col min="11013" max="11013" width="9.5703125" customWidth="1"/>
    <col min="11014" max="11014" width="12.85546875" customWidth="1"/>
    <col min="11015" max="11015" width="12.42578125" bestFit="1" customWidth="1"/>
    <col min="11016" max="11041" width="12.85546875" customWidth="1"/>
    <col min="11042" max="11042" width="15.85546875" bestFit="1" customWidth="1"/>
    <col min="11043" max="11043" width="19.28515625" bestFit="1" customWidth="1"/>
    <col min="11044" max="11044" width="26.42578125" bestFit="1" customWidth="1"/>
    <col min="11045" max="11045" width="12.42578125" bestFit="1" customWidth="1"/>
    <col min="11046" max="11080" width="5.85546875" bestFit="1" customWidth="1"/>
    <col min="11266" max="11266" width="47" customWidth="1"/>
    <col min="11267" max="11268" width="12.85546875" customWidth="1"/>
    <col min="11269" max="11269" width="9.5703125" customWidth="1"/>
    <col min="11270" max="11270" width="12.85546875" customWidth="1"/>
    <col min="11271" max="11271" width="12.42578125" bestFit="1" customWidth="1"/>
    <col min="11272" max="11297" width="12.85546875" customWidth="1"/>
    <col min="11298" max="11298" width="15.85546875" bestFit="1" customWidth="1"/>
    <col min="11299" max="11299" width="19.28515625" bestFit="1" customWidth="1"/>
    <col min="11300" max="11300" width="26.42578125" bestFit="1" customWidth="1"/>
    <col min="11301" max="11301" width="12.42578125" bestFit="1" customWidth="1"/>
    <col min="11302" max="11336" width="5.85546875" bestFit="1" customWidth="1"/>
    <col min="11522" max="11522" width="47" customWidth="1"/>
    <col min="11523" max="11524" width="12.85546875" customWidth="1"/>
    <col min="11525" max="11525" width="9.5703125" customWidth="1"/>
    <col min="11526" max="11526" width="12.85546875" customWidth="1"/>
    <col min="11527" max="11527" width="12.42578125" bestFit="1" customWidth="1"/>
    <col min="11528" max="11553" width="12.85546875" customWidth="1"/>
    <col min="11554" max="11554" width="15.85546875" bestFit="1" customWidth="1"/>
    <col min="11555" max="11555" width="19.28515625" bestFit="1" customWidth="1"/>
    <col min="11556" max="11556" width="26.42578125" bestFit="1" customWidth="1"/>
    <col min="11557" max="11557" width="12.42578125" bestFit="1" customWidth="1"/>
    <col min="11558" max="11592" width="5.85546875" bestFit="1" customWidth="1"/>
    <col min="11778" max="11778" width="47" customWidth="1"/>
    <col min="11779" max="11780" width="12.85546875" customWidth="1"/>
    <col min="11781" max="11781" width="9.5703125" customWidth="1"/>
    <col min="11782" max="11782" width="12.85546875" customWidth="1"/>
    <col min="11783" max="11783" width="12.42578125" bestFit="1" customWidth="1"/>
    <col min="11784" max="11809" width="12.85546875" customWidth="1"/>
    <col min="11810" max="11810" width="15.85546875" bestFit="1" customWidth="1"/>
    <col min="11811" max="11811" width="19.28515625" bestFit="1" customWidth="1"/>
    <col min="11812" max="11812" width="26.42578125" bestFit="1" customWidth="1"/>
    <col min="11813" max="11813" width="12.42578125" bestFit="1" customWidth="1"/>
    <col min="11814" max="11848" width="5.85546875" bestFit="1" customWidth="1"/>
    <col min="12034" max="12034" width="47" customWidth="1"/>
    <col min="12035" max="12036" width="12.85546875" customWidth="1"/>
    <col min="12037" max="12037" width="9.5703125" customWidth="1"/>
    <col min="12038" max="12038" width="12.85546875" customWidth="1"/>
    <col min="12039" max="12039" width="12.42578125" bestFit="1" customWidth="1"/>
    <col min="12040" max="12065" width="12.85546875" customWidth="1"/>
    <col min="12066" max="12066" width="15.85546875" bestFit="1" customWidth="1"/>
    <col min="12067" max="12067" width="19.28515625" bestFit="1" customWidth="1"/>
    <col min="12068" max="12068" width="26.42578125" bestFit="1" customWidth="1"/>
    <col min="12069" max="12069" width="12.42578125" bestFit="1" customWidth="1"/>
    <col min="12070" max="12104" width="5.85546875" bestFit="1" customWidth="1"/>
    <col min="12290" max="12290" width="47" customWidth="1"/>
    <col min="12291" max="12292" width="12.85546875" customWidth="1"/>
    <col min="12293" max="12293" width="9.5703125" customWidth="1"/>
    <col min="12294" max="12294" width="12.85546875" customWidth="1"/>
    <col min="12295" max="12295" width="12.42578125" bestFit="1" customWidth="1"/>
    <col min="12296" max="12321" width="12.85546875" customWidth="1"/>
    <col min="12322" max="12322" width="15.85546875" bestFit="1" customWidth="1"/>
    <col min="12323" max="12323" width="19.28515625" bestFit="1" customWidth="1"/>
    <col min="12324" max="12324" width="26.42578125" bestFit="1" customWidth="1"/>
    <col min="12325" max="12325" width="12.42578125" bestFit="1" customWidth="1"/>
    <col min="12326" max="12360" width="5.85546875" bestFit="1" customWidth="1"/>
    <col min="12546" max="12546" width="47" customWidth="1"/>
    <col min="12547" max="12548" width="12.85546875" customWidth="1"/>
    <col min="12549" max="12549" width="9.5703125" customWidth="1"/>
    <col min="12550" max="12550" width="12.85546875" customWidth="1"/>
    <col min="12551" max="12551" width="12.42578125" bestFit="1" customWidth="1"/>
    <col min="12552" max="12577" width="12.85546875" customWidth="1"/>
    <col min="12578" max="12578" width="15.85546875" bestFit="1" customWidth="1"/>
    <col min="12579" max="12579" width="19.28515625" bestFit="1" customWidth="1"/>
    <col min="12580" max="12580" width="26.42578125" bestFit="1" customWidth="1"/>
    <col min="12581" max="12581" width="12.42578125" bestFit="1" customWidth="1"/>
    <col min="12582" max="12616" width="5.85546875" bestFit="1" customWidth="1"/>
    <col min="12802" max="12802" width="47" customWidth="1"/>
    <col min="12803" max="12804" width="12.85546875" customWidth="1"/>
    <col min="12805" max="12805" width="9.5703125" customWidth="1"/>
    <col min="12806" max="12806" width="12.85546875" customWidth="1"/>
    <col min="12807" max="12807" width="12.42578125" bestFit="1" customWidth="1"/>
    <col min="12808" max="12833" width="12.85546875" customWidth="1"/>
    <col min="12834" max="12834" width="15.85546875" bestFit="1" customWidth="1"/>
    <col min="12835" max="12835" width="19.28515625" bestFit="1" customWidth="1"/>
    <col min="12836" max="12836" width="26.42578125" bestFit="1" customWidth="1"/>
    <col min="12837" max="12837" width="12.42578125" bestFit="1" customWidth="1"/>
    <col min="12838" max="12872" width="5.85546875" bestFit="1" customWidth="1"/>
    <col min="13058" max="13058" width="47" customWidth="1"/>
    <col min="13059" max="13060" width="12.85546875" customWidth="1"/>
    <col min="13061" max="13061" width="9.5703125" customWidth="1"/>
    <col min="13062" max="13062" width="12.85546875" customWidth="1"/>
    <col min="13063" max="13063" width="12.42578125" bestFit="1" customWidth="1"/>
    <col min="13064" max="13089" width="12.85546875" customWidth="1"/>
    <col min="13090" max="13090" width="15.85546875" bestFit="1" customWidth="1"/>
    <col min="13091" max="13091" width="19.28515625" bestFit="1" customWidth="1"/>
    <col min="13092" max="13092" width="26.42578125" bestFit="1" customWidth="1"/>
    <col min="13093" max="13093" width="12.42578125" bestFit="1" customWidth="1"/>
    <col min="13094" max="13128" width="5.85546875" bestFit="1" customWidth="1"/>
    <col min="13314" max="13314" width="47" customWidth="1"/>
    <col min="13315" max="13316" width="12.85546875" customWidth="1"/>
    <col min="13317" max="13317" width="9.5703125" customWidth="1"/>
    <col min="13318" max="13318" width="12.85546875" customWidth="1"/>
    <col min="13319" max="13319" width="12.42578125" bestFit="1" customWidth="1"/>
    <col min="13320" max="13345" width="12.85546875" customWidth="1"/>
    <col min="13346" max="13346" width="15.85546875" bestFit="1" customWidth="1"/>
    <col min="13347" max="13347" width="19.28515625" bestFit="1" customWidth="1"/>
    <col min="13348" max="13348" width="26.42578125" bestFit="1" customWidth="1"/>
    <col min="13349" max="13349" width="12.42578125" bestFit="1" customWidth="1"/>
    <col min="13350" max="13384" width="5.85546875" bestFit="1" customWidth="1"/>
    <col min="13570" max="13570" width="47" customWidth="1"/>
    <col min="13571" max="13572" width="12.85546875" customWidth="1"/>
    <col min="13573" max="13573" width="9.5703125" customWidth="1"/>
    <col min="13574" max="13574" width="12.85546875" customWidth="1"/>
    <col min="13575" max="13575" width="12.42578125" bestFit="1" customWidth="1"/>
    <col min="13576" max="13601" width="12.85546875" customWidth="1"/>
    <col min="13602" max="13602" width="15.85546875" bestFit="1" customWidth="1"/>
    <col min="13603" max="13603" width="19.28515625" bestFit="1" customWidth="1"/>
    <col min="13604" max="13604" width="26.42578125" bestFit="1" customWidth="1"/>
    <col min="13605" max="13605" width="12.42578125" bestFit="1" customWidth="1"/>
    <col min="13606" max="13640" width="5.85546875" bestFit="1" customWidth="1"/>
    <col min="13826" max="13826" width="47" customWidth="1"/>
    <col min="13827" max="13828" width="12.85546875" customWidth="1"/>
    <col min="13829" max="13829" width="9.5703125" customWidth="1"/>
    <col min="13830" max="13830" width="12.85546875" customWidth="1"/>
    <col min="13831" max="13831" width="12.42578125" bestFit="1" customWidth="1"/>
    <col min="13832" max="13857" width="12.85546875" customWidth="1"/>
    <col min="13858" max="13858" width="15.85546875" bestFit="1" customWidth="1"/>
    <col min="13859" max="13859" width="19.28515625" bestFit="1" customWidth="1"/>
    <col min="13860" max="13860" width="26.42578125" bestFit="1" customWidth="1"/>
    <col min="13861" max="13861" width="12.42578125" bestFit="1" customWidth="1"/>
    <col min="13862" max="13896" width="5.85546875" bestFit="1" customWidth="1"/>
    <col min="14082" max="14082" width="47" customWidth="1"/>
    <col min="14083" max="14084" width="12.85546875" customWidth="1"/>
    <col min="14085" max="14085" width="9.5703125" customWidth="1"/>
    <col min="14086" max="14086" width="12.85546875" customWidth="1"/>
    <col min="14087" max="14087" width="12.42578125" bestFit="1" customWidth="1"/>
    <col min="14088" max="14113" width="12.85546875" customWidth="1"/>
    <col min="14114" max="14114" width="15.85546875" bestFit="1" customWidth="1"/>
    <col min="14115" max="14115" width="19.28515625" bestFit="1" customWidth="1"/>
    <col min="14116" max="14116" width="26.42578125" bestFit="1" customWidth="1"/>
    <col min="14117" max="14117" width="12.42578125" bestFit="1" customWidth="1"/>
    <col min="14118" max="14152" width="5.85546875" bestFit="1" customWidth="1"/>
    <col min="14338" max="14338" width="47" customWidth="1"/>
    <col min="14339" max="14340" width="12.85546875" customWidth="1"/>
    <col min="14341" max="14341" width="9.5703125" customWidth="1"/>
    <col min="14342" max="14342" width="12.85546875" customWidth="1"/>
    <col min="14343" max="14343" width="12.42578125" bestFit="1" customWidth="1"/>
    <col min="14344" max="14369" width="12.85546875" customWidth="1"/>
    <col min="14370" max="14370" width="15.85546875" bestFit="1" customWidth="1"/>
    <col min="14371" max="14371" width="19.28515625" bestFit="1" customWidth="1"/>
    <col min="14372" max="14372" width="26.42578125" bestFit="1" customWidth="1"/>
    <col min="14373" max="14373" width="12.42578125" bestFit="1" customWidth="1"/>
    <col min="14374" max="14408" width="5.85546875" bestFit="1" customWidth="1"/>
    <col min="14594" max="14594" width="47" customWidth="1"/>
    <col min="14595" max="14596" width="12.85546875" customWidth="1"/>
    <col min="14597" max="14597" width="9.5703125" customWidth="1"/>
    <col min="14598" max="14598" width="12.85546875" customWidth="1"/>
    <col min="14599" max="14599" width="12.42578125" bestFit="1" customWidth="1"/>
    <col min="14600" max="14625" width="12.85546875" customWidth="1"/>
    <col min="14626" max="14626" width="15.85546875" bestFit="1" customWidth="1"/>
    <col min="14627" max="14627" width="19.28515625" bestFit="1" customWidth="1"/>
    <col min="14628" max="14628" width="26.42578125" bestFit="1" customWidth="1"/>
    <col min="14629" max="14629" width="12.42578125" bestFit="1" customWidth="1"/>
    <col min="14630" max="14664" width="5.85546875" bestFit="1" customWidth="1"/>
    <col min="14850" max="14850" width="47" customWidth="1"/>
    <col min="14851" max="14852" width="12.85546875" customWidth="1"/>
    <col min="14853" max="14853" width="9.5703125" customWidth="1"/>
    <col min="14854" max="14854" width="12.85546875" customWidth="1"/>
    <col min="14855" max="14855" width="12.42578125" bestFit="1" customWidth="1"/>
    <col min="14856" max="14881" width="12.85546875" customWidth="1"/>
    <col min="14882" max="14882" width="15.85546875" bestFit="1" customWidth="1"/>
    <col min="14883" max="14883" width="19.28515625" bestFit="1" customWidth="1"/>
    <col min="14884" max="14884" width="26.42578125" bestFit="1" customWidth="1"/>
    <col min="14885" max="14885" width="12.42578125" bestFit="1" customWidth="1"/>
    <col min="14886" max="14920" width="5.85546875" bestFit="1" customWidth="1"/>
    <col min="15106" max="15106" width="47" customWidth="1"/>
    <col min="15107" max="15108" width="12.85546875" customWidth="1"/>
    <col min="15109" max="15109" width="9.5703125" customWidth="1"/>
    <col min="15110" max="15110" width="12.85546875" customWidth="1"/>
    <col min="15111" max="15111" width="12.42578125" bestFit="1" customWidth="1"/>
    <col min="15112" max="15137" width="12.85546875" customWidth="1"/>
    <col min="15138" max="15138" width="15.85546875" bestFit="1" customWidth="1"/>
    <col min="15139" max="15139" width="19.28515625" bestFit="1" customWidth="1"/>
    <col min="15140" max="15140" width="26.42578125" bestFit="1" customWidth="1"/>
    <col min="15141" max="15141" width="12.42578125" bestFit="1" customWidth="1"/>
    <col min="15142" max="15176" width="5.85546875" bestFit="1" customWidth="1"/>
    <col min="15362" max="15362" width="47" customWidth="1"/>
    <col min="15363" max="15364" width="12.85546875" customWidth="1"/>
    <col min="15365" max="15365" width="9.5703125" customWidth="1"/>
    <col min="15366" max="15366" width="12.85546875" customWidth="1"/>
    <col min="15367" max="15367" width="12.42578125" bestFit="1" customWidth="1"/>
    <col min="15368" max="15393" width="12.85546875" customWidth="1"/>
    <col min="15394" max="15394" width="15.85546875" bestFit="1" customWidth="1"/>
    <col min="15395" max="15395" width="19.28515625" bestFit="1" customWidth="1"/>
    <col min="15396" max="15396" width="26.42578125" bestFit="1" customWidth="1"/>
    <col min="15397" max="15397" width="12.42578125" bestFit="1" customWidth="1"/>
    <col min="15398" max="15432" width="5.85546875" bestFit="1" customWidth="1"/>
    <col min="15618" max="15618" width="47" customWidth="1"/>
    <col min="15619" max="15620" width="12.85546875" customWidth="1"/>
    <col min="15621" max="15621" width="9.5703125" customWidth="1"/>
    <col min="15622" max="15622" width="12.85546875" customWidth="1"/>
    <col min="15623" max="15623" width="12.42578125" bestFit="1" customWidth="1"/>
    <col min="15624" max="15649" width="12.85546875" customWidth="1"/>
    <col min="15650" max="15650" width="15.85546875" bestFit="1" customWidth="1"/>
    <col min="15651" max="15651" width="19.28515625" bestFit="1" customWidth="1"/>
    <col min="15652" max="15652" width="26.42578125" bestFit="1" customWidth="1"/>
    <col min="15653" max="15653" width="12.42578125" bestFit="1" customWidth="1"/>
    <col min="15654" max="15688" width="5.85546875" bestFit="1" customWidth="1"/>
    <col min="15874" max="15874" width="47" customWidth="1"/>
    <col min="15875" max="15876" width="12.85546875" customWidth="1"/>
    <col min="15877" max="15877" width="9.5703125" customWidth="1"/>
    <col min="15878" max="15878" width="12.85546875" customWidth="1"/>
    <col min="15879" max="15879" width="12.42578125" bestFit="1" customWidth="1"/>
    <col min="15880" max="15905" width="12.85546875" customWidth="1"/>
    <col min="15906" max="15906" width="15.85546875" bestFit="1" customWidth="1"/>
    <col min="15907" max="15907" width="19.28515625" bestFit="1" customWidth="1"/>
    <col min="15908" max="15908" width="26.42578125" bestFit="1" customWidth="1"/>
    <col min="15909" max="15909" width="12.42578125" bestFit="1" customWidth="1"/>
    <col min="15910" max="15944" width="5.85546875" bestFit="1" customWidth="1"/>
    <col min="16130" max="16130" width="47" customWidth="1"/>
    <col min="16131" max="16132" width="12.85546875" customWidth="1"/>
    <col min="16133" max="16133" width="9.5703125" customWidth="1"/>
    <col min="16134" max="16134" width="12.85546875" customWidth="1"/>
    <col min="16135" max="16135" width="12.42578125" bestFit="1" customWidth="1"/>
    <col min="16136" max="16161" width="12.85546875" customWidth="1"/>
    <col min="16162" max="16162" width="15.85546875" bestFit="1" customWidth="1"/>
    <col min="16163" max="16163" width="19.28515625" bestFit="1" customWidth="1"/>
    <col min="16164" max="16164" width="26.42578125" bestFit="1" customWidth="1"/>
    <col min="16165" max="16165" width="12.42578125" bestFit="1" customWidth="1"/>
    <col min="16166" max="16200" width="5.85546875" bestFit="1" customWidth="1"/>
  </cols>
  <sheetData>
    <row r="1" spans="1:72" s="6" customFormat="1" ht="23.25" x14ac:dyDescent="0.3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"/>
      <c r="O1" s="1"/>
      <c r="P1" s="1"/>
      <c r="Q1" s="1"/>
      <c r="R1" s="2" t="s">
        <v>0</v>
      </c>
      <c r="S1" s="1"/>
      <c r="T1" s="148" t="s">
        <v>27</v>
      </c>
      <c r="U1" s="148"/>
      <c r="V1" s="148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6" customFormat="1" ht="23.25" x14ac:dyDescent="0.3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"/>
      <c r="O2" s="1"/>
      <c r="P2" s="1"/>
      <c r="Q2" s="1"/>
      <c r="R2" s="35" t="s">
        <v>28</v>
      </c>
      <c r="S2" s="1"/>
      <c r="T2" s="148" t="s">
        <v>29</v>
      </c>
      <c r="U2" s="148"/>
      <c r="V2" s="148"/>
      <c r="W2" s="1"/>
      <c r="X2" s="1"/>
      <c r="Y2" s="1"/>
      <c r="Z2" s="1"/>
      <c r="AA2" s="1"/>
      <c r="AB2" s="1"/>
      <c r="AC2" s="1"/>
      <c r="AD2" s="1"/>
      <c r="AE2" s="1"/>
      <c r="AF2" s="1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x14ac:dyDescent="0.25">
      <c r="R3" s="46" t="s">
        <v>3</v>
      </c>
      <c r="T3" s="148" t="s">
        <v>4</v>
      </c>
      <c r="U3" s="148"/>
      <c r="V3" s="148"/>
    </row>
    <row r="4" spans="1:72" ht="19.5" x14ac:dyDescent="0.25">
      <c r="A4" s="10" t="s">
        <v>2</v>
      </c>
      <c r="C4" s="146">
        <f ca="1">TODAY()</f>
        <v>41322</v>
      </c>
      <c r="D4" s="146"/>
      <c r="E4" s="146"/>
      <c r="F4" s="146"/>
      <c r="G4" s="146"/>
      <c r="H4" s="146"/>
      <c r="R4" s="2" t="s">
        <v>1</v>
      </c>
      <c r="T4" s="148" t="s">
        <v>30</v>
      </c>
      <c r="U4" s="148"/>
      <c r="V4" s="148"/>
      <c r="AF4" s="11"/>
      <c r="BI4" s="12"/>
      <c r="BJ4" s="13"/>
    </row>
    <row r="5" spans="1:72" ht="19.5" x14ac:dyDescent="0.25">
      <c r="A5" s="10" t="s">
        <v>5</v>
      </c>
      <c r="B5" s="108">
        <v>2012</v>
      </c>
      <c r="C5" s="108">
        <f>B5+1</f>
        <v>2013</v>
      </c>
      <c r="D5" s="147" t="s">
        <v>32</v>
      </c>
      <c r="E5" s="147"/>
      <c r="F5" s="147"/>
      <c r="G5" s="147"/>
      <c r="H5" s="147"/>
      <c r="I5" s="147"/>
      <c r="J5" s="147"/>
      <c r="K5" s="147"/>
      <c r="L5" s="147"/>
      <c r="M5" s="147"/>
      <c r="N5" s="97"/>
      <c r="O5" s="97"/>
      <c r="P5" s="97"/>
      <c r="Q5" s="97"/>
      <c r="R5" s="97"/>
      <c r="S5" s="97"/>
      <c r="AF5" s="11"/>
      <c r="BI5" s="12"/>
      <c r="BJ5" s="13"/>
    </row>
    <row r="6" spans="1:72" ht="19.5" x14ac:dyDescent="0.25">
      <c r="A6" s="10"/>
      <c r="C6" s="14"/>
      <c r="D6" s="14"/>
      <c r="E6" s="14"/>
      <c r="F6" s="14"/>
      <c r="G6" s="14"/>
      <c r="H6" s="14"/>
      <c r="AF6" s="11"/>
      <c r="BI6" s="12"/>
      <c r="BJ6" s="13"/>
    </row>
    <row r="9" spans="1:72" ht="17.25" thickBot="1" x14ac:dyDescent="0.3">
      <c r="A9" s="15">
        <v>6</v>
      </c>
    </row>
    <row r="10" spans="1:72" ht="23.25" thickBot="1" x14ac:dyDescent="0.45">
      <c r="A10" s="16" t="s">
        <v>6</v>
      </c>
      <c r="B10" s="128">
        <f>DATE(B5,A9,1)</f>
        <v>41061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AF10" s="66"/>
      <c r="BI10" s="9"/>
      <c r="BT10"/>
    </row>
    <row r="11" spans="1:72" ht="19.5" x14ac:dyDescent="0.25">
      <c r="A11" s="39" t="s">
        <v>7</v>
      </c>
      <c r="B11" s="149">
        <f>WEEKNUM(B12)</f>
        <v>22</v>
      </c>
      <c r="C11" s="150"/>
      <c r="D11" s="151"/>
      <c r="E11" s="149">
        <f t="shared" ref="E11" si="0">WEEKNUM(E12)</f>
        <v>23</v>
      </c>
      <c r="F11" s="150"/>
      <c r="G11" s="150"/>
      <c r="H11" s="150"/>
      <c r="I11" s="150"/>
      <c r="J11" s="150"/>
      <c r="K11" s="151"/>
      <c r="L11" s="136">
        <f>WEEKNUM(L12)</f>
        <v>24</v>
      </c>
      <c r="M11" s="141"/>
      <c r="N11" s="141"/>
      <c r="O11" s="141"/>
      <c r="P11" s="141"/>
      <c r="Q11" s="141"/>
      <c r="R11" s="137"/>
      <c r="S11" s="150">
        <f>WEEKNUM(S12)</f>
        <v>25</v>
      </c>
      <c r="T11" s="150"/>
      <c r="U11" s="150"/>
      <c r="V11" s="150"/>
      <c r="W11" s="150"/>
      <c r="X11" s="150"/>
      <c r="Y11" s="150"/>
      <c r="Z11" s="136">
        <f>WEEKNUM(Z12)</f>
        <v>26</v>
      </c>
      <c r="AA11" s="141"/>
      <c r="AB11" s="141"/>
      <c r="AC11" s="141"/>
      <c r="AD11" s="141"/>
      <c r="AE11" s="137"/>
      <c r="AF11" s="8"/>
      <c r="BG11" s="9"/>
      <c r="BH11" s="9"/>
      <c r="BI11" s="9"/>
      <c r="BR11"/>
      <c r="BS11"/>
      <c r="BT11"/>
    </row>
    <row r="12" spans="1:72" ht="19.5" customHeight="1" x14ac:dyDescent="0.25">
      <c r="A12" s="134" t="s">
        <v>8</v>
      </c>
      <c r="B12" s="85">
        <f>DATE($B$5,$A$9,1)</f>
        <v>41061</v>
      </c>
      <c r="C12" s="89">
        <f>DATE($B$5,$A$9,2)</f>
        <v>41062</v>
      </c>
      <c r="D12" s="90">
        <f>DATE($B$5,$A$9,3)</f>
        <v>41063</v>
      </c>
      <c r="E12" s="85">
        <f>DATE($B$5,$A$9,4)</f>
        <v>41064</v>
      </c>
      <c r="F12" s="89">
        <f>DATE($B$5,$A$9,5)</f>
        <v>41065</v>
      </c>
      <c r="G12" s="89">
        <f>DATE($B$5,$A$9,6)</f>
        <v>41066</v>
      </c>
      <c r="H12" s="89">
        <f>DATE($B$5,$A$9,7)</f>
        <v>41067</v>
      </c>
      <c r="I12" s="89">
        <f>DATE($B$5,$A$9,8)</f>
        <v>41068</v>
      </c>
      <c r="J12" s="89">
        <f>DATE($B$5,$A$9,9)</f>
        <v>41069</v>
      </c>
      <c r="K12" s="90">
        <f>DATE($B$5,$A$9,10)</f>
        <v>41070</v>
      </c>
      <c r="L12" s="85">
        <f>DATE($B$5,$A$9,11)</f>
        <v>41071</v>
      </c>
      <c r="M12" s="89">
        <f>DATE($B$5,$A$9,12)</f>
        <v>41072</v>
      </c>
      <c r="N12" s="89">
        <f>DATE($B$5,$A$9,13)</f>
        <v>41073</v>
      </c>
      <c r="O12" s="89">
        <f>DATE($B$5,$A$9,14)</f>
        <v>41074</v>
      </c>
      <c r="P12" s="89">
        <f>DATE($B$5,$A$9,15)</f>
        <v>41075</v>
      </c>
      <c r="Q12" s="89">
        <f>DATE($B$5,$A$9,16)</f>
        <v>41076</v>
      </c>
      <c r="R12" s="90">
        <f>DATE($B$5,$A$9,17)</f>
        <v>41077</v>
      </c>
      <c r="S12" s="85">
        <f>DATE($B$5,$A$9,18)</f>
        <v>41078</v>
      </c>
      <c r="T12" s="89">
        <f>DATE($B$5,$A$9,19)</f>
        <v>41079</v>
      </c>
      <c r="U12" s="89">
        <f>DATE($B$5,$A$9,20)</f>
        <v>41080</v>
      </c>
      <c r="V12" s="89">
        <f>DATE($B$5,$A$9,21)</f>
        <v>41081</v>
      </c>
      <c r="W12" s="89">
        <f>DATE($B$5,$A$9,22)</f>
        <v>41082</v>
      </c>
      <c r="X12" s="89">
        <f>DATE($B$5,$A$9,23)</f>
        <v>41083</v>
      </c>
      <c r="Y12" s="90">
        <f>DATE($B$5,$A$9,24)</f>
        <v>41084</v>
      </c>
      <c r="Z12" s="85">
        <f>DATE($B$5,$A$9,25)</f>
        <v>41085</v>
      </c>
      <c r="AA12" s="89">
        <f>DATE($B$5,$A$9,26)</f>
        <v>41086</v>
      </c>
      <c r="AB12" s="89">
        <f>DATE($B$5,$A$9,27)</f>
        <v>41087</v>
      </c>
      <c r="AC12" s="89">
        <f>DATE($B$5,$A$9,28)</f>
        <v>41088</v>
      </c>
      <c r="AD12" s="89">
        <f>DATE($B$5,$A$9,29)</f>
        <v>41089</v>
      </c>
      <c r="AE12" s="90">
        <f>DATE($B$5,$A$9,30)</f>
        <v>41090</v>
      </c>
      <c r="AF12" s="31"/>
      <c r="BI12" s="9"/>
      <c r="BT12"/>
    </row>
    <row r="13" spans="1:72" ht="18.75" thickBot="1" x14ac:dyDescent="0.3">
      <c r="A13" s="135"/>
      <c r="B13" s="91">
        <f>WEEKDAY(B$12)</f>
        <v>6</v>
      </c>
      <c r="C13" s="92">
        <f t="shared" ref="C13:AE13" si="1">WEEKDAY(C$12)</f>
        <v>7</v>
      </c>
      <c r="D13" s="93">
        <f t="shared" si="1"/>
        <v>1</v>
      </c>
      <c r="E13" s="91">
        <f t="shared" si="1"/>
        <v>2</v>
      </c>
      <c r="F13" s="92">
        <f t="shared" si="1"/>
        <v>3</v>
      </c>
      <c r="G13" s="92">
        <f t="shared" si="1"/>
        <v>4</v>
      </c>
      <c r="H13" s="92">
        <f t="shared" si="1"/>
        <v>5</v>
      </c>
      <c r="I13" s="92">
        <f t="shared" si="1"/>
        <v>6</v>
      </c>
      <c r="J13" s="92">
        <f t="shared" si="1"/>
        <v>7</v>
      </c>
      <c r="K13" s="93">
        <f t="shared" si="1"/>
        <v>1</v>
      </c>
      <c r="L13" s="91">
        <f t="shared" si="1"/>
        <v>2</v>
      </c>
      <c r="M13" s="92">
        <f t="shared" si="1"/>
        <v>3</v>
      </c>
      <c r="N13" s="92">
        <f t="shared" si="1"/>
        <v>4</v>
      </c>
      <c r="O13" s="92">
        <f t="shared" si="1"/>
        <v>5</v>
      </c>
      <c r="P13" s="92">
        <f t="shared" si="1"/>
        <v>6</v>
      </c>
      <c r="Q13" s="92">
        <f t="shared" si="1"/>
        <v>7</v>
      </c>
      <c r="R13" s="93">
        <f t="shared" si="1"/>
        <v>1</v>
      </c>
      <c r="S13" s="91">
        <f t="shared" si="1"/>
        <v>2</v>
      </c>
      <c r="T13" s="92">
        <f t="shared" si="1"/>
        <v>3</v>
      </c>
      <c r="U13" s="92">
        <f t="shared" si="1"/>
        <v>4</v>
      </c>
      <c r="V13" s="92">
        <f t="shared" si="1"/>
        <v>5</v>
      </c>
      <c r="W13" s="92">
        <f t="shared" si="1"/>
        <v>6</v>
      </c>
      <c r="X13" s="92">
        <f t="shared" si="1"/>
        <v>7</v>
      </c>
      <c r="Y13" s="93">
        <f t="shared" si="1"/>
        <v>1</v>
      </c>
      <c r="Z13" s="91">
        <f t="shared" si="1"/>
        <v>2</v>
      </c>
      <c r="AA13" s="92">
        <f t="shared" si="1"/>
        <v>3</v>
      </c>
      <c r="AB13" s="92">
        <f t="shared" si="1"/>
        <v>4</v>
      </c>
      <c r="AC13" s="92">
        <f t="shared" si="1"/>
        <v>5</v>
      </c>
      <c r="AD13" s="92">
        <f t="shared" si="1"/>
        <v>6</v>
      </c>
      <c r="AE13" s="93">
        <f t="shared" si="1"/>
        <v>7</v>
      </c>
      <c r="AF13" s="67"/>
      <c r="AG13" s="3"/>
      <c r="BI13" s="9"/>
      <c r="BT13"/>
    </row>
    <row r="14" spans="1:72" ht="15.75" x14ac:dyDescent="0.25">
      <c r="A14" s="124"/>
      <c r="B14" s="52"/>
      <c r="C14" s="47"/>
      <c r="D14" s="36"/>
      <c r="E14" s="80"/>
      <c r="F14" s="35"/>
      <c r="G14" s="35" t="s">
        <v>9</v>
      </c>
      <c r="H14" s="35"/>
      <c r="I14" s="35"/>
      <c r="J14" s="35"/>
      <c r="K14" s="36"/>
      <c r="L14" s="52"/>
      <c r="M14" s="20"/>
      <c r="N14" s="20"/>
      <c r="O14" s="20"/>
      <c r="P14" s="20"/>
      <c r="Q14" s="20"/>
      <c r="R14" s="21"/>
      <c r="S14" s="52"/>
      <c r="T14" s="20"/>
      <c r="U14" s="20"/>
      <c r="V14" s="20"/>
      <c r="W14" s="20"/>
      <c r="X14" s="20"/>
      <c r="Y14" s="58"/>
      <c r="Z14" s="52"/>
      <c r="AA14" s="20"/>
      <c r="AB14" s="20"/>
      <c r="AC14" s="20"/>
      <c r="AD14" s="20"/>
      <c r="AE14" s="21"/>
      <c r="AF14" s="33"/>
      <c r="AG14" s="44"/>
      <c r="BI14" s="9"/>
      <c r="BT14"/>
    </row>
    <row r="15" spans="1:72" x14ac:dyDescent="0.25">
      <c r="A15" s="125" t="s">
        <v>40</v>
      </c>
      <c r="B15" s="50"/>
      <c r="C15" s="86"/>
      <c r="D15" s="23"/>
      <c r="E15" s="50"/>
      <c r="F15" s="2"/>
      <c r="G15" s="2" t="s">
        <v>9</v>
      </c>
      <c r="H15" s="2"/>
      <c r="I15" s="2"/>
      <c r="J15" s="2"/>
      <c r="K15" s="23"/>
      <c r="L15" s="50"/>
      <c r="M15" s="2"/>
      <c r="N15" s="2"/>
      <c r="O15" s="2"/>
      <c r="P15" s="2"/>
      <c r="Q15" s="2"/>
      <c r="R15" s="23"/>
      <c r="S15" s="50"/>
      <c r="T15" s="2"/>
      <c r="U15" s="2"/>
      <c r="V15" s="2"/>
      <c r="W15" s="2"/>
      <c r="X15" s="2"/>
      <c r="Y15" s="60"/>
      <c r="Z15" s="50" t="s">
        <v>1</v>
      </c>
      <c r="AA15" s="2"/>
      <c r="AB15" s="2"/>
      <c r="AC15" s="2"/>
      <c r="AD15" s="2" t="s">
        <v>1</v>
      </c>
      <c r="AE15" s="23" t="s">
        <v>1</v>
      </c>
      <c r="AF15" s="33"/>
      <c r="AG15" s="44"/>
      <c r="BI15" s="9"/>
      <c r="BT15"/>
    </row>
    <row r="16" spans="1:72" ht="15.75" x14ac:dyDescent="0.25">
      <c r="A16" s="126"/>
      <c r="B16" s="50"/>
      <c r="C16" s="86"/>
      <c r="D16" s="23"/>
      <c r="E16" s="50"/>
      <c r="F16" s="2"/>
      <c r="G16" s="2" t="s">
        <v>9</v>
      </c>
      <c r="H16" s="2"/>
      <c r="I16" s="2"/>
      <c r="J16" s="2"/>
      <c r="K16" s="23"/>
      <c r="L16" s="50"/>
      <c r="M16" s="2"/>
      <c r="N16" s="2"/>
      <c r="O16" s="2"/>
      <c r="P16" s="2"/>
      <c r="Q16" s="2"/>
      <c r="R16" s="23"/>
      <c r="S16" s="50"/>
      <c r="T16" s="2"/>
      <c r="U16" s="2"/>
      <c r="V16" s="2"/>
      <c r="W16" s="2"/>
      <c r="X16" s="2"/>
      <c r="Y16" s="60"/>
      <c r="Z16" s="50"/>
      <c r="AA16" s="2"/>
      <c r="AB16" s="2"/>
      <c r="AC16" s="2"/>
      <c r="AD16" s="2"/>
      <c r="AE16" s="23"/>
      <c r="AF16" s="33"/>
      <c r="AG16" s="44"/>
      <c r="BI16" s="9"/>
      <c r="BT16"/>
    </row>
    <row r="17" spans="1:72" x14ac:dyDescent="0.25">
      <c r="A17" s="125" t="s">
        <v>41</v>
      </c>
      <c r="B17" s="50"/>
      <c r="C17" s="86"/>
      <c r="D17" s="23"/>
      <c r="E17" s="50"/>
      <c r="F17" s="2"/>
      <c r="G17" s="2" t="s">
        <v>9</v>
      </c>
      <c r="H17" s="2"/>
      <c r="I17" s="2"/>
      <c r="J17" s="2"/>
      <c r="K17" s="23"/>
      <c r="L17" s="50"/>
      <c r="M17" s="2"/>
      <c r="N17" s="2"/>
      <c r="O17" s="2"/>
      <c r="P17" s="2"/>
      <c r="Q17" s="2"/>
      <c r="R17" s="23"/>
      <c r="S17" s="50"/>
      <c r="T17" s="2"/>
      <c r="U17" s="2"/>
      <c r="V17" s="2"/>
      <c r="W17" s="2"/>
      <c r="X17" s="2"/>
      <c r="Y17" s="60"/>
      <c r="Z17" s="50"/>
      <c r="AA17" s="2"/>
      <c r="AB17" s="2"/>
      <c r="AC17" s="2"/>
      <c r="AD17" s="2"/>
      <c r="AE17" s="23"/>
      <c r="AF17" s="33"/>
      <c r="AG17" s="44"/>
      <c r="BI17" s="9"/>
      <c r="BT17"/>
    </row>
    <row r="18" spans="1:72" ht="15.75" x14ac:dyDescent="0.25">
      <c r="A18" s="126"/>
      <c r="B18" s="50"/>
      <c r="C18" s="86"/>
      <c r="D18" s="23"/>
      <c r="E18" s="50"/>
      <c r="F18" s="2"/>
      <c r="G18" s="2" t="s">
        <v>9</v>
      </c>
      <c r="H18" s="2"/>
      <c r="I18" s="2"/>
      <c r="J18" s="2"/>
      <c r="K18" s="23"/>
      <c r="L18" s="50"/>
      <c r="M18" s="2"/>
      <c r="N18" s="2"/>
      <c r="O18" s="2"/>
      <c r="P18" s="2"/>
      <c r="Q18" s="2"/>
      <c r="R18" s="23"/>
      <c r="S18" s="50"/>
      <c r="T18" s="2"/>
      <c r="U18" s="2"/>
      <c r="V18" s="2"/>
      <c r="W18" s="2"/>
      <c r="X18" s="2"/>
      <c r="Y18" s="60"/>
      <c r="Z18" s="50"/>
      <c r="AA18" s="2"/>
      <c r="AB18" s="2"/>
      <c r="AC18" s="2"/>
      <c r="AD18" s="2"/>
      <c r="AE18" s="23"/>
      <c r="AF18" s="33"/>
      <c r="AG18" s="44"/>
      <c r="BI18" s="9"/>
      <c r="BT18"/>
    </row>
    <row r="19" spans="1:72" x14ac:dyDescent="0.25">
      <c r="A19" s="125" t="s">
        <v>42</v>
      </c>
      <c r="B19" s="50"/>
      <c r="C19" s="86"/>
      <c r="D19" s="23"/>
      <c r="E19" s="50"/>
      <c r="F19" s="2"/>
      <c r="G19" s="2" t="s">
        <v>9</v>
      </c>
      <c r="H19" s="2"/>
      <c r="I19" s="2"/>
      <c r="J19" s="2"/>
      <c r="K19" s="23"/>
      <c r="L19" s="50"/>
      <c r="M19" s="2"/>
      <c r="N19" s="2"/>
      <c r="O19" s="2"/>
      <c r="P19" s="2"/>
      <c r="Q19" s="2"/>
      <c r="R19" s="23"/>
      <c r="S19" s="50"/>
      <c r="T19" s="2"/>
      <c r="U19" s="2"/>
      <c r="V19" s="2"/>
      <c r="W19" s="2"/>
      <c r="X19" s="2"/>
      <c r="Y19" s="60"/>
      <c r="Z19" s="50"/>
      <c r="AA19" s="2"/>
      <c r="AB19" s="2"/>
      <c r="AC19" s="2"/>
      <c r="AD19" s="2"/>
      <c r="AE19" s="23"/>
      <c r="AF19" s="33"/>
      <c r="AG19" s="44"/>
      <c r="BI19" s="9"/>
      <c r="BT19"/>
    </row>
    <row r="20" spans="1:72" x14ac:dyDescent="0.25">
      <c r="A20" s="127"/>
      <c r="B20" s="50"/>
      <c r="C20" s="86"/>
      <c r="D20" s="23"/>
      <c r="E20" s="50"/>
      <c r="F20" s="2"/>
      <c r="G20" s="2"/>
      <c r="H20" s="2"/>
      <c r="I20" s="2"/>
      <c r="J20" s="2"/>
      <c r="K20" s="23"/>
      <c r="L20" s="50"/>
      <c r="M20" s="2"/>
      <c r="N20" s="2"/>
      <c r="O20" s="2"/>
      <c r="P20" s="2"/>
      <c r="Q20" s="2"/>
      <c r="R20" s="23"/>
      <c r="S20" s="50"/>
      <c r="T20" s="2"/>
      <c r="U20" s="2"/>
      <c r="V20" s="2"/>
      <c r="W20" s="2"/>
      <c r="X20" s="2"/>
      <c r="Y20" s="60"/>
      <c r="Z20" s="50"/>
      <c r="AA20" s="2"/>
      <c r="AB20" s="2"/>
      <c r="AC20" s="2"/>
      <c r="AD20" s="2"/>
      <c r="AE20" s="23"/>
      <c r="AF20" s="33"/>
      <c r="AG20" s="44"/>
      <c r="BI20" s="9"/>
      <c r="BT20"/>
    </row>
    <row r="21" spans="1:72" x14ac:dyDescent="0.25">
      <c r="A21" s="125" t="s">
        <v>43</v>
      </c>
      <c r="B21" s="50" t="s">
        <v>1</v>
      </c>
      <c r="C21" s="86" t="s">
        <v>1</v>
      </c>
      <c r="D21" s="23"/>
      <c r="E21" s="50" t="s">
        <v>1</v>
      </c>
      <c r="F21" s="2" t="s">
        <v>1</v>
      </c>
      <c r="G21" s="2" t="s">
        <v>1</v>
      </c>
      <c r="H21" s="2" t="s">
        <v>1</v>
      </c>
      <c r="I21" s="2" t="s">
        <v>1</v>
      </c>
      <c r="J21" s="2" t="s">
        <v>1</v>
      </c>
      <c r="K21" s="23"/>
      <c r="L21" s="50" t="s">
        <v>1</v>
      </c>
      <c r="M21" s="2" t="s">
        <v>1</v>
      </c>
      <c r="N21" s="2" t="s">
        <v>1</v>
      </c>
      <c r="O21" s="2" t="s">
        <v>1</v>
      </c>
      <c r="P21" s="2" t="s">
        <v>1</v>
      </c>
      <c r="Q21" s="2" t="s">
        <v>1</v>
      </c>
      <c r="R21" s="23"/>
      <c r="S21" s="50"/>
      <c r="T21" s="2"/>
      <c r="U21" s="2"/>
      <c r="V21" s="2"/>
      <c r="W21" s="2"/>
      <c r="X21" s="2"/>
      <c r="Y21" s="60"/>
      <c r="Z21" s="50"/>
      <c r="AA21" s="2"/>
      <c r="AB21" s="2"/>
      <c r="AC21" s="2"/>
      <c r="AD21" s="2"/>
      <c r="AE21" s="23"/>
      <c r="AF21" s="33"/>
      <c r="BI21" s="9"/>
      <c r="BT21"/>
    </row>
    <row r="22" spans="1:72" ht="15.75" x14ac:dyDescent="0.25">
      <c r="A22" s="126"/>
      <c r="B22" s="50"/>
      <c r="C22" s="86"/>
      <c r="D22" s="23"/>
      <c r="E22" s="50"/>
      <c r="F22" s="2"/>
      <c r="G22" s="2" t="s">
        <v>9</v>
      </c>
      <c r="H22" s="2"/>
      <c r="I22" s="2"/>
      <c r="J22" s="2"/>
      <c r="K22" s="23"/>
      <c r="L22" s="50"/>
      <c r="M22" s="2"/>
      <c r="N22" s="2"/>
      <c r="O22" s="2"/>
      <c r="P22" s="2"/>
      <c r="Q22" s="2"/>
      <c r="R22" s="23"/>
      <c r="S22" s="50"/>
      <c r="T22" s="2"/>
      <c r="U22" s="2"/>
      <c r="V22" s="2"/>
      <c r="W22" s="2"/>
      <c r="X22" s="2"/>
      <c r="Y22" s="60"/>
      <c r="Z22" s="50"/>
      <c r="AA22" s="2"/>
      <c r="AB22" s="2"/>
      <c r="AC22" s="2"/>
      <c r="AD22" s="2"/>
      <c r="AE22" s="23"/>
      <c r="AF22" s="33"/>
      <c r="AG22" s="44"/>
      <c r="BI22" s="9"/>
      <c r="BT22"/>
    </row>
    <row r="23" spans="1:72" x14ac:dyDescent="0.25">
      <c r="A23" s="125" t="s">
        <v>44</v>
      </c>
      <c r="B23" s="50"/>
      <c r="C23" s="86"/>
      <c r="D23" s="23"/>
      <c r="E23" s="50" t="s">
        <v>9</v>
      </c>
      <c r="F23" s="2" t="s">
        <v>9</v>
      </c>
      <c r="G23" s="2" t="s">
        <v>9</v>
      </c>
      <c r="H23" s="2" t="s">
        <v>9</v>
      </c>
      <c r="I23" s="2" t="s">
        <v>9</v>
      </c>
      <c r="J23" s="2" t="s">
        <v>9</v>
      </c>
      <c r="K23" s="23"/>
      <c r="L23" s="50"/>
      <c r="M23" s="2"/>
      <c r="N23" s="2"/>
      <c r="O23" s="2"/>
      <c r="P23" s="2"/>
      <c r="Q23" s="2"/>
      <c r="R23" s="23"/>
      <c r="S23" s="50" t="s">
        <v>9</v>
      </c>
      <c r="T23" s="2" t="s">
        <v>9</v>
      </c>
      <c r="U23" s="2" t="s">
        <v>9</v>
      </c>
      <c r="V23" s="2" t="s">
        <v>9</v>
      </c>
      <c r="W23" s="2"/>
      <c r="X23" s="2"/>
      <c r="Y23" s="60" t="s">
        <v>9</v>
      </c>
      <c r="Z23" s="50"/>
      <c r="AA23" s="2" t="s">
        <v>9</v>
      </c>
      <c r="AB23" s="2"/>
      <c r="AC23" s="2"/>
      <c r="AD23" s="2"/>
      <c r="AE23" s="23"/>
      <c r="AF23" s="33"/>
      <c r="AG23" s="44"/>
      <c r="BI23" s="9"/>
      <c r="BT23"/>
    </row>
    <row r="24" spans="1:72" ht="15.75" x14ac:dyDescent="0.25">
      <c r="A24" s="126"/>
      <c r="B24" s="50"/>
      <c r="C24" s="86"/>
      <c r="D24" s="23"/>
      <c r="E24" s="50"/>
      <c r="F24" s="2"/>
      <c r="G24" s="2"/>
      <c r="H24" s="2"/>
      <c r="I24" s="2"/>
      <c r="J24" s="2"/>
      <c r="K24" s="23"/>
      <c r="L24" s="50"/>
      <c r="M24" s="2"/>
      <c r="N24" s="2"/>
      <c r="O24" s="2"/>
      <c r="P24" s="2"/>
      <c r="Q24" s="2"/>
      <c r="R24" s="23"/>
      <c r="S24" s="50"/>
      <c r="T24" s="2"/>
      <c r="U24" s="2"/>
      <c r="V24" s="2"/>
      <c r="W24" s="2"/>
      <c r="X24" s="2"/>
      <c r="Y24" s="60"/>
      <c r="Z24" s="50"/>
      <c r="AA24" s="2"/>
      <c r="AB24" s="2"/>
      <c r="AC24" s="2"/>
      <c r="AD24" s="2"/>
      <c r="AE24" s="23"/>
      <c r="AF24" s="33"/>
      <c r="AG24" s="44"/>
      <c r="BI24" s="9"/>
      <c r="BT24"/>
    </row>
    <row r="25" spans="1:72" x14ac:dyDescent="0.25">
      <c r="A25" s="125" t="s">
        <v>45</v>
      </c>
      <c r="B25" s="50"/>
      <c r="C25" s="86"/>
      <c r="D25" s="23"/>
      <c r="E25" s="50"/>
      <c r="F25" s="2"/>
      <c r="G25" s="2"/>
      <c r="H25" s="2"/>
      <c r="I25" s="2"/>
      <c r="J25" s="2"/>
      <c r="K25" s="23"/>
      <c r="L25" s="50"/>
      <c r="M25" s="2"/>
      <c r="N25" s="2"/>
      <c r="O25" s="2" t="s">
        <v>1</v>
      </c>
      <c r="P25" s="2" t="s">
        <v>1</v>
      </c>
      <c r="Q25" s="2" t="s">
        <v>1</v>
      </c>
      <c r="R25" s="23"/>
      <c r="S25" s="48" t="s">
        <v>1</v>
      </c>
      <c r="T25" s="2" t="s">
        <v>1</v>
      </c>
      <c r="U25" s="2" t="s">
        <v>1</v>
      </c>
      <c r="V25" s="2" t="s">
        <v>1</v>
      </c>
      <c r="W25" s="2" t="s">
        <v>1</v>
      </c>
      <c r="X25" s="2" t="s">
        <v>1</v>
      </c>
      <c r="Y25" s="60"/>
      <c r="Z25" s="50"/>
      <c r="AA25" s="2"/>
      <c r="AB25" s="2"/>
      <c r="AC25" s="2"/>
      <c r="AD25" s="2"/>
      <c r="AE25" s="23"/>
      <c r="AF25" s="33"/>
      <c r="AG25" s="44"/>
      <c r="BI25" s="9"/>
      <c r="BT25"/>
    </row>
    <row r="26" spans="1:72" x14ac:dyDescent="0.25">
      <c r="A26" s="127"/>
      <c r="B26" s="50"/>
      <c r="C26" s="86"/>
      <c r="D26" s="23"/>
      <c r="E26" s="50"/>
      <c r="F26" s="2"/>
      <c r="G26" s="2"/>
      <c r="H26" s="2"/>
      <c r="I26" s="2"/>
      <c r="J26" s="2"/>
      <c r="K26" s="23"/>
      <c r="L26" s="50"/>
      <c r="M26" s="2"/>
      <c r="N26" s="2"/>
      <c r="O26" s="2"/>
      <c r="P26" s="2"/>
      <c r="Q26" s="2"/>
      <c r="R26" s="23"/>
      <c r="S26" s="50"/>
      <c r="T26" s="2"/>
      <c r="U26" s="2"/>
      <c r="V26" s="2"/>
      <c r="W26" s="2"/>
      <c r="X26" s="2"/>
      <c r="Y26" s="60"/>
      <c r="Z26" s="50"/>
      <c r="AA26" s="2"/>
      <c r="AB26" s="2"/>
      <c r="AC26" s="2"/>
      <c r="AD26" s="2"/>
      <c r="AE26" s="23"/>
      <c r="AF26" s="33"/>
      <c r="AG26" s="44"/>
      <c r="BI26" s="9"/>
      <c r="BT26"/>
    </row>
    <row r="27" spans="1:72" x14ac:dyDescent="0.25">
      <c r="A27" s="125" t="s">
        <v>46</v>
      </c>
      <c r="B27" s="50"/>
      <c r="C27" s="86"/>
      <c r="D27" s="23"/>
      <c r="E27" s="50"/>
      <c r="F27" s="2"/>
      <c r="G27" s="2"/>
      <c r="H27" s="2"/>
      <c r="I27" s="2"/>
      <c r="J27" s="2"/>
      <c r="K27" s="23"/>
      <c r="L27" s="50"/>
      <c r="M27" s="2"/>
      <c r="N27" s="2"/>
      <c r="O27" s="2"/>
      <c r="P27" s="2"/>
      <c r="Q27" s="2"/>
      <c r="R27" s="23"/>
      <c r="S27" s="50"/>
      <c r="T27" s="2"/>
      <c r="U27" s="2"/>
      <c r="V27" s="2"/>
      <c r="W27" s="2"/>
      <c r="X27" s="2"/>
      <c r="Y27" s="60"/>
      <c r="Z27" s="50"/>
      <c r="AA27" s="2"/>
      <c r="AB27" s="2"/>
      <c r="AC27" s="2"/>
      <c r="AD27" s="2"/>
      <c r="AE27" s="23"/>
      <c r="AF27" s="33"/>
      <c r="AG27" s="44"/>
      <c r="BI27" s="9"/>
      <c r="BT27"/>
    </row>
    <row r="28" spans="1:72" x14ac:dyDescent="0.25">
      <c r="A28" s="127"/>
      <c r="B28" s="50"/>
      <c r="C28" s="86"/>
      <c r="D28" s="23"/>
      <c r="E28" s="50"/>
      <c r="F28" s="2"/>
      <c r="G28" s="2"/>
      <c r="H28" s="2"/>
      <c r="I28" s="2"/>
      <c r="J28" s="2"/>
      <c r="K28" s="23"/>
      <c r="L28" s="50"/>
      <c r="M28" s="2"/>
      <c r="N28" s="2"/>
      <c r="O28" s="2"/>
      <c r="P28" s="2"/>
      <c r="Q28" s="2"/>
      <c r="R28" s="23"/>
      <c r="S28" s="50"/>
      <c r="T28" s="2"/>
      <c r="U28" s="2"/>
      <c r="V28" s="2"/>
      <c r="W28" s="2"/>
      <c r="X28" s="2"/>
      <c r="Y28" s="60"/>
      <c r="Z28" s="50"/>
      <c r="AA28" s="2"/>
      <c r="AB28" s="2"/>
      <c r="AC28" s="2"/>
      <c r="AD28" s="2"/>
      <c r="AE28" s="23"/>
      <c r="AF28" s="33"/>
      <c r="AG28" s="44"/>
      <c r="BI28" s="9"/>
      <c r="BT28"/>
    </row>
    <row r="29" spans="1:72" ht="17.25" thickBot="1" x14ac:dyDescent="0.3">
      <c r="A29" s="125" t="s">
        <v>47</v>
      </c>
      <c r="B29" s="51"/>
      <c r="C29" s="27"/>
      <c r="D29" s="28"/>
      <c r="E29" s="51"/>
      <c r="F29" s="27"/>
      <c r="G29" s="27"/>
      <c r="H29" s="27"/>
      <c r="I29" s="27"/>
      <c r="J29" s="27"/>
      <c r="K29" s="28"/>
      <c r="L29" s="51"/>
      <c r="M29" s="27"/>
      <c r="N29" s="27"/>
      <c r="O29" s="27"/>
      <c r="P29" s="27"/>
      <c r="Q29" s="27"/>
      <c r="R29" s="28"/>
      <c r="S29" s="51"/>
      <c r="T29" s="27"/>
      <c r="U29" s="27"/>
      <c r="V29" s="27"/>
      <c r="W29" s="27"/>
      <c r="X29" s="27"/>
      <c r="Y29" s="61"/>
      <c r="Z29" s="51"/>
      <c r="AA29" s="27"/>
      <c r="AB29" s="27"/>
      <c r="AC29" s="27"/>
      <c r="AD29" s="27"/>
      <c r="AE29" s="28"/>
      <c r="AF29" s="33"/>
      <c r="AG29" s="44"/>
      <c r="BI29" s="9"/>
      <c r="BT29"/>
    </row>
    <row r="30" spans="1:7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7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72" ht="17.25" thickBot="1" x14ac:dyDescent="0.3">
      <c r="A32" s="15">
        <v>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72" ht="23.25" thickBot="1" x14ac:dyDescent="0.45">
      <c r="A33" s="16" t="s">
        <v>6</v>
      </c>
      <c r="B33" s="128">
        <f>DATE(B5,A32,1)</f>
        <v>41091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30"/>
      <c r="BI33" s="9"/>
      <c r="BT33"/>
    </row>
    <row r="34" spans="1:72" ht="19.5" x14ac:dyDescent="0.25">
      <c r="A34" s="39" t="s">
        <v>7</v>
      </c>
      <c r="B34" s="18">
        <f>WEEKNUM(AA12)</f>
        <v>26</v>
      </c>
      <c r="C34" s="136">
        <f>WEEKNUM(C35)</f>
        <v>27</v>
      </c>
      <c r="D34" s="141"/>
      <c r="E34" s="141"/>
      <c r="F34" s="141"/>
      <c r="G34" s="141"/>
      <c r="H34" s="141"/>
      <c r="I34" s="137"/>
      <c r="J34" s="136">
        <f t="shared" ref="J34:AE34" si="2">WEEKNUM(J35)</f>
        <v>28</v>
      </c>
      <c r="K34" s="141"/>
      <c r="L34" s="141"/>
      <c r="M34" s="141"/>
      <c r="N34" s="141"/>
      <c r="O34" s="141"/>
      <c r="P34" s="137"/>
      <c r="Q34" s="136">
        <f t="shared" si="2"/>
        <v>29</v>
      </c>
      <c r="R34" s="141"/>
      <c r="S34" s="141"/>
      <c r="T34" s="141"/>
      <c r="U34" s="141"/>
      <c r="V34" s="141"/>
      <c r="W34" s="137"/>
      <c r="X34" s="136">
        <f t="shared" si="2"/>
        <v>30</v>
      </c>
      <c r="Y34" s="141"/>
      <c r="Z34" s="141"/>
      <c r="AA34" s="141"/>
      <c r="AB34" s="141"/>
      <c r="AC34" s="141"/>
      <c r="AD34" s="137"/>
      <c r="AE34" s="136">
        <f t="shared" si="2"/>
        <v>31</v>
      </c>
      <c r="AF34" s="137"/>
      <c r="BG34" s="9"/>
      <c r="BH34" s="9"/>
      <c r="BI34" s="9"/>
      <c r="BR34"/>
      <c r="BS34"/>
      <c r="BT34"/>
    </row>
    <row r="35" spans="1:72" ht="19.5" customHeight="1" x14ac:dyDescent="0.25">
      <c r="A35" s="134" t="s">
        <v>8</v>
      </c>
      <c r="B35" s="84">
        <f>DATE($B$5,$A$32,1)</f>
        <v>41091</v>
      </c>
      <c r="C35" s="94">
        <f>DATE($B$5,$A$32,2)</f>
        <v>41092</v>
      </c>
      <c r="D35" s="89">
        <f>DATE($B$5,$A$32,3)</f>
        <v>41093</v>
      </c>
      <c r="E35" s="89">
        <f>DATE($B$5,$A$32,4)</f>
        <v>41094</v>
      </c>
      <c r="F35" s="89">
        <f>DATE($B$5,$A$32,5)</f>
        <v>41095</v>
      </c>
      <c r="G35" s="89">
        <f>DATE($B$5,$A$32,6)</f>
        <v>41096</v>
      </c>
      <c r="H35" s="89">
        <f>DATE($B$5,$A$32,7)</f>
        <v>41097</v>
      </c>
      <c r="I35" s="90">
        <f>DATE($B$5,$A$32,8)</f>
        <v>41098</v>
      </c>
      <c r="J35" s="85">
        <f>DATE($B$5,$A$32,9)</f>
        <v>41099</v>
      </c>
      <c r="K35" s="89">
        <f>DATE($B$5,$A$32,10)</f>
        <v>41100</v>
      </c>
      <c r="L35" s="89">
        <f>DATE($B$5,$A$32,11)</f>
        <v>41101</v>
      </c>
      <c r="M35" s="89">
        <f>DATE($B$5,$A$32,12)</f>
        <v>41102</v>
      </c>
      <c r="N35" s="89">
        <f>DATE($B$5,$A$32,13)</f>
        <v>41103</v>
      </c>
      <c r="O35" s="89">
        <f>DATE($B$5,$A$32,14)</f>
        <v>41104</v>
      </c>
      <c r="P35" s="90">
        <f>DATE($B$5,$A$32,15)</f>
        <v>41105</v>
      </c>
      <c r="Q35" s="85">
        <f>DATE($B$5,$A$32,16)</f>
        <v>41106</v>
      </c>
      <c r="R35" s="89">
        <f>DATE($B$5,$A$32,17)</f>
        <v>41107</v>
      </c>
      <c r="S35" s="89">
        <f>DATE($B$5,$A$32,18)</f>
        <v>41108</v>
      </c>
      <c r="T35" s="89">
        <f>DATE($B$5,$A$32,19)</f>
        <v>41109</v>
      </c>
      <c r="U35" s="89">
        <f>DATE($B$5,$A$32,20)</f>
        <v>41110</v>
      </c>
      <c r="V35" s="89">
        <f>DATE($B$5,$A$32,21)</f>
        <v>41111</v>
      </c>
      <c r="W35" s="90">
        <f>DATE($B$5,$A$32,22)</f>
        <v>41112</v>
      </c>
      <c r="X35" s="85">
        <f>DATE($B$5,$A$32,23)</f>
        <v>41113</v>
      </c>
      <c r="Y35" s="89">
        <f>DATE($B$5,$A$32,24)</f>
        <v>41114</v>
      </c>
      <c r="Z35" s="89">
        <f>DATE($B$5,$A$32,25)</f>
        <v>41115</v>
      </c>
      <c r="AA35" s="89">
        <f>DATE($B$5,$A$32,26)</f>
        <v>41116</v>
      </c>
      <c r="AB35" s="89">
        <f>DATE($B$5,$A$32,27)</f>
        <v>41117</v>
      </c>
      <c r="AC35" s="89">
        <f>DATE($B$5,$A$32,28)</f>
        <v>41118</v>
      </c>
      <c r="AD35" s="90">
        <f>DATE($B$5,$A$32,29)</f>
        <v>41119</v>
      </c>
      <c r="AE35" s="85">
        <f>DATE($B$5,$A$32,30)</f>
        <v>41120</v>
      </c>
      <c r="AF35" s="90">
        <f>DATE($B$5,$A$32,31)</f>
        <v>41121</v>
      </c>
      <c r="BH35" s="9"/>
      <c r="BI35" s="9"/>
      <c r="BS35"/>
      <c r="BT35"/>
    </row>
    <row r="36" spans="1:72" ht="18.75" thickBot="1" x14ac:dyDescent="0.3">
      <c r="A36" s="135"/>
      <c r="B36" s="37">
        <f>WEEKDAY(B$35)</f>
        <v>1</v>
      </c>
      <c r="C36" s="95">
        <f t="shared" ref="C36:AF36" si="3">WEEKDAY(C$35)</f>
        <v>2</v>
      </c>
      <c r="D36" s="92">
        <f t="shared" si="3"/>
        <v>3</v>
      </c>
      <c r="E36" s="92">
        <f t="shared" si="3"/>
        <v>4</v>
      </c>
      <c r="F36" s="92">
        <f t="shared" si="3"/>
        <v>5</v>
      </c>
      <c r="G36" s="92">
        <f t="shared" si="3"/>
        <v>6</v>
      </c>
      <c r="H36" s="92">
        <f t="shared" si="3"/>
        <v>7</v>
      </c>
      <c r="I36" s="93">
        <f t="shared" si="3"/>
        <v>1</v>
      </c>
      <c r="J36" s="91">
        <f t="shared" si="3"/>
        <v>2</v>
      </c>
      <c r="K36" s="92">
        <f t="shared" si="3"/>
        <v>3</v>
      </c>
      <c r="L36" s="92">
        <f t="shared" si="3"/>
        <v>4</v>
      </c>
      <c r="M36" s="92">
        <f t="shared" si="3"/>
        <v>5</v>
      </c>
      <c r="N36" s="92">
        <f t="shared" si="3"/>
        <v>6</v>
      </c>
      <c r="O36" s="92">
        <f t="shared" si="3"/>
        <v>7</v>
      </c>
      <c r="P36" s="93">
        <f t="shared" si="3"/>
        <v>1</v>
      </c>
      <c r="Q36" s="91">
        <f t="shared" si="3"/>
        <v>2</v>
      </c>
      <c r="R36" s="92">
        <f t="shared" si="3"/>
        <v>3</v>
      </c>
      <c r="S36" s="92">
        <f t="shared" si="3"/>
        <v>4</v>
      </c>
      <c r="T36" s="92">
        <f t="shared" si="3"/>
        <v>5</v>
      </c>
      <c r="U36" s="92">
        <f t="shared" si="3"/>
        <v>6</v>
      </c>
      <c r="V36" s="92">
        <f t="shared" si="3"/>
        <v>7</v>
      </c>
      <c r="W36" s="93">
        <f t="shared" si="3"/>
        <v>1</v>
      </c>
      <c r="X36" s="91">
        <f t="shared" si="3"/>
        <v>2</v>
      </c>
      <c r="Y36" s="92">
        <f t="shared" si="3"/>
        <v>3</v>
      </c>
      <c r="Z36" s="92">
        <f t="shared" si="3"/>
        <v>4</v>
      </c>
      <c r="AA36" s="92">
        <f t="shared" si="3"/>
        <v>5</v>
      </c>
      <c r="AB36" s="92">
        <f t="shared" si="3"/>
        <v>6</v>
      </c>
      <c r="AC36" s="92">
        <f t="shared" si="3"/>
        <v>7</v>
      </c>
      <c r="AD36" s="93">
        <f t="shared" si="3"/>
        <v>1</v>
      </c>
      <c r="AE36" s="91">
        <f t="shared" si="3"/>
        <v>2</v>
      </c>
      <c r="AF36" s="93">
        <f t="shared" si="3"/>
        <v>3</v>
      </c>
      <c r="BH36" s="9"/>
      <c r="BI36" s="9"/>
      <c r="BS36"/>
      <c r="BT36"/>
    </row>
    <row r="37" spans="1:72" ht="15.75" x14ac:dyDescent="0.25">
      <c r="A37" s="19"/>
      <c r="B37" s="53"/>
      <c r="C37" s="52"/>
      <c r="D37" s="20"/>
      <c r="E37" s="20"/>
      <c r="F37" s="20"/>
      <c r="G37" s="20" t="s">
        <v>9</v>
      </c>
      <c r="H37" s="20"/>
      <c r="I37" s="21"/>
      <c r="J37" s="52"/>
      <c r="K37" s="20"/>
      <c r="L37" s="20"/>
      <c r="M37" s="20"/>
      <c r="N37" s="20"/>
      <c r="O37" s="20"/>
      <c r="P37" s="21"/>
      <c r="Q37" s="52"/>
      <c r="R37" s="20"/>
      <c r="S37" s="20"/>
      <c r="T37" s="20"/>
      <c r="U37" s="20"/>
      <c r="V37" s="20"/>
      <c r="W37" s="21"/>
      <c r="X37" s="52"/>
      <c r="Y37" s="20"/>
      <c r="Z37" s="20"/>
      <c r="AA37" s="20"/>
      <c r="AB37" s="20"/>
      <c r="AC37" s="20"/>
      <c r="AD37" s="21"/>
      <c r="AE37" s="47"/>
      <c r="AF37" s="21"/>
      <c r="BH37" s="9"/>
      <c r="BI37" s="9"/>
      <c r="BS37"/>
      <c r="BT37"/>
    </row>
    <row r="38" spans="1:72" x14ac:dyDescent="0.25">
      <c r="A38" s="22" t="s">
        <v>40</v>
      </c>
      <c r="B38" s="54"/>
      <c r="C38" s="50"/>
      <c r="D38" s="2"/>
      <c r="E38" s="2"/>
      <c r="F38" s="2"/>
      <c r="G38" s="2" t="s">
        <v>9</v>
      </c>
      <c r="H38" s="2"/>
      <c r="I38" s="23"/>
      <c r="J38" s="50"/>
      <c r="K38" s="2"/>
      <c r="L38" s="2"/>
      <c r="M38" s="2"/>
      <c r="N38" s="2"/>
      <c r="O38" s="2"/>
      <c r="P38" s="23"/>
      <c r="Q38" s="50"/>
      <c r="R38" s="2"/>
      <c r="S38" s="2"/>
      <c r="T38" s="2"/>
      <c r="U38" s="2"/>
      <c r="V38" s="2"/>
      <c r="W38" s="23"/>
      <c r="X38" s="50"/>
      <c r="Y38" s="2"/>
      <c r="Z38" s="2"/>
      <c r="AA38" s="2"/>
      <c r="AB38" s="2"/>
      <c r="AC38" s="2"/>
      <c r="AD38" s="23"/>
      <c r="AE38" s="48"/>
      <c r="AF38" s="23"/>
      <c r="BH38" s="9"/>
      <c r="BI38" s="9"/>
      <c r="BS38"/>
      <c r="BT38"/>
    </row>
    <row r="39" spans="1:72" ht="15.75" x14ac:dyDescent="0.25">
      <c r="A39" s="24"/>
      <c r="B39" s="54"/>
      <c r="C39" s="50"/>
      <c r="D39" s="2"/>
      <c r="E39" s="2"/>
      <c r="F39" s="2"/>
      <c r="G39" s="2" t="s">
        <v>9</v>
      </c>
      <c r="H39" s="2"/>
      <c r="I39" s="23"/>
      <c r="J39" s="50"/>
      <c r="K39" s="2"/>
      <c r="L39" s="2"/>
      <c r="M39" s="2"/>
      <c r="N39" s="2"/>
      <c r="O39" s="2"/>
      <c r="P39" s="23"/>
      <c r="Q39" s="50"/>
      <c r="R39" s="2"/>
      <c r="S39" s="2"/>
      <c r="T39" s="2"/>
      <c r="U39" s="2"/>
      <c r="V39" s="2"/>
      <c r="W39" s="23"/>
      <c r="X39" s="50"/>
      <c r="Y39" s="2"/>
      <c r="Z39" s="2"/>
      <c r="AA39" s="2"/>
      <c r="AB39" s="2"/>
      <c r="AC39" s="2"/>
      <c r="AD39" s="23"/>
      <c r="AE39" s="48"/>
      <c r="AF39" s="23"/>
      <c r="BH39" s="9"/>
      <c r="BI39" s="9"/>
      <c r="BS39"/>
      <c r="BT39"/>
    </row>
    <row r="40" spans="1:72" x14ac:dyDescent="0.25">
      <c r="A40" s="22" t="s">
        <v>41</v>
      </c>
      <c r="B40" s="54"/>
      <c r="C40" s="50"/>
      <c r="D40" s="2"/>
      <c r="E40" s="2"/>
      <c r="F40" s="2"/>
      <c r="G40" s="2" t="s">
        <v>9</v>
      </c>
      <c r="H40" s="2"/>
      <c r="I40" s="23"/>
      <c r="J40" s="50"/>
      <c r="K40" s="2"/>
      <c r="L40" s="2"/>
      <c r="M40" s="2"/>
      <c r="N40" s="2"/>
      <c r="O40" s="2"/>
      <c r="P40" s="23"/>
      <c r="Q40" s="50"/>
      <c r="R40" s="2"/>
      <c r="S40" s="2"/>
      <c r="T40" s="2"/>
      <c r="U40" s="2"/>
      <c r="V40" s="2"/>
      <c r="W40" s="23"/>
      <c r="X40" s="50"/>
      <c r="Y40" s="2"/>
      <c r="Z40" s="2"/>
      <c r="AA40" s="2"/>
      <c r="AB40" s="2"/>
      <c r="AC40" s="2"/>
      <c r="AD40" s="23"/>
      <c r="AE40" s="48"/>
      <c r="AF40" s="23"/>
      <c r="BH40" s="9"/>
      <c r="BI40" s="9"/>
      <c r="BS40"/>
      <c r="BT40"/>
    </row>
    <row r="41" spans="1:72" ht="15.75" x14ac:dyDescent="0.25">
      <c r="A41" s="24"/>
      <c r="B41" s="54"/>
      <c r="C41" s="50"/>
      <c r="D41" s="2"/>
      <c r="E41" s="2"/>
      <c r="F41" s="2"/>
      <c r="G41" s="2" t="s">
        <v>9</v>
      </c>
      <c r="H41" s="2"/>
      <c r="I41" s="23"/>
      <c r="J41" s="50"/>
      <c r="K41" s="2"/>
      <c r="L41" s="2"/>
      <c r="M41" s="2"/>
      <c r="N41" s="2"/>
      <c r="O41" s="2"/>
      <c r="P41" s="23"/>
      <c r="Q41" s="50"/>
      <c r="R41" s="2"/>
      <c r="S41" s="2"/>
      <c r="T41" s="2"/>
      <c r="U41" s="2"/>
      <c r="V41" s="2"/>
      <c r="W41" s="23"/>
      <c r="X41" s="50"/>
      <c r="Y41" s="2"/>
      <c r="Z41" s="2"/>
      <c r="AA41" s="2"/>
      <c r="AB41" s="2"/>
      <c r="AC41" s="2"/>
      <c r="AD41" s="23"/>
      <c r="AE41" s="48"/>
      <c r="AF41" s="23"/>
      <c r="BH41" s="9"/>
      <c r="BI41" s="9"/>
      <c r="BS41"/>
      <c r="BT41"/>
    </row>
    <row r="42" spans="1:72" x14ac:dyDescent="0.25">
      <c r="A42" s="22" t="s">
        <v>42</v>
      </c>
      <c r="B42" s="54"/>
      <c r="C42" s="50"/>
      <c r="D42" s="2"/>
      <c r="E42" s="2"/>
      <c r="F42" s="2"/>
      <c r="G42" s="2" t="s">
        <v>9</v>
      </c>
      <c r="H42" s="2"/>
      <c r="I42" s="23"/>
      <c r="J42" s="50"/>
      <c r="K42" s="2"/>
      <c r="L42" s="2"/>
      <c r="M42" s="2"/>
      <c r="N42" s="2"/>
      <c r="O42" s="2"/>
      <c r="P42" s="23"/>
      <c r="Q42" s="50"/>
      <c r="R42" s="2"/>
      <c r="S42" s="2"/>
      <c r="T42" s="2"/>
      <c r="U42" s="2"/>
      <c r="V42" s="2"/>
      <c r="W42" s="23"/>
      <c r="X42" s="50"/>
      <c r="Y42" s="2"/>
      <c r="Z42" s="2"/>
      <c r="AA42" s="2"/>
      <c r="AB42" s="2"/>
      <c r="AC42" s="2"/>
      <c r="AD42" s="23"/>
      <c r="AE42" s="48"/>
      <c r="AF42" s="23"/>
      <c r="BH42" s="9"/>
      <c r="BI42" s="9"/>
      <c r="BS42"/>
      <c r="BT42"/>
    </row>
    <row r="43" spans="1:72" x14ac:dyDescent="0.25">
      <c r="A43" s="25"/>
      <c r="B43" s="54"/>
      <c r="C43" s="50"/>
      <c r="D43" s="2"/>
      <c r="E43" s="2"/>
      <c r="F43" s="2"/>
      <c r="G43" s="2" t="s">
        <v>9</v>
      </c>
      <c r="H43" s="2"/>
      <c r="I43" s="23"/>
      <c r="J43" s="50"/>
      <c r="K43" s="2"/>
      <c r="L43" s="2"/>
      <c r="M43" s="2"/>
      <c r="N43" s="2"/>
      <c r="O43" s="2"/>
      <c r="P43" s="23"/>
      <c r="Q43" s="50"/>
      <c r="R43" s="2"/>
      <c r="S43" s="2"/>
      <c r="T43" s="2"/>
      <c r="U43" s="2"/>
      <c r="V43" s="2"/>
      <c r="W43" s="23"/>
      <c r="X43" s="50"/>
      <c r="Y43" s="2"/>
      <c r="Z43" s="2"/>
      <c r="AA43" s="2"/>
      <c r="AB43" s="2"/>
      <c r="AC43" s="2"/>
      <c r="AD43" s="23"/>
      <c r="AE43" s="48"/>
      <c r="AF43" s="23"/>
      <c r="BH43" s="9"/>
      <c r="BI43" s="9"/>
      <c r="BS43"/>
      <c r="BT43"/>
    </row>
    <row r="44" spans="1:72" x14ac:dyDescent="0.25">
      <c r="A44" s="22" t="s">
        <v>43</v>
      </c>
      <c r="B44" s="54" t="s">
        <v>9</v>
      </c>
      <c r="C44" s="50"/>
      <c r="D44" s="2"/>
      <c r="E44" s="2"/>
      <c r="F44" s="2"/>
      <c r="G44" s="2"/>
      <c r="H44" s="2"/>
      <c r="I44" s="23"/>
      <c r="J44" s="50"/>
      <c r="K44" s="2"/>
      <c r="L44" s="2"/>
      <c r="M44" s="2"/>
      <c r="N44" s="2"/>
      <c r="O44" s="2"/>
      <c r="P44" s="23"/>
      <c r="Q44" s="50" t="s">
        <v>0</v>
      </c>
      <c r="R44" s="2"/>
      <c r="S44" s="2"/>
      <c r="T44" s="2"/>
      <c r="U44" s="2"/>
      <c r="V44" s="2"/>
      <c r="W44" s="23"/>
      <c r="X44" s="50"/>
      <c r="Y44" s="2"/>
      <c r="Z44" s="2"/>
      <c r="AA44" s="2"/>
      <c r="AB44" s="2"/>
      <c r="AC44" s="2"/>
      <c r="AD44" s="23"/>
      <c r="AE44" s="48"/>
      <c r="AF44" s="23"/>
      <c r="BH44" s="9"/>
      <c r="BI44" s="9"/>
      <c r="BS44"/>
      <c r="BT44"/>
    </row>
    <row r="45" spans="1:72" ht="15.75" x14ac:dyDescent="0.25">
      <c r="A45" s="24"/>
      <c r="B45" s="54"/>
      <c r="C45" s="50"/>
      <c r="D45" s="2"/>
      <c r="E45" s="2"/>
      <c r="F45" s="2"/>
      <c r="G45" s="2" t="s">
        <v>9</v>
      </c>
      <c r="H45" s="2"/>
      <c r="I45" s="23"/>
      <c r="J45" s="50"/>
      <c r="K45" s="2"/>
      <c r="L45" s="2"/>
      <c r="M45" s="2"/>
      <c r="N45" s="2"/>
      <c r="O45" s="2"/>
      <c r="P45" s="23"/>
      <c r="Q45" s="50"/>
      <c r="R45" s="2"/>
      <c r="S45" s="2"/>
      <c r="T45" s="2"/>
      <c r="U45" s="2"/>
      <c r="V45" s="2"/>
      <c r="W45" s="23"/>
      <c r="X45" s="50"/>
      <c r="Y45" s="2"/>
      <c r="Z45" s="2"/>
      <c r="AA45" s="2"/>
      <c r="AB45" s="2"/>
      <c r="AC45" s="2"/>
      <c r="AD45" s="23"/>
      <c r="AE45" s="48"/>
      <c r="AF45" s="23"/>
      <c r="BH45" s="9"/>
      <c r="BI45" s="9"/>
      <c r="BS45"/>
      <c r="BT45"/>
    </row>
    <row r="46" spans="1:72" x14ac:dyDescent="0.25">
      <c r="A46" s="22" t="s">
        <v>44</v>
      </c>
      <c r="B46" s="54"/>
      <c r="C46" s="50"/>
      <c r="D46" s="2"/>
      <c r="E46" s="2" t="s">
        <v>9</v>
      </c>
      <c r="F46" s="2" t="s">
        <v>9</v>
      </c>
      <c r="G46" s="2" t="s">
        <v>9</v>
      </c>
      <c r="H46" s="2" t="s">
        <v>9</v>
      </c>
      <c r="I46" s="23" t="s">
        <v>9</v>
      </c>
      <c r="J46" s="50" t="s">
        <v>9</v>
      </c>
      <c r="K46" s="2"/>
      <c r="L46" s="2"/>
      <c r="M46" s="2"/>
      <c r="N46" s="2"/>
      <c r="O46" s="2"/>
      <c r="P46" s="23"/>
      <c r="Q46" s="50"/>
      <c r="R46" s="2" t="s">
        <v>9</v>
      </c>
      <c r="S46" s="2" t="s">
        <v>9</v>
      </c>
      <c r="T46" s="2" t="s">
        <v>9</v>
      </c>
      <c r="U46" s="2" t="s">
        <v>9</v>
      </c>
      <c r="V46" s="2"/>
      <c r="W46" s="23"/>
      <c r="X46" s="50" t="s">
        <v>9</v>
      </c>
      <c r="Y46" s="2"/>
      <c r="Z46" s="2" t="s">
        <v>9</v>
      </c>
      <c r="AA46" s="2"/>
      <c r="AB46" s="2"/>
      <c r="AC46" s="2"/>
      <c r="AD46" s="23"/>
      <c r="AE46" s="48"/>
      <c r="AF46" s="23"/>
      <c r="BH46" s="9"/>
      <c r="BI46" s="9"/>
      <c r="BS46"/>
      <c r="BT46"/>
    </row>
    <row r="47" spans="1:72" ht="15.75" x14ac:dyDescent="0.25">
      <c r="A47" s="24"/>
      <c r="B47" s="54"/>
      <c r="C47" s="50"/>
      <c r="D47" s="2"/>
      <c r="E47" s="2"/>
      <c r="F47" s="2"/>
      <c r="G47" s="2"/>
      <c r="H47" s="2"/>
      <c r="I47" s="23"/>
      <c r="J47" s="50"/>
      <c r="K47" s="2"/>
      <c r="L47" s="2"/>
      <c r="M47" s="2"/>
      <c r="N47" s="2"/>
      <c r="O47" s="2"/>
      <c r="P47" s="23"/>
      <c r="Q47" s="50"/>
      <c r="R47" s="2"/>
      <c r="S47" s="2"/>
      <c r="T47" s="2"/>
      <c r="U47" s="2"/>
      <c r="V47" s="2"/>
      <c r="W47" s="23"/>
      <c r="X47" s="50"/>
      <c r="Y47" s="2"/>
      <c r="Z47" s="2"/>
      <c r="AA47" s="2"/>
      <c r="AB47" s="2"/>
      <c r="AC47" s="2"/>
      <c r="AD47" s="23"/>
      <c r="AE47" s="48"/>
      <c r="AF47" s="23"/>
      <c r="BH47" s="9"/>
      <c r="BI47" s="9"/>
      <c r="BS47"/>
      <c r="BT47"/>
    </row>
    <row r="48" spans="1:72" x14ac:dyDescent="0.25">
      <c r="A48" s="22" t="s">
        <v>45</v>
      </c>
      <c r="B48" s="54"/>
      <c r="C48" s="50"/>
      <c r="D48" s="2"/>
      <c r="E48" s="2"/>
      <c r="F48" s="2"/>
      <c r="G48" s="2"/>
      <c r="H48" s="2"/>
      <c r="I48" s="23"/>
      <c r="J48" s="50"/>
      <c r="K48" s="2"/>
      <c r="L48" s="2"/>
      <c r="M48" s="2"/>
      <c r="N48" s="2"/>
      <c r="O48" s="2"/>
      <c r="P48" s="23"/>
      <c r="Q48" s="50"/>
      <c r="R48" s="2"/>
      <c r="S48" s="2"/>
      <c r="T48" s="2"/>
      <c r="U48" s="2"/>
      <c r="V48" s="2"/>
      <c r="W48" s="23"/>
      <c r="X48" s="50"/>
      <c r="Y48" s="2"/>
      <c r="Z48" s="2"/>
      <c r="AA48" s="2"/>
      <c r="AB48" s="2"/>
      <c r="AC48" s="2"/>
      <c r="AD48" s="23"/>
      <c r="AE48" s="48"/>
      <c r="AF48" s="23"/>
      <c r="BH48" s="9"/>
      <c r="BI48" s="9"/>
      <c r="BS48"/>
      <c r="BT48"/>
    </row>
    <row r="49" spans="1:72" x14ac:dyDescent="0.25">
      <c r="A49" s="25"/>
      <c r="B49" s="54"/>
      <c r="C49" s="50"/>
      <c r="D49" s="2"/>
      <c r="E49" s="2"/>
      <c r="F49" s="2"/>
      <c r="G49" s="2"/>
      <c r="H49" s="2"/>
      <c r="I49" s="23"/>
      <c r="J49" s="50"/>
      <c r="K49" s="2"/>
      <c r="L49" s="2"/>
      <c r="M49" s="2"/>
      <c r="N49" s="2"/>
      <c r="O49" s="2"/>
      <c r="P49" s="23"/>
      <c r="Q49" s="50"/>
      <c r="R49" s="2"/>
      <c r="S49" s="2"/>
      <c r="T49" s="2"/>
      <c r="U49" s="2"/>
      <c r="V49" s="2"/>
      <c r="W49" s="23"/>
      <c r="X49" s="50"/>
      <c r="Y49" s="2"/>
      <c r="Z49" s="2"/>
      <c r="AA49" s="2"/>
      <c r="AB49" s="2"/>
      <c r="AC49" s="2"/>
      <c r="AD49" s="23"/>
      <c r="AE49" s="48"/>
      <c r="AF49" s="23"/>
      <c r="BH49" s="9"/>
      <c r="BI49" s="9"/>
      <c r="BS49"/>
      <c r="BT49"/>
    </row>
    <row r="50" spans="1:72" x14ac:dyDescent="0.25">
      <c r="A50" s="22" t="s">
        <v>46</v>
      </c>
      <c r="B50" s="54"/>
      <c r="C50" s="50"/>
      <c r="D50" s="2"/>
      <c r="E50" s="2"/>
      <c r="F50" s="2"/>
      <c r="G50" s="2"/>
      <c r="H50" s="2"/>
      <c r="I50" s="23"/>
      <c r="J50" s="50"/>
      <c r="K50" s="2"/>
      <c r="L50" s="2"/>
      <c r="M50" s="2"/>
      <c r="N50" s="2"/>
      <c r="O50" s="2"/>
      <c r="P50" s="23"/>
      <c r="Q50" s="50"/>
      <c r="R50" s="2"/>
      <c r="S50" s="2"/>
      <c r="T50" s="2"/>
      <c r="U50" s="2"/>
      <c r="V50" s="2"/>
      <c r="W50" s="23"/>
      <c r="X50" s="50"/>
      <c r="Y50" s="2"/>
      <c r="Z50" s="2"/>
      <c r="AA50" s="2"/>
      <c r="AB50" s="2"/>
      <c r="AC50" s="2"/>
      <c r="AD50" s="23"/>
      <c r="AE50" s="48"/>
      <c r="AF50" s="23"/>
      <c r="BH50" s="9"/>
      <c r="BI50" s="9"/>
      <c r="BS50"/>
      <c r="BT50"/>
    </row>
    <row r="51" spans="1:72" x14ac:dyDescent="0.25">
      <c r="A51" s="25"/>
      <c r="B51" s="54"/>
      <c r="C51" s="50"/>
      <c r="D51" s="2"/>
      <c r="E51" s="2"/>
      <c r="F51" s="2"/>
      <c r="G51" s="2"/>
      <c r="H51" s="2"/>
      <c r="I51" s="23"/>
      <c r="J51" s="50"/>
      <c r="K51" s="2"/>
      <c r="L51" s="2"/>
      <c r="M51" s="2"/>
      <c r="N51" s="2"/>
      <c r="O51" s="2"/>
      <c r="P51" s="23"/>
      <c r="Q51" s="50"/>
      <c r="R51" s="2"/>
      <c r="S51" s="2"/>
      <c r="T51" s="2"/>
      <c r="U51" s="2"/>
      <c r="V51" s="2"/>
      <c r="W51" s="23"/>
      <c r="X51" s="50"/>
      <c r="Y51" s="2"/>
      <c r="Z51" s="2"/>
      <c r="AA51" s="2"/>
      <c r="AB51" s="2"/>
      <c r="AC51" s="2"/>
      <c r="AD51" s="23"/>
      <c r="AE51" s="48"/>
      <c r="AF51" s="23"/>
      <c r="BH51" s="9"/>
      <c r="BI51" s="9"/>
      <c r="BS51"/>
      <c r="BT51"/>
    </row>
    <row r="52" spans="1:72" ht="17.25" thickBot="1" x14ac:dyDescent="0.3">
      <c r="A52" s="26" t="s">
        <v>47</v>
      </c>
      <c r="B52" s="55"/>
      <c r="C52" s="51"/>
      <c r="D52" s="27"/>
      <c r="E52" s="27"/>
      <c r="F52" s="27"/>
      <c r="G52" s="27"/>
      <c r="H52" s="27"/>
      <c r="I52" s="28"/>
      <c r="J52" s="51"/>
      <c r="K52" s="27"/>
      <c r="L52" s="27"/>
      <c r="M52" s="27"/>
      <c r="N52" s="27"/>
      <c r="O52" s="27"/>
      <c r="P52" s="28"/>
      <c r="Q52" s="51"/>
      <c r="R52" s="27"/>
      <c r="S52" s="27"/>
      <c r="T52" s="27"/>
      <c r="U52" s="27"/>
      <c r="V52" s="27"/>
      <c r="W52" s="28"/>
      <c r="X52" s="51" t="s">
        <v>1</v>
      </c>
      <c r="Y52" s="27" t="s">
        <v>1</v>
      </c>
      <c r="Z52" s="27" t="s">
        <v>1</v>
      </c>
      <c r="AA52" s="27" t="s">
        <v>1</v>
      </c>
      <c r="AB52" s="27" t="s">
        <v>1</v>
      </c>
      <c r="AC52" s="27"/>
      <c r="AD52" s="28"/>
      <c r="AE52" s="49" t="s">
        <v>1</v>
      </c>
      <c r="AF52" s="28" t="s">
        <v>1</v>
      </c>
      <c r="BH52" s="9"/>
      <c r="BI52" s="9"/>
      <c r="BS52"/>
      <c r="BT52"/>
    </row>
    <row r="53" spans="1:72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72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72" ht="17.25" thickBot="1" x14ac:dyDescent="0.3">
      <c r="A55" s="15">
        <v>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72" ht="23.25" thickBot="1" x14ac:dyDescent="0.45">
      <c r="A56" s="16" t="s">
        <v>6</v>
      </c>
      <c r="B56" s="128">
        <f>DATE(B5,A55,1)</f>
        <v>41122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30"/>
      <c r="BI56" s="9"/>
      <c r="BT56"/>
    </row>
    <row r="57" spans="1:72" ht="19.5" x14ac:dyDescent="0.25">
      <c r="A57" s="39" t="s">
        <v>7</v>
      </c>
      <c r="B57" s="136">
        <f>WEEKNUM(B58)</f>
        <v>31</v>
      </c>
      <c r="C57" s="141"/>
      <c r="D57" s="141"/>
      <c r="E57" s="141"/>
      <c r="F57" s="137"/>
      <c r="G57" s="136">
        <f t="shared" ref="G57:AB57" si="4">WEEKNUM(G58)</f>
        <v>32</v>
      </c>
      <c r="H57" s="141"/>
      <c r="I57" s="141"/>
      <c r="J57" s="141"/>
      <c r="K57" s="141"/>
      <c r="L57" s="141"/>
      <c r="M57" s="137"/>
      <c r="N57" s="136">
        <f t="shared" si="4"/>
        <v>33</v>
      </c>
      <c r="O57" s="141"/>
      <c r="P57" s="141"/>
      <c r="Q57" s="141"/>
      <c r="R57" s="141"/>
      <c r="S57" s="141"/>
      <c r="T57" s="137"/>
      <c r="U57" s="136">
        <f t="shared" si="4"/>
        <v>34</v>
      </c>
      <c r="V57" s="141"/>
      <c r="W57" s="141"/>
      <c r="X57" s="141"/>
      <c r="Y57" s="141"/>
      <c r="Z57" s="141"/>
      <c r="AA57" s="137"/>
      <c r="AB57" s="136">
        <f t="shared" si="4"/>
        <v>35</v>
      </c>
      <c r="AC57" s="141"/>
      <c r="AD57" s="141"/>
      <c r="AE57" s="141"/>
      <c r="AF57" s="137"/>
      <c r="BG57" s="9"/>
      <c r="BH57" s="9"/>
      <c r="BI57" s="9"/>
      <c r="BR57"/>
      <c r="BS57"/>
      <c r="BT57"/>
    </row>
    <row r="58" spans="1:72" ht="19.5" customHeight="1" x14ac:dyDescent="0.25">
      <c r="A58" s="134" t="s">
        <v>8</v>
      </c>
      <c r="B58" s="85">
        <f>DATE($B$5,$A$55,1)</f>
        <v>41122</v>
      </c>
      <c r="C58" s="89">
        <f>DATE($B$5,$A$55,2)</f>
        <v>41123</v>
      </c>
      <c r="D58" s="89">
        <f>DATE($B$5,$A$55,3)</f>
        <v>41124</v>
      </c>
      <c r="E58" s="89">
        <f>DATE($B$5,$A$55,4)</f>
        <v>41125</v>
      </c>
      <c r="F58" s="90">
        <f>DATE($B$5,$A$55,5)</f>
        <v>41126</v>
      </c>
      <c r="G58" s="85">
        <f>DATE($B$5,$A$55,6)</f>
        <v>41127</v>
      </c>
      <c r="H58" s="89">
        <f>DATE($B$5,$A$55,7)</f>
        <v>41128</v>
      </c>
      <c r="I58" s="89">
        <f>DATE($B$5,$A$55,8)</f>
        <v>41129</v>
      </c>
      <c r="J58" s="89">
        <f>DATE($B$5,$A$55,9)</f>
        <v>41130</v>
      </c>
      <c r="K58" s="89">
        <f>DATE($B$5,$A$55,10)</f>
        <v>41131</v>
      </c>
      <c r="L58" s="89">
        <f>DATE($B$5,$A$55,11)</f>
        <v>41132</v>
      </c>
      <c r="M58" s="90">
        <f>DATE($B$5,$A$55,12)</f>
        <v>41133</v>
      </c>
      <c r="N58" s="85">
        <f>DATE($B$5,$A$55,13)</f>
        <v>41134</v>
      </c>
      <c r="O58" s="89">
        <f>DATE($B$5,$A$55,14)</f>
        <v>41135</v>
      </c>
      <c r="P58" s="89">
        <f>DATE($B$5,$A$55,15)</f>
        <v>41136</v>
      </c>
      <c r="Q58" s="89">
        <f>DATE($B$5,$A$55,16)</f>
        <v>41137</v>
      </c>
      <c r="R58" s="89">
        <f>DATE($B$5,$A$55,17)</f>
        <v>41138</v>
      </c>
      <c r="S58" s="89">
        <f>DATE($B$5,$A$55,18)</f>
        <v>41139</v>
      </c>
      <c r="T58" s="90">
        <f>DATE($B$5,$A$55,19)</f>
        <v>41140</v>
      </c>
      <c r="U58" s="85">
        <f>DATE($B$5,$A$55,20)</f>
        <v>41141</v>
      </c>
      <c r="V58" s="89">
        <f>DATE($B$5,$A$55,21)</f>
        <v>41142</v>
      </c>
      <c r="W58" s="89">
        <f>DATE($B$5,$A$55,22)</f>
        <v>41143</v>
      </c>
      <c r="X58" s="89">
        <f>DATE($B$5,$A$55,23)</f>
        <v>41144</v>
      </c>
      <c r="Y58" s="89">
        <f>DATE($B$5,$A$55,24)</f>
        <v>41145</v>
      </c>
      <c r="Z58" s="89">
        <f>DATE($B$5,$A$55,25)</f>
        <v>41146</v>
      </c>
      <c r="AA58" s="90">
        <f>DATE($B$5,$A$55,26)</f>
        <v>41147</v>
      </c>
      <c r="AB58" s="85">
        <f>DATE($B$5,$A$55,27)</f>
        <v>41148</v>
      </c>
      <c r="AC58" s="89">
        <f>DATE($B$5,$A$55,28)</f>
        <v>41149</v>
      </c>
      <c r="AD58" s="89">
        <f>DATE($B$5,$A$55,29)</f>
        <v>41150</v>
      </c>
      <c r="AE58" s="89">
        <f>DATE($B$5,$A$55,30)</f>
        <v>41151</v>
      </c>
      <c r="AF58" s="90">
        <f>DATE($B$5,$A$55,31)</f>
        <v>41152</v>
      </c>
      <c r="BH58" s="9"/>
      <c r="BI58" s="9"/>
      <c r="BS58"/>
      <c r="BT58"/>
    </row>
    <row r="59" spans="1:72" ht="18.75" thickBot="1" x14ac:dyDescent="0.3">
      <c r="A59" s="135"/>
      <c r="B59" s="91">
        <f>WEEKDAY(B$58)</f>
        <v>4</v>
      </c>
      <c r="C59" s="92">
        <f t="shared" ref="C59:AF59" si="5">WEEKDAY(C$58)</f>
        <v>5</v>
      </c>
      <c r="D59" s="92">
        <f t="shared" si="5"/>
        <v>6</v>
      </c>
      <c r="E59" s="92">
        <f t="shared" si="5"/>
        <v>7</v>
      </c>
      <c r="F59" s="93">
        <f t="shared" si="5"/>
        <v>1</v>
      </c>
      <c r="G59" s="91">
        <f t="shared" si="5"/>
        <v>2</v>
      </c>
      <c r="H59" s="92">
        <f t="shared" si="5"/>
        <v>3</v>
      </c>
      <c r="I59" s="92">
        <f t="shared" si="5"/>
        <v>4</v>
      </c>
      <c r="J59" s="92">
        <f t="shared" si="5"/>
        <v>5</v>
      </c>
      <c r="K59" s="92">
        <f t="shared" si="5"/>
        <v>6</v>
      </c>
      <c r="L59" s="92">
        <f t="shared" si="5"/>
        <v>7</v>
      </c>
      <c r="M59" s="93">
        <f t="shared" si="5"/>
        <v>1</v>
      </c>
      <c r="N59" s="91">
        <f t="shared" si="5"/>
        <v>2</v>
      </c>
      <c r="O59" s="92">
        <f t="shared" si="5"/>
        <v>3</v>
      </c>
      <c r="P59" s="92">
        <f t="shared" si="5"/>
        <v>4</v>
      </c>
      <c r="Q59" s="92">
        <f t="shared" si="5"/>
        <v>5</v>
      </c>
      <c r="R59" s="92">
        <f t="shared" si="5"/>
        <v>6</v>
      </c>
      <c r="S59" s="92">
        <f t="shared" si="5"/>
        <v>7</v>
      </c>
      <c r="T59" s="93">
        <f t="shared" si="5"/>
        <v>1</v>
      </c>
      <c r="U59" s="91">
        <f t="shared" si="5"/>
        <v>2</v>
      </c>
      <c r="V59" s="92">
        <f t="shared" si="5"/>
        <v>3</v>
      </c>
      <c r="W59" s="92">
        <f t="shared" si="5"/>
        <v>4</v>
      </c>
      <c r="X59" s="92">
        <f t="shared" si="5"/>
        <v>5</v>
      </c>
      <c r="Y59" s="92">
        <f t="shared" si="5"/>
        <v>6</v>
      </c>
      <c r="Z59" s="92">
        <f t="shared" si="5"/>
        <v>7</v>
      </c>
      <c r="AA59" s="93">
        <f t="shared" si="5"/>
        <v>1</v>
      </c>
      <c r="AB59" s="91">
        <f t="shared" si="5"/>
        <v>2</v>
      </c>
      <c r="AC59" s="92">
        <f t="shared" si="5"/>
        <v>3</v>
      </c>
      <c r="AD59" s="92">
        <f t="shared" si="5"/>
        <v>4</v>
      </c>
      <c r="AE59" s="92">
        <f t="shared" si="5"/>
        <v>5</v>
      </c>
      <c r="AF59" s="93">
        <f t="shared" si="5"/>
        <v>6</v>
      </c>
      <c r="BH59" s="9"/>
      <c r="BI59" s="9"/>
      <c r="BS59"/>
      <c r="BT59"/>
    </row>
    <row r="60" spans="1:72" ht="15.75" x14ac:dyDescent="0.25">
      <c r="A60" s="19"/>
      <c r="B60" s="80"/>
      <c r="C60" s="35"/>
      <c r="D60" s="35"/>
      <c r="E60" s="35"/>
      <c r="F60" s="36"/>
      <c r="G60" s="52" t="s">
        <v>9</v>
      </c>
      <c r="H60" s="20"/>
      <c r="I60" s="20"/>
      <c r="J60" s="20"/>
      <c r="K60" s="20"/>
      <c r="L60" s="20"/>
      <c r="M60" s="21"/>
      <c r="N60" s="52"/>
      <c r="O60" s="20"/>
      <c r="P60" s="20"/>
      <c r="Q60" s="20"/>
      <c r="R60" s="20"/>
      <c r="S60" s="20"/>
      <c r="T60" s="21"/>
      <c r="U60" s="52"/>
      <c r="V60" s="20"/>
      <c r="W60" s="20"/>
      <c r="X60" s="20"/>
      <c r="Y60" s="20"/>
      <c r="Z60" s="20"/>
      <c r="AA60" s="21"/>
      <c r="AB60" s="52"/>
      <c r="AC60" s="20"/>
      <c r="AD60" s="20"/>
      <c r="AE60" s="20"/>
      <c r="AF60" s="21"/>
      <c r="BH60" s="9"/>
      <c r="BI60" s="9"/>
      <c r="BS60"/>
      <c r="BT60"/>
    </row>
    <row r="61" spans="1:72" x14ac:dyDescent="0.25">
      <c r="A61" s="22" t="s">
        <v>40</v>
      </c>
      <c r="B61" s="50"/>
      <c r="C61" s="2"/>
      <c r="D61" s="2"/>
      <c r="E61" s="2"/>
      <c r="F61" s="23"/>
      <c r="G61" s="50" t="s">
        <v>9</v>
      </c>
      <c r="H61" s="2"/>
      <c r="I61" s="2"/>
      <c r="J61" s="2"/>
      <c r="K61" s="2"/>
      <c r="L61" s="2"/>
      <c r="M61" s="23"/>
      <c r="N61" s="50"/>
      <c r="O61" s="2"/>
      <c r="P61" s="2"/>
      <c r="Q61" s="2"/>
      <c r="R61" s="2"/>
      <c r="S61" s="2"/>
      <c r="T61" s="23"/>
      <c r="U61" s="50"/>
      <c r="V61" s="2"/>
      <c r="W61" s="2"/>
      <c r="X61" s="2"/>
      <c r="Y61" s="2"/>
      <c r="Z61" s="2"/>
      <c r="AA61" s="23"/>
      <c r="AB61" s="50"/>
      <c r="AC61" s="2"/>
      <c r="AD61" s="2"/>
      <c r="AE61" s="2" t="s">
        <v>3</v>
      </c>
      <c r="AF61" s="23" t="s">
        <v>3</v>
      </c>
      <c r="BH61" s="9"/>
      <c r="BI61" s="9"/>
      <c r="BS61"/>
      <c r="BT61"/>
    </row>
    <row r="62" spans="1:72" ht="15.75" x14ac:dyDescent="0.25">
      <c r="A62" s="24"/>
      <c r="B62" s="50"/>
      <c r="C62" s="2"/>
      <c r="D62" s="2"/>
      <c r="E62" s="2"/>
      <c r="F62" s="23"/>
      <c r="G62" s="50" t="s">
        <v>9</v>
      </c>
      <c r="H62" s="2"/>
      <c r="I62" s="2"/>
      <c r="J62" s="2"/>
      <c r="K62" s="2"/>
      <c r="L62" s="2"/>
      <c r="M62" s="23"/>
      <c r="N62" s="50"/>
      <c r="O62" s="2"/>
      <c r="P62" s="2"/>
      <c r="Q62" s="2"/>
      <c r="R62" s="2"/>
      <c r="S62" s="2"/>
      <c r="T62" s="23"/>
      <c r="U62" s="50"/>
      <c r="V62" s="2"/>
      <c r="W62" s="2"/>
      <c r="X62" s="2"/>
      <c r="Y62" s="2"/>
      <c r="Z62" s="2"/>
      <c r="AA62" s="23"/>
      <c r="AB62" s="50"/>
      <c r="AC62" s="2"/>
      <c r="AD62" s="2"/>
      <c r="AE62" s="2"/>
      <c r="AF62" s="23"/>
      <c r="BH62" s="9"/>
      <c r="BI62" s="9"/>
      <c r="BS62"/>
      <c r="BT62"/>
    </row>
    <row r="63" spans="1:72" x14ac:dyDescent="0.25">
      <c r="A63" s="22" t="s">
        <v>41</v>
      </c>
      <c r="B63" s="50"/>
      <c r="C63" s="2"/>
      <c r="D63" s="2"/>
      <c r="E63" s="2"/>
      <c r="F63" s="23"/>
      <c r="G63" s="50" t="s">
        <v>9</v>
      </c>
      <c r="H63" s="2"/>
      <c r="I63" s="2"/>
      <c r="J63" s="2"/>
      <c r="K63" s="2"/>
      <c r="L63" s="2"/>
      <c r="M63" s="23"/>
      <c r="N63" s="50"/>
      <c r="O63" s="2"/>
      <c r="P63" s="2"/>
      <c r="Q63" s="2" t="s">
        <v>1</v>
      </c>
      <c r="R63" s="2" t="s">
        <v>1</v>
      </c>
      <c r="S63" s="2"/>
      <c r="T63" s="23"/>
      <c r="U63" s="56" t="s">
        <v>1</v>
      </c>
      <c r="V63" s="2" t="s">
        <v>1</v>
      </c>
      <c r="W63" s="2" t="s">
        <v>1</v>
      </c>
      <c r="X63" s="2" t="s">
        <v>1</v>
      </c>
      <c r="Y63" s="2" t="s">
        <v>1</v>
      </c>
      <c r="Z63" s="2"/>
      <c r="AA63" s="23"/>
      <c r="AB63" s="50" t="s">
        <v>1</v>
      </c>
      <c r="AC63" s="2" t="s">
        <v>1</v>
      </c>
      <c r="AD63" s="2" t="s">
        <v>1</v>
      </c>
      <c r="AE63" s="2" t="s">
        <v>1</v>
      </c>
      <c r="AF63" s="23" t="s">
        <v>1</v>
      </c>
      <c r="BH63" s="9"/>
      <c r="BI63" s="9"/>
      <c r="BS63"/>
      <c r="BT63"/>
    </row>
    <row r="64" spans="1:72" ht="15.75" x14ac:dyDescent="0.25">
      <c r="A64" s="24"/>
      <c r="B64" s="50"/>
      <c r="C64" s="2"/>
      <c r="D64" s="2"/>
      <c r="E64" s="2"/>
      <c r="F64" s="23"/>
      <c r="G64" s="50" t="s">
        <v>9</v>
      </c>
      <c r="H64" s="2"/>
      <c r="I64" s="2"/>
      <c r="J64" s="2"/>
      <c r="K64" s="2"/>
      <c r="L64" s="2"/>
      <c r="M64" s="23"/>
      <c r="N64" s="50"/>
      <c r="O64" s="2"/>
      <c r="P64" s="2"/>
      <c r="Q64" s="2"/>
      <c r="R64" s="2"/>
      <c r="S64" s="2"/>
      <c r="T64" s="23"/>
      <c r="U64" s="50"/>
      <c r="V64" s="2"/>
      <c r="W64" s="2"/>
      <c r="X64" s="2"/>
      <c r="Y64" s="2"/>
      <c r="Z64" s="2"/>
      <c r="AA64" s="23"/>
      <c r="AB64" s="50"/>
      <c r="AC64" s="2"/>
      <c r="AD64" s="2"/>
      <c r="AE64" s="2"/>
      <c r="AF64" s="23"/>
      <c r="BH64" s="9"/>
      <c r="BI64" s="9"/>
      <c r="BS64"/>
      <c r="BT64"/>
    </row>
    <row r="65" spans="1:72" x14ac:dyDescent="0.25">
      <c r="A65" s="22" t="s">
        <v>42</v>
      </c>
      <c r="B65" s="50"/>
      <c r="C65" s="2" t="s">
        <v>3</v>
      </c>
      <c r="D65" s="2" t="s">
        <v>3</v>
      </c>
      <c r="E65" s="2"/>
      <c r="F65" s="23"/>
      <c r="G65" s="56" t="s">
        <v>1</v>
      </c>
      <c r="H65" s="2" t="s">
        <v>1</v>
      </c>
      <c r="I65" s="2" t="s">
        <v>1</v>
      </c>
      <c r="J65" s="2" t="s">
        <v>1</v>
      </c>
      <c r="K65" s="2" t="s">
        <v>1</v>
      </c>
      <c r="L65" s="2" t="s">
        <v>1</v>
      </c>
      <c r="M65" s="23"/>
      <c r="N65" s="50" t="s">
        <v>3</v>
      </c>
      <c r="O65" s="2" t="s">
        <v>3</v>
      </c>
      <c r="P65" s="2"/>
      <c r="Q65" s="2" t="s">
        <v>3</v>
      </c>
      <c r="R65" s="2" t="s">
        <v>3</v>
      </c>
      <c r="S65" s="2"/>
      <c r="T65" s="23"/>
      <c r="U65" s="50"/>
      <c r="V65" s="2"/>
      <c r="W65" s="2"/>
      <c r="X65" s="2"/>
      <c r="Y65" s="2"/>
      <c r="Z65" s="2"/>
      <c r="AA65" s="23"/>
      <c r="AB65" s="50" t="s">
        <v>1</v>
      </c>
      <c r="AC65" s="2" t="s">
        <v>1</v>
      </c>
      <c r="AD65" s="2" t="s">
        <v>1</v>
      </c>
      <c r="AE65" s="2" t="s">
        <v>1</v>
      </c>
      <c r="AF65" s="23" t="s">
        <v>1</v>
      </c>
      <c r="BH65" s="9"/>
      <c r="BI65" s="9"/>
      <c r="BS65"/>
      <c r="BT65"/>
    </row>
    <row r="66" spans="1:72" x14ac:dyDescent="0.25">
      <c r="A66" s="25"/>
      <c r="B66" s="50"/>
      <c r="C66" s="2"/>
      <c r="D66" s="2"/>
      <c r="E66" s="2"/>
      <c r="F66" s="23"/>
      <c r="G66" s="50" t="s">
        <v>9</v>
      </c>
      <c r="H66" s="2"/>
      <c r="I66" s="2"/>
      <c r="J66" s="2"/>
      <c r="K66" s="2"/>
      <c r="L66" s="2"/>
      <c r="M66" s="23"/>
      <c r="N66" s="50"/>
      <c r="O66" s="2"/>
      <c r="P66" s="2"/>
      <c r="Q66" s="2"/>
      <c r="R66" s="2"/>
      <c r="S66" s="2"/>
      <c r="T66" s="23"/>
      <c r="U66" s="50"/>
      <c r="V66" s="2"/>
      <c r="W66" s="2"/>
      <c r="X66" s="2"/>
      <c r="Y66" s="2"/>
      <c r="Z66" s="2"/>
      <c r="AA66" s="23"/>
      <c r="AB66" s="50"/>
      <c r="AC66" s="2"/>
      <c r="AD66" s="2"/>
      <c r="AE66" s="2"/>
      <c r="AF66" s="23"/>
      <c r="BH66" s="9"/>
      <c r="BI66" s="9"/>
      <c r="BS66"/>
      <c r="BT66"/>
    </row>
    <row r="67" spans="1:72" x14ac:dyDescent="0.25">
      <c r="A67" s="22" t="s">
        <v>43</v>
      </c>
      <c r="B67" s="50" t="s">
        <v>9</v>
      </c>
      <c r="C67" s="2"/>
      <c r="D67" s="2"/>
      <c r="E67" s="2"/>
      <c r="F67" s="23"/>
      <c r="G67" s="50"/>
      <c r="H67" s="2"/>
      <c r="I67" s="2"/>
      <c r="J67" s="2"/>
      <c r="K67" s="2"/>
      <c r="L67" s="2"/>
      <c r="M67" s="23"/>
      <c r="N67" s="50"/>
      <c r="O67" s="2"/>
      <c r="P67" s="2"/>
      <c r="Q67" s="2"/>
      <c r="R67" s="2"/>
      <c r="S67" s="2"/>
      <c r="T67" s="23"/>
      <c r="U67" s="50"/>
      <c r="V67" s="2"/>
      <c r="W67" s="2"/>
      <c r="X67" s="2"/>
      <c r="Y67" s="2"/>
      <c r="Z67" s="2"/>
      <c r="AA67" s="23"/>
      <c r="AB67" s="50"/>
      <c r="AC67" s="2"/>
      <c r="AD67" s="2"/>
      <c r="AE67" s="2"/>
      <c r="AF67" s="23"/>
      <c r="BH67" s="9"/>
      <c r="BI67" s="9"/>
      <c r="BS67"/>
      <c r="BT67"/>
    </row>
    <row r="68" spans="1:72" ht="15.75" x14ac:dyDescent="0.25">
      <c r="A68" s="24"/>
      <c r="B68" s="50"/>
      <c r="C68" s="2"/>
      <c r="D68" s="2"/>
      <c r="E68" s="2"/>
      <c r="F68" s="23"/>
      <c r="G68" s="50" t="s">
        <v>9</v>
      </c>
      <c r="H68" s="2"/>
      <c r="I68" s="2"/>
      <c r="J68" s="2"/>
      <c r="K68" s="2"/>
      <c r="L68" s="2"/>
      <c r="M68" s="23"/>
      <c r="N68" s="50"/>
      <c r="O68" s="2"/>
      <c r="P68" s="2"/>
      <c r="Q68" s="2"/>
      <c r="R68" s="2"/>
      <c r="S68" s="2"/>
      <c r="T68" s="23"/>
      <c r="U68" s="50"/>
      <c r="V68" s="2"/>
      <c r="W68" s="2"/>
      <c r="X68" s="2"/>
      <c r="Y68" s="2"/>
      <c r="Z68" s="2"/>
      <c r="AA68" s="23"/>
      <c r="AB68" s="50"/>
      <c r="AC68" s="2"/>
      <c r="AD68" s="2"/>
      <c r="AE68" s="2"/>
      <c r="AF68" s="23"/>
      <c r="BH68" s="9"/>
      <c r="BI68" s="9"/>
      <c r="BS68"/>
      <c r="BT68"/>
    </row>
    <row r="69" spans="1:72" x14ac:dyDescent="0.25">
      <c r="A69" s="22" t="s">
        <v>44</v>
      </c>
      <c r="B69" s="50"/>
      <c r="C69" s="2"/>
      <c r="D69" s="2"/>
      <c r="E69" s="2" t="s">
        <v>9</v>
      </c>
      <c r="F69" s="23" t="s">
        <v>9</v>
      </c>
      <c r="G69" s="50" t="s">
        <v>9</v>
      </c>
      <c r="H69" s="2" t="s">
        <v>9</v>
      </c>
      <c r="I69" s="2" t="s">
        <v>9</v>
      </c>
      <c r="J69" s="2" t="s">
        <v>9</v>
      </c>
      <c r="K69" s="2"/>
      <c r="L69" s="2"/>
      <c r="M69" s="23"/>
      <c r="N69" s="56" t="s">
        <v>1</v>
      </c>
      <c r="O69" s="2" t="s">
        <v>1</v>
      </c>
      <c r="P69" s="2"/>
      <c r="Q69" s="2" t="s">
        <v>1</v>
      </c>
      <c r="R69" s="2" t="s">
        <v>1</v>
      </c>
      <c r="S69" s="2"/>
      <c r="T69" s="23" t="s">
        <v>9</v>
      </c>
      <c r="U69" s="50" t="s">
        <v>1</v>
      </c>
      <c r="V69" s="2" t="s">
        <v>1</v>
      </c>
      <c r="W69" s="2" t="s">
        <v>1</v>
      </c>
      <c r="X69" s="2" t="s">
        <v>1</v>
      </c>
      <c r="Y69" s="2" t="s">
        <v>1</v>
      </c>
      <c r="Z69" s="2" t="s">
        <v>9</v>
      </c>
      <c r="AA69" s="23"/>
      <c r="AB69" s="50" t="s">
        <v>1</v>
      </c>
      <c r="AC69" s="2" t="s">
        <v>1</v>
      </c>
      <c r="AD69" s="2" t="s">
        <v>1</v>
      </c>
      <c r="AE69" s="2" t="s">
        <v>1</v>
      </c>
      <c r="AF69" s="23" t="s">
        <v>1</v>
      </c>
      <c r="BH69" s="9"/>
      <c r="BI69" s="9"/>
      <c r="BS69"/>
      <c r="BT69"/>
    </row>
    <row r="70" spans="1:72" ht="15.75" x14ac:dyDescent="0.25">
      <c r="A70" s="24"/>
      <c r="B70" s="50"/>
      <c r="C70" s="2"/>
      <c r="D70" s="2"/>
      <c r="E70" s="2"/>
      <c r="F70" s="23"/>
      <c r="G70" s="50"/>
      <c r="H70" s="2"/>
      <c r="I70" s="2"/>
      <c r="J70" s="2"/>
      <c r="K70" s="2"/>
      <c r="L70" s="2"/>
      <c r="M70" s="23"/>
      <c r="N70" s="50"/>
      <c r="O70" s="2"/>
      <c r="P70" s="2"/>
      <c r="Q70" s="2"/>
      <c r="R70" s="2"/>
      <c r="S70" s="2"/>
      <c r="T70" s="23"/>
      <c r="U70" s="50"/>
      <c r="V70" s="2"/>
      <c r="W70" s="2"/>
      <c r="X70" s="2"/>
      <c r="Y70" s="2"/>
      <c r="Z70" s="2"/>
      <c r="AA70" s="23"/>
      <c r="AB70" s="50"/>
      <c r="AC70" s="2"/>
      <c r="AD70" s="2"/>
      <c r="AE70" s="2"/>
      <c r="AF70" s="23"/>
      <c r="BH70" s="9"/>
      <c r="BI70" s="9"/>
      <c r="BS70"/>
      <c r="BT70"/>
    </row>
    <row r="71" spans="1:72" x14ac:dyDescent="0.25">
      <c r="A71" s="22" t="s">
        <v>45</v>
      </c>
      <c r="B71" s="50"/>
      <c r="C71" s="2"/>
      <c r="D71" s="2"/>
      <c r="E71" s="2"/>
      <c r="F71" s="23"/>
      <c r="G71" s="50"/>
      <c r="H71" s="2"/>
      <c r="I71" s="2"/>
      <c r="J71" s="2"/>
      <c r="K71" s="2" t="s">
        <v>0</v>
      </c>
      <c r="L71" s="2"/>
      <c r="M71" s="23"/>
      <c r="N71" s="50"/>
      <c r="O71" s="2"/>
      <c r="P71" s="2"/>
      <c r="Q71" s="2"/>
      <c r="R71" s="2"/>
      <c r="S71" s="2"/>
      <c r="T71" s="23"/>
      <c r="U71" s="50"/>
      <c r="V71" s="2"/>
      <c r="W71" s="2"/>
      <c r="X71" s="2"/>
      <c r="Y71" s="2"/>
      <c r="Z71" s="2"/>
      <c r="AA71" s="23"/>
      <c r="AB71" s="50"/>
      <c r="AC71" s="2"/>
      <c r="AD71" s="2"/>
      <c r="AE71" s="2"/>
      <c r="AF71" s="23"/>
      <c r="BH71" s="9"/>
      <c r="BI71" s="9"/>
      <c r="BS71"/>
      <c r="BT71"/>
    </row>
    <row r="72" spans="1:72" x14ac:dyDescent="0.25">
      <c r="A72" s="25"/>
      <c r="B72" s="50"/>
      <c r="C72" s="2"/>
      <c r="D72" s="2"/>
      <c r="E72" s="2"/>
      <c r="F72" s="23"/>
      <c r="G72" s="50"/>
      <c r="H72" s="2"/>
      <c r="I72" s="2"/>
      <c r="J72" s="2"/>
      <c r="K72" s="2"/>
      <c r="L72" s="2"/>
      <c r="M72" s="23"/>
      <c r="N72" s="50"/>
      <c r="O72" s="2"/>
      <c r="P72" s="2"/>
      <c r="Q72" s="2"/>
      <c r="R72" s="2"/>
      <c r="S72" s="2"/>
      <c r="T72" s="23"/>
      <c r="U72" s="50"/>
      <c r="V72" s="2"/>
      <c r="W72" s="2"/>
      <c r="X72" s="2"/>
      <c r="Y72" s="2"/>
      <c r="Z72" s="2"/>
      <c r="AA72" s="23"/>
      <c r="AB72" s="50"/>
      <c r="AC72" s="2"/>
      <c r="AD72" s="2"/>
      <c r="AE72" s="2"/>
      <c r="AF72" s="23"/>
      <c r="BH72" s="9"/>
      <c r="BI72" s="9"/>
      <c r="BS72"/>
      <c r="BT72"/>
    </row>
    <row r="73" spans="1:72" x14ac:dyDescent="0.25">
      <c r="A73" s="22" t="s">
        <v>46</v>
      </c>
      <c r="B73" s="50"/>
      <c r="C73" s="2"/>
      <c r="D73" s="2"/>
      <c r="E73" s="2"/>
      <c r="F73" s="23"/>
      <c r="G73" s="50" t="s">
        <v>1</v>
      </c>
      <c r="H73" s="2" t="s">
        <v>1</v>
      </c>
      <c r="I73" s="2" t="s">
        <v>1</v>
      </c>
      <c r="J73" s="2" t="s">
        <v>1</v>
      </c>
      <c r="K73" s="2" t="s">
        <v>1</v>
      </c>
      <c r="L73" s="2"/>
      <c r="M73" s="23"/>
      <c r="N73" s="50" t="s">
        <v>1</v>
      </c>
      <c r="O73" s="2" t="s">
        <v>1</v>
      </c>
      <c r="P73" s="2" t="s">
        <v>1</v>
      </c>
      <c r="Q73" s="2" t="s">
        <v>1</v>
      </c>
      <c r="R73" s="2" t="s">
        <v>1</v>
      </c>
      <c r="S73" s="2"/>
      <c r="T73" s="23"/>
      <c r="U73" s="56" t="s">
        <v>1</v>
      </c>
      <c r="V73" s="2" t="s">
        <v>1</v>
      </c>
      <c r="W73" s="2" t="s">
        <v>1</v>
      </c>
      <c r="X73" s="2" t="s">
        <v>1</v>
      </c>
      <c r="Y73" s="2" t="s">
        <v>1</v>
      </c>
      <c r="Z73" s="2"/>
      <c r="AA73" s="23"/>
      <c r="AB73" s="50"/>
      <c r="AC73" s="2"/>
      <c r="AD73" s="2"/>
      <c r="AE73" s="2"/>
      <c r="AF73" s="23"/>
      <c r="BH73" s="9"/>
      <c r="BI73" s="9"/>
      <c r="BS73"/>
      <c r="BT73"/>
    </row>
    <row r="74" spans="1:72" x14ac:dyDescent="0.25">
      <c r="A74" s="25"/>
      <c r="B74" s="50"/>
      <c r="C74" s="2"/>
      <c r="D74" s="2"/>
      <c r="E74" s="2"/>
      <c r="F74" s="23"/>
      <c r="G74" s="50"/>
      <c r="H74" s="2"/>
      <c r="I74" s="2"/>
      <c r="J74" s="2"/>
      <c r="K74" s="2"/>
      <c r="L74" s="2"/>
      <c r="M74" s="23"/>
      <c r="N74" s="50"/>
      <c r="O74" s="2"/>
      <c r="P74" s="2"/>
      <c r="Q74" s="2"/>
      <c r="R74" s="2"/>
      <c r="S74" s="2"/>
      <c r="T74" s="23"/>
      <c r="U74" s="50"/>
      <c r="V74" s="2"/>
      <c r="W74" s="2"/>
      <c r="X74" s="2"/>
      <c r="Y74" s="2"/>
      <c r="Z74" s="2"/>
      <c r="AA74" s="23"/>
      <c r="AB74" s="50"/>
      <c r="AC74" s="2"/>
      <c r="AD74" s="2"/>
      <c r="AE74" s="2"/>
      <c r="AF74" s="23"/>
      <c r="BH74" s="9"/>
      <c r="BI74" s="9"/>
      <c r="BS74"/>
      <c r="BT74"/>
    </row>
    <row r="75" spans="1:72" ht="17.25" thickBot="1" x14ac:dyDescent="0.3">
      <c r="A75" s="26" t="s">
        <v>47</v>
      </c>
      <c r="B75" s="51" t="s">
        <v>1</v>
      </c>
      <c r="C75" s="27" t="s">
        <v>1</v>
      </c>
      <c r="D75" s="27" t="s">
        <v>1</v>
      </c>
      <c r="E75" s="27"/>
      <c r="F75" s="28"/>
      <c r="G75" s="57" t="s">
        <v>1</v>
      </c>
      <c r="H75" s="45" t="s">
        <v>1</v>
      </c>
      <c r="I75" s="27" t="s">
        <v>1</v>
      </c>
      <c r="J75" s="27" t="s">
        <v>1</v>
      </c>
      <c r="K75" s="27" t="s">
        <v>1</v>
      </c>
      <c r="L75" s="27"/>
      <c r="M75" s="28"/>
      <c r="N75" s="51"/>
      <c r="O75" s="27"/>
      <c r="P75" s="27"/>
      <c r="Q75" s="27"/>
      <c r="R75" s="27"/>
      <c r="S75" s="27"/>
      <c r="T75" s="28"/>
      <c r="U75" s="51"/>
      <c r="V75" s="27"/>
      <c r="W75" s="27"/>
      <c r="X75" s="27"/>
      <c r="Y75" s="27"/>
      <c r="Z75" s="27"/>
      <c r="AA75" s="28"/>
      <c r="AB75" s="51"/>
      <c r="AC75" s="27"/>
      <c r="AD75" s="27"/>
      <c r="AE75" s="27"/>
      <c r="AF75" s="28"/>
      <c r="BH75" s="9"/>
      <c r="BI75" s="9"/>
      <c r="BS75"/>
      <c r="BT75"/>
    </row>
    <row r="76" spans="1:72" x14ac:dyDescent="0.25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72" x14ac:dyDescent="0.25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72" ht="17.25" thickBot="1" x14ac:dyDescent="0.3">
      <c r="A78" s="15">
        <v>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72" ht="23.25" thickBot="1" x14ac:dyDescent="0.45">
      <c r="A79" s="16" t="s">
        <v>6</v>
      </c>
      <c r="B79" s="128">
        <f>DATE(B5,A78,1)</f>
        <v>41153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30"/>
      <c r="AF79" s="29"/>
      <c r="BI79" s="9"/>
      <c r="BT79"/>
    </row>
    <row r="80" spans="1:72" ht="19.5" x14ac:dyDescent="0.25">
      <c r="A80" s="39" t="s">
        <v>7</v>
      </c>
      <c r="B80" s="136">
        <f>WEEKNUM(B81)</f>
        <v>35</v>
      </c>
      <c r="C80" s="137"/>
      <c r="D80" s="136">
        <f t="shared" ref="D80:Y80" si="6">WEEKNUM(D81)</f>
        <v>36</v>
      </c>
      <c r="E80" s="141"/>
      <c r="F80" s="141"/>
      <c r="G80" s="141"/>
      <c r="H80" s="141"/>
      <c r="I80" s="141"/>
      <c r="J80" s="137"/>
      <c r="K80" s="136">
        <f t="shared" si="6"/>
        <v>37</v>
      </c>
      <c r="L80" s="141"/>
      <c r="M80" s="141"/>
      <c r="N80" s="141"/>
      <c r="O80" s="141"/>
      <c r="P80" s="141"/>
      <c r="Q80" s="137"/>
      <c r="R80" s="136">
        <f>WEEKNUM(R81)</f>
        <v>38</v>
      </c>
      <c r="S80" s="141"/>
      <c r="T80" s="141"/>
      <c r="U80" s="141"/>
      <c r="V80" s="141"/>
      <c r="W80" s="141"/>
      <c r="X80" s="137"/>
      <c r="Y80" s="136">
        <f t="shared" si="6"/>
        <v>39</v>
      </c>
      <c r="Z80" s="141"/>
      <c r="AA80" s="141"/>
      <c r="AB80" s="141"/>
      <c r="AC80" s="141"/>
      <c r="AD80" s="141"/>
      <c r="AE80" s="137"/>
      <c r="AF80" s="30"/>
      <c r="BG80" s="9"/>
      <c r="BH80" s="9"/>
      <c r="BI80" s="9"/>
      <c r="BR80"/>
      <c r="BS80"/>
      <c r="BT80"/>
    </row>
    <row r="81" spans="1:72" ht="19.5" customHeight="1" x14ac:dyDescent="0.25">
      <c r="A81" s="134" t="s">
        <v>8</v>
      </c>
      <c r="B81" s="89">
        <f>DATE($B$5,$A$78,1)</f>
        <v>41153</v>
      </c>
      <c r="C81" s="90">
        <f>DATE($B$5,$A$78,2)</f>
        <v>41154</v>
      </c>
      <c r="D81" s="85">
        <f>DATE($B$5,$A$78,3)</f>
        <v>41155</v>
      </c>
      <c r="E81" s="89">
        <f>DATE($B$5,$A$78,4)</f>
        <v>41156</v>
      </c>
      <c r="F81" s="89">
        <f>DATE($B$5,$A$78,5)</f>
        <v>41157</v>
      </c>
      <c r="G81" s="89">
        <f>DATE($B$5,$A$78,6)</f>
        <v>41158</v>
      </c>
      <c r="H81" s="89">
        <f>DATE($B$5,$A$78,7)</f>
        <v>41159</v>
      </c>
      <c r="I81" s="89">
        <f>DATE($B$5,$A$78,8)</f>
        <v>41160</v>
      </c>
      <c r="J81" s="90">
        <f>DATE($B$5,$A$78,9)</f>
        <v>41161</v>
      </c>
      <c r="K81" s="85">
        <f>DATE($B$5,$A$78,10)</f>
        <v>41162</v>
      </c>
      <c r="L81" s="89">
        <f>DATE($B$5,$A$78,11)</f>
        <v>41163</v>
      </c>
      <c r="M81" s="89">
        <f>DATE($B$5,$A$78,12)</f>
        <v>41164</v>
      </c>
      <c r="N81" s="89">
        <f>DATE($B$5,$A$78,13)</f>
        <v>41165</v>
      </c>
      <c r="O81" s="89">
        <f>DATE($B$5,$A$78,14)</f>
        <v>41166</v>
      </c>
      <c r="P81" s="89">
        <f>DATE($B$5,$A$78,15)</f>
        <v>41167</v>
      </c>
      <c r="Q81" s="90">
        <f>DATE($B$5,$A$78,16)</f>
        <v>41168</v>
      </c>
      <c r="R81" s="85">
        <f>DATE($B$5,$A$78,17)</f>
        <v>41169</v>
      </c>
      <c r="S81" s="89">
        <f>DATE($B$5,$A$78,18)</f>
        <v>41170</v>
      </c>
      <c r="T81" s="89">
        <f>DATE($B$5,$A$78,19)</f>
        <v>41171</v>
      </c>
      <c r="U81" s="89">
        <f>DATE($B$5,$A$78,20)</f>
        <v>41172</v>
      </c>
      <c r="V81" s="89">
        <f>DATE($B$5,$A$78,21)</f>
        <v>41173</v>
      </c>
      <c r="W81" s="89">
        <f>DATE($B$5,$A$78,22)</f>
        <v>41174</v>
      </c>
      <c r="X81" s="90">
        <f>DATE($B$5,$A$78,23)</f>
        <v>41175</v>
      </c>
      <c r="Y81" s="85">
        <f>DATE($B$5,$A$78,24)</f>
        <v>41176</v>
      </c>
      <c r="Z81" s="89">
        <f>DATE($B$5,$A$78,25)</f>
        <v>41177</v>
      </c>
      <c r="AA81" s="89">
        <f>DATE($B$5,$A$78,26)</f>
        <v>41178</v>
      </c>
      <c r="AB81" s="89">
        <f>DATE($B$5,$A$78,27)</f>
        <v>41179</v>
      </c>
      <c r="AC81" s="89">
        <f>DATE($B$5,$A$78,28)</f>
        <v>41180</v>
      </c>
      <c r="AD81" s="89">
        <f>DATE($B$5,$A$78,29)</f>
        <v>41181</v>
      </c>
      <c r="AE81" s="90">
        <f>DATE($B$5,$A$78,30)</f>
        <v>41182</v>
      </c>
      <c r="AF81" s="31"/>
      <c r="BH81" s="9"/>
      <c r="BI81" s="9"/>
      <c r="BS81"/>
      <c r="BT81"/>
    </row>
    <row r="82" spans="1:72" ht="18.75" thickBot="1" x14ac:dyDescent="0.3">
      <c r="A82" s="135"/>
      <c r="B82" s="92">
        <f>WEEKDAY(B$81)</f>
        <v>7</v>
      </c>
      <c r="C82" s="93">
        <f t="shared" ref="C82:AE82" si="7">WEEKDAY(C$81)</f>
        <v>1</v>
      </c>
      <c r="D82" s="91">
        <f>WEEKDAY(D$81)</f>
        <v>2</v>
      </c>
      <c r="E82" s="92">
        <f t="shared" si="7"/>
        <v>3</v>
      </c>
      <c r="F82" s="92">
        <f t="shared" si="7"/>
        <v>4</v>
      </c>
      <c r="G82" s="92">
        <f t="shared" si="7"/>
        <v>5</v>
      </c>
      <c r="H82" s="92">
        <f t="shared" si="7"/>
        <v>6</v>
      </c>
      <c r="I82" s="92">
        <f t="shared" si="7"/>
        <v>7</v>
      </c>
      <c r="J82" s="93">
        <f t="shared" si="7"/>
        <v>1</v>
      </c>
      <c r="K82" s="91">
        <f t="shared" si="7"/>
        <v>2</v>
      </c>
      <c r="L82" s="92">
        <f t="shared" si="7"/>
        <v>3</v>
      </c>
      <c r="M82" s="92">
        <f t="shared" si="7"/>
        <v>4</v>
      </c>
      <c r="N82" s="92">
        <f t="shared" si="7"/>
        <v>5</v>
      </c>
      <c r="O82" s="92">
        <f t="shared" si="7"/>
        <v>6</v>
      </c>
      <c r="P82" s="92">
        <f t="shared" si="7"/>
        <v>7</v>
      </c>
      <c r="Q82" s="93">
        <f t="shared" si="7"/>
        <v>1</v>
      </c>
      <c r="R82" s="91">
        <f t="shared" si="7"/>
        <v>2</v>
      </c>
      <c r="S82" s="92">
        <f t="shared" si="7"/>
        <v>3</v>
      </c>
      <c r="T82" s="92">
        <f t="shared" si="7"/>
        <v>4</v>
      </c>
      <c r="U82" s="92">
        <f t="shared" si="7"/>
        <v>5</v>
      </c>
      <c r="V82" s="92">
        <f t="shared" si="7"/>
        <v>6</v>
      </c>
      <c r="W82" s="92">
        <f t="shared" si="7"/>
        <v>7</v>
      </c>
      <c r="X82" s="93">
        <f t="shared" si="7"/>
        <v>1</v>
      </c>
      <c r="Y82" s="91">
        <f t="shared" si="7"/>
        <v>2</v>
      </c>
      <c r="Z82" s="92">
        <f t="shared" si="7"/>
        <v>3</v>
      </c>
      <c r="AA82" s="92">
        <f t="shared" si="7"/>
        <v>4</v>
      </c>
      <c r="AB82" s="92">
        <f t="shared" si="7"/>
        <v>5</v>
      </c>
      <c r="AC82" s="92">
        <f t="shared" si="7"/>
        <v>6</v>
      </c>
      <c r="AD82" s="92">
        <f t="shared" si="7"/>
        <v>7</v>
      </c>
      <c r="AE82" s="93">
        <f t="shared" si="7"/>
        <v>1</v>
      </c>
      <c r="AF82" s="32"/>
      <c r="BH82" s="9"/>
      <c r="BI82" s="9"/>
      <c r="BS82"/>
      <c r="BT82"/>
    </row>
    <row r="83" spans="1:72" ht="15.75" x14ac:dyDescent="0.25">
      <c r="A83" s="19"/>
      <c r="B83" s="52"/>
      <c r="C83" s="21"/>
      <c r="D83" s="52"/>
      <c r="E83" s="20"/>
      <c r="F83" s="20"/>
      <c r="G83" s="20" t="s">
        <v>9</v>
      </c>
      <c r="H83" s="20"/>
      <c r="I83" s="20"/>
      <c r="J83" s="21"/>
      <c r="K83" s="52"/>
      <c r="L83" s="20"/>
      <c r="M83" s="20"/>
      <c r="N83" s="20"/>
      <c r="O83" s="20"/>
      <c r="P83" s="20"/>
      <c r="Q83" s="21"/>
      <c r="R83" s="52"/>
      <c r="S83" s="20"/>
      <c r="T83" s="20"/>
      <c r="U83" s="20"/>
      <c r="V83" s="20"/>
      <c r="W83" s="20"/>
      <c r="X83" s="21"/>
      <c r="Y83" s="47"/>
      <c r="Z83" s="20"/>
      <c r="AA83" s="20"/>
      <c r="AB83" s="20"/>
      <c r="AC83" s="20"/>
      <c r="AD83" s="20"/>
      <c r="AE83" s="21"/>
      <c r="AF83" s="33"/>
      <c r="BH83" s="9"/>
      <c r="BI83" s="9"/>
      <c r="BS83"/>
      <c r="BT83"/>
    </row>
    <row r="84" spans="1:72" x14ac:dyDescent="0.25">
      <c r="A84" s="22" t="s">
        <v>40</v>
      </c>
      <c r="B84" s="50"/>
      <c r="C84" s="23"/>
      <c r="D84" s="50" t="s">
        <v>1</v>
      </c>
      <c r="E84" s="2" t="s">
        <v>1</v>
      </c>
      <c r="F84" s="2" t="s">
        <v>1</v>
      </c>
      <c r="G84" s="2" t="s">
        <v>1</v>
      </c>
      <c r="H84" s="2" t="s">
        <v>1</v>
      </c>
      <c r="I84" s="2"/>
      <c r="J84" s="23"/>
      <c r="K84" s="56" t="s">
        <v>1</v>
      </c>
      <c r="L84" s="2" t="s">
        <v>1</v>
      </c>
      <c r="M84" s="33" t="s">
        <v>1</v>
      </c>
      <c r="N84" s="2" t="s">
        <v>1</v>
      </c>
      <c r="O84" s="2" t="s">
        <v>1</v>
      </c>
      <c r="P84" s="2"/>
      <c r="Q84" s="23"/>
      <c r="R84" s="50" t="s">
        <v>1</v>
      </c>
      <c r="S84" s="2" t="s">
        <v>1</v>
      </c>
      <c r="T84" s="2" t="s">
        <v>1</v>
      </c>
      <c r="U84" s="2" t="s">
        <v>1</v>
      </c>
      <c r="V84" s="2" t="s">
        <v>1</v>
      </c>
      <c r="W84" s="2"/>
      <c r="X84" s="23"/>
      <c r="Y84" s="48" t="s">
        <v>3</v>
      </c>
      <c r="Z84" s="2"/>
      <c r="AA84" s="2"/>
      <c r="AB84" s="2"/>
      <c r="AC84" s="2"/>
      <c r="AD84" s="2"/>
      <c r="AE84" s="23"/>
      <c r="AF84" s="33"/>
      <c r="BH84" s="9"/>
      <c r="BI84" s="9"/>
      <c r="BS84"/>
      <c r="BT84"/>
    </row>
    <row r="85" spans="1:72" ht="15.75" x14ac:dyDescent="0.25">
      <c r="A85" s="24"/>
      <c r="B85" s="50"/>
      <c r="C85" s="23"/>
      <c r="D85" s="50"/>
      <c r="E85" s="2"/>
      <c r="F85" s="2"/>
      <c r="G85" s="2" t="s">
        <v>9</v>
      </c>
      <c r="H85" s="2"/>
      <c r="I85" s="2"/>
      <c r="J85" s="23"/>
      <c r="K85" s="50"/>
      <c r="L85" s="2"/>
      <c r="M85" s="2"/>
      <c r="N85" s="2"/>
      <c r="O85" s="2"/>
      <c r="P85" s="2"/>
      <c r="Q85" s="23"/>
      <c r="R85" s="50"/>
      <c r="S85" s="2"/>
      <c r="T85" s="2"/>
      <c r="U85" s="2"/>
      <c r="V85" s="2"/>
      <c r="W85" s="2"/>
      <c r="X85" s="23"/>
      <c r="Y85" s="48"/>
      <c r="Z85" s="2"/>
      <c r="AA85" s="2"/>
      <c r="AB85" s="2"/>
      <c r="AC85" s="2"/>
      <c r="AD85" s="2"/>
      <c r="AE85" s="23"/>
      <c r="AF85" s="33"/>
      <c r="BH85" s="9"/>
      <c r="BI85" s="9"/>
      <c r="BS85"/>
      <c r="BT85"/>
    </row>
    <row r="86" spans="1:72" x14ac:dyDescent="0.25">
      <c r="A86" s="22" t="s">
        <v>41</v>
      </c>
      <c r="B86" s="50"/>
      <c r="C86" s="23"/>
      <c r="D86" s="50"/>
      <c r="E86" s="2"/>
      <c r="F86" s="2"/>
      <c r="G86" s="2" t="s">
        <v>9</v>
      </c>
      <c r="H86" s="2"/>
      <c r="I86" s="2"/>
      <c r="J86" s="23"/>
      <c r="K86" s="50"/>
      <c r="L86" s="2"/>
      <c r="M86" s="2"/>
      <c r="N86" s="2"/>
      <c r="O86" s="2"/>
      <c r="P86" s="2"/>
      <c r="Q86" s="23"/>
      <c r="R86" s="50"/>
      <c r="S86" s="2"/>
      <c r="T86" s="2"/>
      <c r="U86" s="2"/>
      <c r="V86" s="2"/>
      <c r="W86" s="2"/>
      <c r="X86" s="23"/>
      <c r="Y86" s="48"/>
      <c r="Z86" s="2"/>
      <c r="AA86" s="2"/>
      <c r="AB86" s="2"/>
      <c r="AC86" s="2"/>
      <c r="AD86" s="2"/>
      <c r="AE86" s="23"/>
      <c r="AF86" s="33"/>
      <c r="BH86" s="9"/>
      <c r="BI86" s="9"/>
      <c r="BS86"/>
      <c r="BT86"/>
    </row>
    <row r="87" spans="1:72" ht="15.75" x14ac:dyDescent="0.25">
      <c r="A87" s="24"/>
      <c r="B87" s="50"/>
      <c r="C87" s="23"/>
      <c r="D87" s="50"/>
      <c r="E87" s="2"/>
      <c r="F87" s="2"/>
      <c r="G87" s="2" t="s">
        <v>9</v>
      </c>
      <c r="H87" s="2"/>
      <c r="I87" s="2"/>
      <c r="J87" s="23"/>
      <c r="K87" s="50"/>
      <c r="L87" s="2"/>
      <c r="M87" s="2"/>
      <c r="N87" s="2"/>
      <c r="O87" s="2"/>
      <c r="P87" s="2"/>
      <c r="Q87" s="23"/>
      <c r="R87" s="50"/>
      <c r="S87" s="2"/>
      <c r="T87" s="2"/>
      <c r="U87" s="2"/>
      <c r="V87" s="2"/>
      <c r="W87" s="2"/>
      <c r="X87" s="23"/>
      <c r="Y87" s="48"/>
      <c r="Z87" s="2"/>
      <c r="AA87" s="2"/>
      <c r="AB87" s="2"/>
      <c r="AC87" s="2"/>
      <c r="AD87" s="2"/>
      <c r="AE87" s="23"/>
      <c r="AF87" s="33"/>
      <c r="BH87" s="9"/>
      <c r="BI87" s="9"/>
      <c r="BS87"/>
      <c r="BT87"/>
    </row>
    <row r="88" spans="1:72" x14ac:dyDescent="0.25">
      <c r="A88" s="22" t="s">
        <v>42</v>
      </c>
      <c r="B88" s="50" t="s">
        <v>1</v>
      </c>
      <c r="C88" s="23"/>
      <c r="D88" s="50" t="s">
        <v>3</v>
      </c>
      <c r="E88" s="2" t="s">
        <v>3</v>
      </c>
      <c r="F88" s="2"/>
      <c r="G88" s="2" t="s">
        <v>9</v>
      </c>
      <c r="H88" s="2"/>
      <c r="I88" s="2"/>
      <c r="J88" s="23"/>
      <c r="K88" s="50"/>
      <c r="L88" s="2"/>
      <c r="M88" s="2"/>
      <c r="N88" s="2"/>
      <c r="O88" s="2"/>
      <c r="P88" s="2"/>
      <c r="Q88" s="23"/>
      <c r="R88" s="50"/>
      <c r="S88" s="2"/>
      <c r="T88" s="2"/>
      <c r="U88" s="2"/>
      <c r="V88" s="2"/>
      <c r="W88" s="2"/>
      <c r="X88" s="23"/>
      <c r="Y88" s="48"/>
      <c r="Z88" s="2"/>
      <c r="AA88" s="2"/>
      <c r="AB88" s="2"/>
      <c r="AC88" s="2"/>
      <c r="AD88" s="2"/>
      <c r="AE88" s="23"/>
      <c r="AF88" s="33"/>
      <c r="BH88" s="9"/>
      <c r="BI88" s="9"/>
      <c r="BS88"/>
      <c r="BT88"/>
    </row>
    <row r="89" spans="1:72" x14ac:dyDescent="0.25">
      <c r="A89" s="25"/>
      <c r="B89" s="50"/>
      <c r="C89" s="23"/>
      <c r="D89" s="50"/>
      <c r="E89" s="2"/>
      <c r="F89" s="2"/>
      <c r="G89" s="2" t="s">
        <v>9</v>
      </c>
      <c r="H89" s="2"/>
      <c r="I89" s="2"/>
      <c r="J89" s="23"/>
      <c r="K89" s="50"/>
      <c r="L89" s="2"/>
      <c r="M89" s="2"/>
      <c r="N89" s="2"/>
      <c r="O89" s="2"/>
      <c r="P89" s="2"/>
      <c r="Q89" s="23"/>
      <c r="R89" s="50"/>
      <c r="S89" s="2"/>
      <c r="T89" s="2"/>
      <c r="U89" s="2"/>
      <c r="V89" s="2"/>
      <c r="W89" s="2"/>
      <c r="X89" s="23"/>
      <c r="Y89" s="48"/>
      <c r="Z89" s="2"/>
      <c r="AA89" s="2"/>
      <c r="AB89" s="2"/>
      <c r="AC89" s="2"/>
      <c r="AD89" s="2"/>
      <c r="AE89" s="23"/>
      <c r="AF89" s="33"/>
      <c r="BH89" s="9"/>
      <c r="BI89" s="9"/>
      <c r="BS89"/>
      <c r="BT89"/>
    </row>
    <row r="90" spans="1:72" x14ac:dyDescent="0.25">
      <c r="A90" s="22" t="s">
        <v>43</v>
      </c>
      <c r="B90" s="50" t="s">
        <v>9</v>
      </c>
      <c r="C90" s="23"/>
      <c r="D90" s="50"/>
      <c r="E90" s="2"/>
      <c r="F90" s="2"/>
      <c r="G90" s="2"/>
      <c r="H90" s="2"/>
      <c r="I90" s="2"/>
      <c r="J90" s="23"/>
      <c r="K90" s="50"/>
      <c r="L90" s="2"/>
      <c r="M90" s="2"/>
      <c r="N90" s="2"/>
      <c r="O90" s="2"/>
      <c r="P90" s="2"/>
      <c r="Q90" s="23"/>
      <c r="R90" s="50"/>
      <c r="S90" s="2"/>
      <c r="T90" s="2"/>
      <c r="U90" s="2"/>
      <c r="V90" s="2"/>
      <c r="W90" s="2"/>
      <c r="X90" s="23"/>
      <c r="Y90" s="48"/>
      <c r="Z90" s="2"/>
      <c r="AA90" s="2"/>
      <c r="AB90" s="2"/>
      <c r="AC90" s="2"/>
      <c r="AD90" s="2"/>
      <c r="AE90" s="23"/>
      <c r="AF90" s="33"/>
      <c r="BH90" s="9"/>
      <c r="BI90" s="9"/>
      <c r="BS90"/>
      <c r="BT90"/>
    </row>
    <row r="91" spans="1:72" ht="15.75" x14ac:dyDescent="0.25">
      <c r="A91" s="24"/>
      <c r="B91" s="50"/>
      <c r="C91" s="23"/>
      <c r="D91" s="50"/>
      <c r="E91" s="2"/>
      <c r="F91" s="2"/>
      <c r="G91" s="2" t="s">
        <v>9</v>
      </c>
      <c r="H91" s="2"/>
      <c r="I91" s="2"/>
      <c r="J91" s="23"/>
      <c r="K91" s="50"/>
      <c r="L91" s="2"/>
      <c r="M91" s="2"/>
      <c r="N91" s="2"/>
      <c r="O91" s="2"/>
      <c r="P91" s="2"/>
      <c r="Q91" s="23"/>
      <c r="R91" s="50"/>
      <c r="S91" s="2"/>
      <c r="T91" s="2"/>
      <c r="U91" s="2"/>
      <c r="V91" s="2"/>
      <c r="W91" s="2"/>
      <c r="X91" s="23"/>
      <c r="Y91" s="48"/>
      <c r="Z91" s="2"/>
      <c r="AA91" s="2"/>
      <c r="AB91" s="2"/>
      <c r="AC91" s="2"/>
      <c r="AD91" s="2"/>
      <c r="AE91" s="23"/>
      <c r="AF91" s="33"/>
      <c r="BH91" s="9"/>
      <c r="BI91" s="9"/>
      <c r="BS91"/>
      <c r="BT91"/>
    </row>
    <row r="92" spans="1:72" x14ac:dyDescent="0.25">
      <c r="A92" s="22" t="s">
        <v>44</v>
      </c>
      <c r="B92" s="50"/>
      <c r="C92" s="23"/>
      <c r="D92" s="50" t="s">
        <v>0</v>
      </c>
      <c r="E92" s="2" t="s">
        <v>9</v>
      </c>
      <c r="F92" s="2" t="s">
        <v>9</v>
      </c>
      <c r="G92" s="2" t="s">
        <v>9</v>
      </c>
      <c r="H92" s="2" t="s">
        <v>9</v>
      </c>
      <c r="I92" s="2" t="s">
        <v>9</v>
      </c>
      <c r="J92" s="23" t="s">
        <v>9</v>
      </c>
      <c r="K92" s="50"/>
      <c r="L92" s="2"/>
      <c r="M92" s="2"/>
      <c r="N92" s="2"/>
      <c r="O92" s="2"/>
      <c r="P92" s="2"/>
      <c r="Q92" s="23"/>
      <c r="R92" s="50" t="s">
        <v>9</v>
      </c>
      <c r="S92" s="2"/>
      <c r="T92" s="2" t="s">
        <v>9</v>
      </c>
      <c r="U92" s="2" t="s">
        <v>9</v>
      </c>
      <c r="V92" s="2"/>
      <c r="W92" s="2"/>
      <c r="X92" s="23" t="s">
        <v>9</v>
      </c>
      <c r="Y92" s="48"/>
      <c r="Z92" s="2" t="s">
        <v>9</v>
      </c>
      <c r="AA92" s="2"/>
      <c r="AB92" s="2"/>
      <c r="AC92" s="2"/>
      <c r="AD92" s="2"/>
      <c r="AE92" s="23"/>
      <c r="AF92" s="33"/>
      <c r="BH92" s="9"/>
      <c r="BI92" s="9"/>
      <c r="BS92"/>
      <c r="BT92"/>
    </row>
    <row r="93" spans="1:72" ht="15.75" x14ac:dyDescent="0.25">
      <c r="A93" s="24"/>
      <c r="B93" s="50"/>
      <c r="C93" s="23"/>
      <c r="D93" s="50"/>
      <c r="E93" s="2"/>
      <c r="F93" s="2"/>
      <c r="G93" s="2"/>
      <c r="H93" s="2"/>
      <c r="I93" s="2"/>
      <c r="J93" s="23"/>
      <c r="K93" s="50"/>
      <c r="L93" s="2"/>
      <c r="M93" s="2"/>
      <c r="N93" s="2"/>
      <c r="O93" s="2"/>
      <c r="P93" s="2"/>
      <c r="Q93" s="23"/>
      <c r="R93" s="50"/>
      <c r="S93" s="2"/>
      <c r="T93" s="2"/>
      <c r="U93" s="2"/>
      <c r="V93" s="2"/>
      <c r="W93" s="2"/>
      <c r="X93" s="23"/>
      <c r="Y93" s="48"/>
      <c r="Z93" s="2"/>
      <c r="AA93" s="2"/>
      <c r="AB93" s="2"/>
      <c r="AC93" s="2"/>
      <c r="AD93" s="2"/>
      <c r="AE93" s="23"/>
      <c r="AF93" s="33"/>
      <c r="BH93" s="9"/>
      <c r="BI93" s="9"/>
      <c r="BS93"/>
      <c r="BT93"/>
    </row>
    <row r="94" spans="1:72" x14ac:dyDescent="0.25">
      <c r="A94" s="22" t="s">
        <v>45</v>
      </c>
      <c r="B94" s="50"/>
      <c r="C94" s="23"/>
      <c r="D94" s="50"/>
      <c r="E94" s="2"/>
      <c r="F94" s="2"/>
      <c r="G94" s="2"/>
      <c r="H94" s="2"/>
      <c r="I94" s="2"/>
      <c r="J94" s="23"/>
      <c r="K94" s="50"/>
      <c r="L94" s="2"/>
      <c r="M94" s="2"/>
      <c r="N94" s="2"/>
      <c r="O94" s="2"/>
      <c r="P94" s="2"/>
      <c r="Q94" s="23"/>
      <c r="R94" s="50"/>
      <c r="S94" s="2"/>
      <c r="T94" s="2"/>
      <c r="U94" s="2"/>
      <c r="V94" s="2"/>
      <c r="W94" s="2"/>
      <c r="X94" s="23"/>
      <c r="Y94" s="48"/>
      <c r="Z94" s="2"/>
      <c r="AA94" s="2"/>
      <c r="AB94" s="2"/>
      <c r="AC94" s="2"/>
      <c r="AD94" s="2"/>
      <c r="AE94" s="23"/>
      <c r="AF94" s="33"/>
      <c r="BH94" s="9"/>
      <c r="BI94" s="9"/>
      <c r="BS94"/>
      <c r="BT94"/>
    </row>
    <row r="95" spans="1:72" x14ac:dyDescent="0.25">
      <c r="A95" s="25"/>
      <c r="B95" s="50"/>
      <c r="C95" s="23"/>
      <c r="D95" s="50"/>
      <c r="E95" s="2"/>
      <c r="F95" s="2"/>
      <c r="G95" s="2"/>
      <c r="H95" s="2"/>
      <c r="I95" s="2"/>
      <c r="J95" s="23"/>
      <c r="K95" s="50"/>
      <c r="L95" s="2"/>
      <c r="M95" s="2"/>
      <c r="N95" s="2"/>
      <c r="O95" s="2"/>
      <c r="P95" s="2"/>
      <c r="Q95" s="23"/>
      <c r="R95" s="50"/>
      <c r="S95" s="2"/>
      <c r="T95" s="2"/>
      <c r="U95" s="2"/>
      <c r="V95" s="2"/>
      <c r="W95" s="2"/>
      <c r="X95" s="23"/>
      <c r="Y95" s="48"/>
      <c r="Z95" s="2"/>
      <c r="AA95" s="2"/>
      <c r="AB95" s="2"/>
      <c r="AC95" s="2"/>
      <c r="AD95" s="2"/>
      <c r="AE95" s="23"/>
      <c r="AF95" s="33"/>
      <c r="BH95" s="9"/>
      <c r="BI95" s="9"/>
      <c r="BS95"/>
      <c r="BT95"/>
    </row>
    <row r="96" spans="1:72" x14ac:dyDescent="0.25">
      <c r="A96" s="22" t="s">
        <v>46</v>
      </c>
      <c r="B96" s="50"/>
      <c r="C96" s="23"/>
      <c r="D96" s="50"/>
      <c r="E96" s="2"/>
      <c r="F96" s="2"/>
      <c r="G96" s="2"/>
      <c r="H96" s="2"/>
      <c r="I96" s="2"/>
      <c r="J96" s="23"/>
      <c r="K96" s="50"/>
      <c r="L96" s="2"/>
      <c r="M96" s="2"/>
      <c r="N96" s="2"/>
      <c r="O96" s="2"/>
      <c r="P96" s="2"/>
      <c r="Q96" s="23"/>
      <c r="R96" s="50"/>
      <c r="S96" s="2"/>
      <c r="T96" s="2"/>
      <c r="U96" s="2"/>
      <c r="V96" s="2"/>
      <c r="W96" s="2"/>
      <c r="X96" s="23"/>
      <c r="Y96" s="48"/>
      <c r="Z96" s="2"/>
      <c r="AA96" s="2"/>
      <c r="AB96" s="2"/>
      <c r="AC96" s="2"/>
      <c r="AD96" s="2"/>
      <c r="AE96" s="23"/>
      <c r="AF96" s="33"/>
      <c r="BH96" s="9"/>
      <c r="BI96" s="9"/>
      <c r="BS96"/>
      <c r="BT96"/>
    </row>
    <row r="97" spans="1:72" x14ac:dyDescent="0.25">
      <c r="A97" s="25"/>
      <c r="B97" s="50"/>
      <c r="C97" s="23"/>
      <c r="D97" s="50"/>
      <c r="E97" s="2"/>
      <c r="F97" s="2"/>
      <c r="G97" s="2"/>
      <c r="H97" s="2"/>
      <c r="I97" s="2"/>
      <c r="J97" s="23"/>
      <c r="K97" s="50"/>
      <c r="L97" s="2"/>
      <c r="M97" s="2"/>
      <c r="N97" s="2"/>
      <c r="O97" s="2"/>
      <c r="P97" s="2"/>
      <c r="Q97" s="23"/>
      <c r="R97" s="50"/>
      <c r="S97" s="2"/>
      <c r="T97" s="2"/>
      <c r="U97" s="2"/>
      <c r="V97" s="2"/>
      <c r="W97" s="2"/>
      <c r="X97" s="23"/>
      <c r="Y97" s="48"/>
      <c r="Z97" s="2"/>
      <c r="AA97" s="2"/>
      <c r="AB97" s="2"/>
      <c r="AC97" s="2"/>
      <c r="AD97" s="2"/>
      <c r="AE97" s="23"/>
      <c r="AF97" s="33"/>
      <c r="BH97" s="9"/>
      <c r="BI97" s="9"/>
      <c r="BS97"/>
      <c r="BT97"/>
    </row>
    <row r="98" spans="1:72" ht="17.25" thickBot="1" x14ac:dyDescent="0.3">
      <c r="A98" s="26" t="s">
        <v>47</v>
      </c>
      <c r="B98" s="51"/>
      <c r="C98" s="28"/>
      <c r="D98" s="51"/>
      <c r="E98" s="27" t="s">
        <v>0</v>
      </c>
      <c r="F98" s="27"/>
      <c r="G98" s="27"/>
      <c r="H98" s="27" t="s">
        <v>0</v>
      </c>
      <c r="I98" s="27"/>
      <c r="J98" s="28"/>
      <c r="K98" s="51"/>
      <c r="L98" s="27"/>
      <c r="M98" s="27"/>
      <c r="N98" s="27"/>
      <c r="O98" s="27"/>
      <c r="P98" s="27"/>
      <c r="Q98" s="28"/>
      <c r="R98" s="51"/>
      <c r="S98" s="27"/>
      <c r="T98" s="27"/>
      <c r="U98" s="27"/>
      <c r="V98" s="27"/>
      <c r="W98" s="27"/>
      <c r="X98" s="28"/>
      <c r="Y98" s="49"/>
      <c r="Z98" s="27"/>
      <c r="AA98" s="27"/>
      <c r="AB98" s="27"/>
      <c r="AC98" s="27"/>
      <c r="AD98" s="27"/>
      <c r="AE98" s="28"/>
      <c r="AF98" s="33"/>
      <c r="BH98" s="9"/>
      <c r="BI98" s="9"/>
      <c r="BS98"/>
      <c r="BT98"/>
    </row>
    <row r="99" spans="1:72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pans="1:72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spans="1:72" ht="17.25" thickBot="1" x14ac:dyDescent="0.3">
      <c r="A101" s="15">
        <v>10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spans="1:72" ht="23.25" thickBot="1" x14ac:dyDescent="0.45">
      <c r="A102" s="16" t="s">
        <v>6</v>
      </c>
      <c r="B102" s="128">
        <f>DATE(B5,A101,1)</f>
        <v>41183</v>
      </c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30"/>
      <c r="BI102" s="9"/>
      <c r="BT102"/>
    </row>
    <row r="103" spans="1:72" ht="19.5" x14ac:dyDescent="0.25">
      <c r="A103" s="17" t="s">
        <v>7</v>
      </c>
      <c r="B103" s="138">
        <f>WEEKNUM(B104)</f>
        <v>40</v>
      </c>
      <c r="C103" s="139"/>
      <c r="D103" s="139"/>
      <c r="E103" s="139"/>
      <c r="F103" s="139"/>
      <c r="G103" s="139"/>
      <c r="H103" s="140"/>
      <c r="I103" s="136">
        <f t="shared" ref="I103:AD103" si="8">WEEKNUM(I104)</f>
        <v>41</v>
      </c>
      <c r="J103" s="141"/>
      <c r="K103" s="141"/>
      <c r="L103" s="141"/>
      <c r="M103" s="141"/>
      <c r="N103" s="141"/>
      <c r="O103" s="137"/>
      <c r="P103" s="136">
        <f t="shared" si="8"/>
        <v>42</v>
      </c>
      <c r="Q103" s="141"/>
      <c r="R103" s="141"/>
      <c r="S103" s="141"/>
      <c r="T103" s="141"/>
      <c r="U103" s="141"/>
      <c r="V103" s="137"/>
      <c r="W103" s="136">
        <f t="shared" si="8"/>
        <v>43</v>
      </c>
      <c r="X103" s="141"/>
      <c r="Y103" s="141"/>
      <c r="Z103" s="141"/>
      <c r="AA103" s="141"/>
      <c r="AB103" s="141"/>
      <c r="AC103" s="137"/>
      <c r="AD103" s="136">
        <f t="shared" si="8"/>
        <v>44</v>
      </c>
      <c r="AE103" s="141"/>
      <c r="AF103" s="137"/>
      <c r="BG103" s="9"/>
      <c r="BH103" s="9"/>
      <c r="BI103" s="9"/>
      <c r="BR103"/>
      <c r="BS103"/>
      <c r="BT103"/>
    </row>
    <row r="104" spans="1:72" ht="19.5" customHeight="1" x14ac:dyDescent="0.25">
      <c r="A104" s="134" t="s">
        <v>8</v>
      </c>
      <c r="B104" s="85">
        <f>DATE($B$5,$A$101,1)</f>
        <v>41183</v>
      </c>
      <c r="C104" s="89">
        <f>DATE($B$5,$A$101,2)</f>
        <v>41184</v>
      </c>
      <c r="D104" s="89">
        <f>DATE($B$5,$A$101,3)</f>
        <v>41185</v>
      </c>
      <c r="E104" s="89">
        <f>DATE($B$5,$A$101,4)</f>
        <v>41186</v>
      </c>
      <c r="F104" s="89">
        <f>DATE($B$5,$A$101,5)</f>
        <v>41187</v>
      </c>
      <c r="G104" s="89">
        <f>DATE($B$5,$A$101,6)</f>
        <v>41188</v>
      </c>
      <c r="H104" s="90">
        <f>DATE($B$5,$A$101,7)</f>
        <v>41189</v>
      </c>
      <c r="I104" s="85">
        <f>DATE($B$5,$A$101,8)</f>
        <v>41190</v>
      </c>
      <c r="J104" s="89">
        <f>DATE($B$5,$A$101,9)</f>
        <v>41191</v>
      </c>
      <c r="K104" s="89">
        <f>DATE($B$5,$A$101,10)</f>
        <v>41192</v>
      </c>
      <c r="L104" s="89">
        <f>DATE($B$5,$A$101,11)</f>
        <v>41193</v>
      </c>
      <c r="M104" s="89">
        <f>DATE($B$5,$A$101,12)</f>
        <v>41194</v>
      </c>
      <c r="N104" s="89">
        <f>DATE($B$5,$A$101,13)</f>
        <v>41195</v>
      </c>
      <c r="O104" s="90">
        <f>DATE($B$5,$A$101,14)</f>
        <v>41196</v>
      </c>
      <c r="P104" s="85">
        <f>DATE($B$5,$A$101,15)</f>
        <v>41197</v>
      </c>
      <c r="Q104" s="89">
        <f>DATE($B$5,$A$101,16)</f>
        <v>41198</v>
      </c>
      <c r="R104" s="89">
        <f>DATE($B$5,$A$101,17)</f>
        <v>41199</v>
      </c>
      <c r="S104" s="89">
        <f>DATE($B$5,$A$101,18)</f>
        <v>41200</v>
      </c>
      <c r="T104" s="89">
        <f>DATE($B$5,$A$101,19)</f>
        <v>41201</v>
      </c>
      <c r="U104" s="89">
        <f>DATE($B$5,$A$101,20)</f>
        <v>41202</v>
      </c>
      <c r="V104" s="90">
        <f>DATE($B$5,$A$101,21)</f>
        <v>41203</v>
      </c>
      <c r="W104" s="85">
        <f>DATE($B$5,$A$101,22)</f>
        <v>41204</v>
      </c>
      <c r="X104" s="89">
        <f>DATE($B$5,$A$101,23)</f>
        <v>41205</v>
      </c>
      <c r="Y104" s="89">
        <f>DATE($B$5,$A$101,24)</f>
        <v>41206</v>
      </c>
      <c r="Z104" s="89">
        <f>DATE($B$5,$A$101,25)</f>
        <v>41207</v>
      </c>
      <c r="AA104" s="89">
        <f>DATE($B$5,$A$101,26)</f>
        <v>41208</v>
      </c>
      <c r="AB104" s="89">
        <f>DATE($B$5,$A$101,27)</f>
        <v>41209</v>
      </c>
      <c r="AC104" s="90">
        <f>DATE($B$5,$A$101,28)</f>
        <v>41210</v>
      </c>
      <c r="AD104" s="89">
        <f>DATE($B$5,$A$101,29)</f>
        <v>41211</v>
      </c>
      <c r="AE104" s="89">
        <f>DATE($B$5,$A$101,30)</f>
        <v>41212</v>
      </c>
      <c r="AF104" s="90">
        <f>DATE($B$5,$A$101,31)</f>
        <v>41213</v>
      </c>
      <c r="AI104" s="8">
        <f ca="1">OFFSET($AF1043,23*(ROW($104:$105)-1),0,1,31)</f>
        <v>0</v>
      </c>
      <c r="BH104" s="9"/>
      <c r="BI104" s="9"/>
      <c r="BS104"/>
      <c r="BT104"/>
    </row>
    <row r="105" spans="1:72" ht="18.75" thickBot="1" x14ac:dyDescent="0.3">
      <c r="A105" s="135"/>
      <c r="B105" s="91">
        <f>WEEKDAY(B104)</f>
        <v>2</v>
      </c>
      <c r="C105" s="92">
        <f t="shared" ref="C105:AF105" si="9">WEEKDAY(C104,1)</f>
        <v>3</v>
      </c>
      <c r="D105" s="92">
        <f t="shared" si="9"/>
        <v>4</v>
      </c>
      <c r="E105" s="92">
        <f t="shared" si="9"/>
        <v>5</v>
      </c>
      <c r="F105" s="92">
        <f t="shared" si="9"/>
        <v>6</v>
      </c>
      <c r="G105" s="92">
        <f t="shared" si="9"/>
        <v>7</v>
      </c>
      <c r="H105" s="93">
        <f t="shared" si="9"/>
        <v>1</v>
      </c>
      <c r="I105" s="91">
        <f t="shared" si="9"/>
        <v>2</v>
      </c>
      <c r="J105" s="92">
        <f t="shared" si="9"/>
        <v>3</v>
      </c>
      <c r="K105" s="92">
        <f t="shared" si="9"/>
        <v>4</v>
      </c>
      <c r="L105" s="92">
        <f t="shared" si="9"/>
        <v>5</v>
      </c>
      <c r="M105" s="92">
        <f t="shared" si="9"/>
        <v>6</v>
      </c>
      <c r="N105" s="92">
        <f t="shared" si="9"/>
        <v>7</v>
      </c>
      <c r="O105" s="93">
        <f t="shared" si="9"/>
        <v>1</v>
      </c>
      <c r="P105" s="91">
        <f t="shared" si="9"/>
        <v>2</v>
      </c>
      <c r="Q105" s="92">
        <f t="shared" si="9"/>
        <v>3</v>
      </c>
      <c r="R105" s="92">
        <f t="shared" si="9"/>
        <v>4</v>
      </c>
      <c r="S105" s="92">
        <f t="shared" si="9"/>
        <v>5</v>
      </c>
      <c r="T105" s="92">
        <f t="shared" si="9"/>
        <v>6</v>
      </c>
      <c r="U105" s="92">
        <f t="shared" si="9"/>
        <v>7</v>
      </c>
      <c r="V105" s="93">
        <f t="shared" si="9"/>
        <v>1</v>
      </c>
      <c r="W105" s="91">
        <f t="shared" si="9"/>
        <v>2</v>
      </c>
      <c r="X105" s="92">
        <f t="shared" si="9"/>
        <v>3</v>
      </c>
      <c r="Y105" s="92">
        <f t="shared" si="9"/>
        <v>4</v>
      </c>
      <c r="Z105" s="92">
        <f t="shared" si="9"/>
        <v>5</v>
      </c>
      <c r="AA105" s="92">
        <f t="shared" si="9"/>
        <v>6</v>
      </c>
      <c r="AB105" s="92">
        <f t="shared" si="9"/>
        <v>7</v>
      </c>
      <c r="AC105" s="93">
        <f t="shared" si="9"/>
        <v>1</v>
      </c>
      <c r="AD105" s="92">
        <f t="shared" si="9"/>
        <v>2</v>
      </c>
      <c r="AE105" s="92">
        <f t="shared" si="9"/>
        <v>3</v>
      </c>
      <c r="AF105" s="93">
        <f t="shared" si="9"/>
        <v>4</v>
      </c>
      <c r="BH105" s="9"/>
      <c r="BI105" s="9"/>
      <c r="BS105"/>
      <c r="BT105"/>
    </row>
    <row r="106" spans="1:72" ht="15.75" x14ac:dyDescent="0.25">
      <c r="A106" s="19"/>
      <c r="B106" s="52"/>
      <c r="C106" s="20"/>
      <c r="D106" s="20"/>
      <c r="E106" s="20"/>
      <c r="F106" s="20"/>
      <c r="G106" s="20"/>
      <c r="H106" s="21"/>
      <c r="I106" s="52"/>
      <c r="J106" s="20"/>
      <c r="K106" s="20"/>
      <c r="L106" s="20"/>
      <c r="M106" s="20"/>
      <c r="N106" s="20"/>
      <c r="O106" s="21"/>
      <c r="P106" s="52"/>
      <c r="Q106" s="20"/>
      <c r="R106" s="20"/>
      <c r="S106" s="20"/>
      <c r="T106" s="20"/>
      <c r="U106" s="20"/>
      <c r="V106" s="21"/>
      <c r="W106" s="52"/>
      <c r="X106" s="20"/>
      <c r="Y106" s="20"/>
      <c r="Z106" s="20"/>
      <c r="AA106" s="20"/>
      <c r="AB106" s="20"/>
      <c r="AC106" s="21"/>
      <c r="AD106" s="47"/>
      <c r="AE106" s="20"/>
      <c r="AF106" s="21"/>
      <c r="BH106" s="9"/>
      <c r="BI106" s="9"/>
      <c r="BS106"/>
      <c r="BT106"/>
    </row>
    <row r="107" spans="1:72" x14ac:dyDescent="0.25">
      <c r="A107" s="22" t="s">
        <v>40</v>
      </c>
      <c r="B107" s="50"/>
      <c r="C107" s="2"/>
      <c r="D107" s="2"/>
      <c r="E107" s="2"/>
      <c r="F107" s="2"/>
      <c r="G107" s="2"/>
      <c r="H107" s="23"/>
      <c r="I107" s="50"/>
      <c r="J107" s="2"/>
      <c r="K107" s="2"/>
      <c r="L107" s="2"/>
      <c r="M107" s="2"/>
      <c r="N107" s="2"/>
      <c r="O107" s="23"/>
      <c r="P107" s="50"/>
      <c r="Q107" s="2"/>
      <c r="R107" s="2"/>
      <c r="S107" s="2"/>
      <c r="T107" s="2"/>
      <c r="U107" s="2"/>
      <c r="V107" s="23"/>
      <c r="W107" s="50"/>
      <c r="X107" s="2"/>
      <c r="Y107" s="2"/>
      <c r="Z107" s="2"/>
      <c r="AA107" s="2"/>
      <c r="AB107" s="2"/>
      <c r="AC107" s="23"/>
      <c r="AD107" s="48"/>
      <c r="AE107" s="2"/>
      <c r="AF107" s="23"/>
      <c r="BH107" s="9"/>
      <c r="BI107" s="9"/>
      <c r="BS107"/>
      <c r="BT107"/>
    </row>
    <row r="108" spans="1:72" ht="15.75" x14ac:dyDescent="0.25">
      <c r="A108" s="24"/>
      <c r="B108" s="50"/>
      <c r="C108" s="2"/>
      <c r="D108" s="2"/>
      <c r="E108" s="2"/>
      <c r="F108" s="2"/>
      <c r="G108" s="2"/>
      <c r="H108" s="23"/>
      <c r="I108" s="50"/>
      <c r="J108" s="2"/>
      <c r="K108" s="2"/>
      <c r="L108" s="2"/>
      <c r="M108" s="2"/>
      <c r="N108" s="2"/>
      <c r="O108" s="23"/>
      <c r="P108" s="50"/>
      <c r="Q108" s="2"/>
      <c r="R108" s="2"/>
      <c r="S108" s="2"/>
      <c r="T108" s="2"/>
      <c r="U108" s="2"/>
      <c r="V108" s="23"/>
      <c r="W108" s="50"/>
      <c r="X108" s="2"/>
      <c r="Y108" s="2"/>
      <c r="Z108" s="2"/>
      <c r="AA108" s="2"/>
      <c r="AB108" s="2"/>
      <c r="AC108" s="23"/>
      <c r="AD108" s="48"/>
      <c r="AE108" s="2"/>
      <c r="AF108" s="23"/>
      <c r="BH108" s="9"/>
      <c r="BI108" s="9"/>
      <c r="BS108"/>
      <c r="BT108"/>
    </row>
    <row r="109" spans="1:72" x14ac:dyDescent="0.25">
      <c r="A109" s="22" t="s">
        <v>41</v>
      </c>
      <c r="B109" s="50"/>
      <c r="C109" s="2"/>
      <c r="D109" s="2"/>
      <c r="E109" s="2"/>
      <c r="F109" s="2"/>
      <c r="G109" s="2"/>
      <c r="H109" s="23"/>
      <c r="I109" s="50"/>
      <c r="J109" s="2"/>
      <c r="K109" s="2"/>
      <c r="L109" s="2"/>
      <c r="M109" s="2"/>
      <c r="N109" s="2"/>
      <c r="O109" s="23"/>
      <c r="P109" s="50"/>
      <c r="Q109" s="2"/>
      <c r="R109" s="2"/>
      <c r="S109" s="2"/>
      <c r="T109" s="2"/>
      <c r="U109" s="2"/>
      <c r="V109" s="23"/>
      <c r="W109" s="50"/>
      <c r="X109" s="2"/>
      <c r="Y109" s="2"/>
      <c r="Z109" s="2"/>
      <c r="AA109" s="2"/>
      <c r="AB109" s="2"/>
      <c r="AC109" s="23"/>
      <c r="AD109" s="48"/>
      <c r="AE109" s="2"/>
      <c r="AF109" s="23"/>
      <c r="BH109" s="9"/>
      <c r="BI109" s="9"/>
      <c r="BS109"/>
      <c r="BT109"/>
    </row>
    <row r="110" spans="1:72" ht="15.75" x14ac:dyDescent="0.25">
      <c r="A110" s="24"/>
      <c r="B110" s="50"/>
      <c r="C110" s="2"/>
      <c r="D110" s="2"/>
      <c r="E110" s="2"/>
      <c r="F110" s="2"/>
      <c r="G110" s="2"/>
      <c r="H110" s="23"/>
      <c r="I110" s="50"/>
      <c r="J110" s="2"/>
      <c r="K110" s="2"/>
      <c r="L110" s="2"/>
      <c r="M110" s="2"/>
      <c r="N110" s="2"/>
      <c r="O110" s="23"/>
      <c r="P110" s="50"/>
      <c r="Q110" s="2"/>
      <c r="R110" s="2"/>
      <c r="S110" s="2"/>
      <c r="T110" s="2"/>
      <c r="U110" s="2"/>
      <c r="V110" s="23"/>
      <c r="W110" s="50"/>
      <c r="X110" s="2"/>
      <c r="Y110" s="2"/>
      <c r="Z110" s="2"/>
      <c r="AA110" s="2"/>
      <c r="AB110" s="2"/>
      <c r="AC110" s="23"/>
      <c r="AD110" s="48"/>
      <c r="AE110" s="2"/>
      <c r="AF110" s="23"/>
      <c r="BH110" s="9"/>
      <c r="BI110" s="9"/>
      <c r="BS110"/>
      <c r="BT110"/>
    </row>
    <row r="111" spans="1:72" x14ac:dyDescent="0.25">
      <c r="A111" s="22" t="s">
        <v>42</v>
      </c>
      <c r="B111" s="50"/>
      <c r="C111" s="2"/>
      <c r="D111" s="2"/>
      <c r="E111" s="2"/>
      <c r="F111" s="2"/>
      <c r="G111" s="2"/>
      <c r="H111" s="23"/>
      <c r="I111" s="50"/>
      <c r="J111" s="2"/>
      <c r="K111" s="2"/>
      <c r="L111" s="2"/>
      <c r="M111" s="2"/>
      <c r="N111" s="2"/>
      <c r="O111" s="23"/>
      <c r="P111" s="50"/>
      <c r="Q111" s="2"/>
      <c r="R111" s="2"/>
      <c r="S111" s="2"/>
      <c r="T111" s="2"/>
      <c r="U111" s="2"/>
      <c r="V111" s="23"/>
      <c r="W111" s="50"/>
      <c r="X111" s="2"/>
      <c r="Y111" s="2"/>
      <c r="Z111" s="2"/>
      <c r="AA111" s="2"/>
      <c r="AB111" s="2"/>
      <c r="AC111" s="23"/>
      <c r="AD111" s="48"/>
      <c r="AE111" s="2"/>
      <c r="AF111" s="23"/>
      <c r="BH111" s="9"/>
      <c r="BI111" s="9"/>
      <c r="BS111"/>
      <c r="BT111"/>
    </row>
    <row r="112" spans="1:72" x14ac:dyDescent="0.25">
      <c r="A112" s="25"/>
      <c r="B112" s="50"/>
      <c r="C112" s="2"/>
      <c r="D112" s="2"/>
      <c r="E112" s="2"/>
      <c r="F112" s="2"/>
      <c r="G112" s="2"/>
      <c r="H112" s="23"/>
      <c r="I112" s="50"/>
      <c r="J112" s="2"/>
      <c r="K112" s="2"/>
      <c r="L112" s="2"/>
      <c r="M112" s="2"/>
      <c r="N112" s="2"/>
      <c r="O112" s="23"/>
      <c r="P112" s="50"/>
      <c r="Q112" s="2"/>
      <c r="R112" s="2"/>
      <c r="S112" s="2"/>
      <c r="T112" s="2"/>
      <c r="U112" s="2"/>
      <c r="V112" s="23"/>
      <c r="W112" s="50"/>
      <c r="X112" s="2"/>
      <c r="Y112" s="2"/>
      <c r="Z112" s="2"/>
      <c r="AA112" s="2"/>
      <c r="AB112" s="2"/>
      <c r="AC112" s="23"/>
      <c r="AD112" s="48"/>
      <c r="AE112" s="2"/>
      <c r="AF112" s="23"/>
      <c r="BH112" s="9"/>
      <c r="BI112" s="9"/>
      <c r="BS112"/>
      <c r="BT112"/>
    </row>
    <row r="113" spans="1:72" x14ac:dyDescent="0.25">
      <c r="A113" s="22" t="s">
        <v>43</v>
      </c>
      <c r="B113" s="50"/>
      <c r="C113" s="2"/>
      <c r="D113" s="2"/>
      <c r="E113" s="2"/>
      <c r="F113" s="2"/>
      <c r="G113" s="2"/>
      <c r="H113" s="23"/>
      <c r="I113" s="50"/>
      <c r="J113" s="2"/>
      <c r="K113" s="2"/>
      <c r="L113" s="2"/>
      <c r="M113" s="2"/>
      <c r="N113" s="2"/>
      <c r="O113" s="23"/>
      <c r="P113" s="50"/>
      <c r="Q113" s="2"/>
      <c r="R113" s="2"/>
      <c r="S113" s="2"/>
      <c r="T113" s="2"/>
      <c r="U113" s="2"/>
      <c r="V113" s="23"/>
      <c r="W113" s="50"/>
      <c r="X113" s="2"/>
      <c r="Y113" s="2"/>
      <c r="Z113" s="2"/>
      <c r="AA113" s="2"/>
      <c r="AB113" s="2"/>
      <c r="AC113" s="23"/>
      <c r="AD113" s="48"/>
      <c r="AE113" s="2"/>
      <c r="AF113" s="23"/>
      <c r="BH113" s="9"/>
      <c r="BI113" s="9"/>
      <c r="BS113"/>
      <c r="BT113"/>
    </row>
    <row r="114" spans="1:72" ht="15.75" x14ac:dyDescent="0.25">
      <c r="A114" s="24"/>
      <c r="B114" s="50"/>
      <c r="C114" s="2"/>
      <c r="D114" s="2"/>
      <c r="E114" s="2"/>
      <c r="F114" s="2"/>
      <c r="G114" s="2"/>
      <c r="H114" s="23"/>
      <c r="I114" s="50"/>
      <c r="J114" s="2"/>
      <c r="K114" s="2"/>
      <c r="L114" s="2"/>
      <c r="M114" s="2"/>
      <c r="N114" s="2"/>
      <c r="O114" s="23"/>
      <c r="P114" s="50"/>
      <c r="Q114" s="2"/>
      <c r="R114" s="2"/>
      <c r="S114" s="2"/>
      <c r="T114" s="2"/>
      <c r="U114" s="2"/>
      <c r="V114" s="23"/>
      <c r="W114" s="50"/>
      <c r="X114" s="2"/>
      <c r="Y114" s="2"/>
      <c r="Z114" s="2"/>
      <c r="AA114" s="2"/>
      <c r="AB114" s="2"/>
      <c r="AC114" s="23"/>
      <c r="AD114" s="48"/>
      <c r="AE114" s="2"/>
      <c r="AF114" s="23"/>
      <c r="BH114" s="9"/>
      <c r="BI114" s="9"/>
      <c r="BS114"/>
      <c r="BT114"/>
    </row>
    <row r="115" spans="1:72" x14ac:dyDescent="0.25">
      <c r="A115" s="22" t="s">
        <v>44</v>
      </c>
      <c r="B115" s="50"/>
      <c r="C115" s="2"/>
      <c r="D115" s="2"/>
      <c r="E115" s="2"/>
      <c r="F115" s="2"/>
      <c r="G115" s="2"/>
      <c r="H115" s="23"/>
      <c r="I115" s="50"/>
      <c r="J115" s="2"/>
      <c r="K115" s="2"/>
      <c r="L115" s="2"/>
      <c r="M115" s="2"/>
      <c r="N115" s="2"/>
      <c r="O115" s="23"/>
      <c r="P115" s="50"/>
      <c r="Q115" s="2"/>
      <c r="R115" s="2"/>
      <c r="S115" s="2"/>
      <c r="T115" s="2"/>
      <c r="U115" s="2"/>
      <c r="V115" s="23"/>
      <c r="W115" s="50"/>
      <c r="X115" s="2"/>
      <c r="Y115" s="2"/>
      <c r="Z115" s="2"/>
      <c r="AA115" s="2"/>
      <c r="AB115" s="2"/>
      <c r="AC115" s="23"/>
      <c r="AD115" s="48"/>
      <c r="AE115" s="2"/>
      <c r="AF115" s="23"/>
      <c r="BH115" s="9"/>
      <c r="BI115" s="9"/>
      <c r="BS115"/>
      <c r="BT115"/>
    </row>
    <row r="116" spans="1:72" ht="15.75" x14ac:dyDescent="0.25">
      <c r="A116" s="24"/>
      <c r="B116" s="50"/>
      <c r="C116" s="2"/>
      <c r="D116" s="2"/>
      <c r="E116" s="2"/>
      <c r="F116" s="2"/>
      <c r="G116" s="2"/>
      <c r="H116" s="23"/>
      <c r="I116" s="50"/>
      <c r="J116" s="2"/>
      <c r="K116" s="2"/>
      <c r="L116" s="2"/>
      <c r="M116" s="2"/>
      <c r="N116" s="2"/>
      <c r="O116" s="23"/>
      <c r="P116" s="50"/>
      <c r="Q116" s="2"/>
      <c r="R116" s="2"/>
      <c r="S116" s="2"/>
      <c r="T116" s="2"/>
      <c r="U116" s="2"/>
      <c r="V116" s="23"/>
      <c r="W116" s="50"/>
      <c r="X116" s="2"/>
      <c r="Y116" s="2"/>
      <c r="Z116" s="2"/>
      <c r="AA116" s="2"/>
      <c r="AB116" s="2"/>
      <c r="AC116" s="23"/>
      <c r="AD116" s="48"/>
      <c r="AE116" s="2"/>
      <c r="AF116" s="23"/>
      <c r="BH116" s="9"/>
      <c r="BI116" s="9"/>
      <c r="BS116"/>
      <c r="BT116"/>
    </row>
    <row r="117" spans="1:72" x14ac:dyDescent="0.25">
      <c r="A117" s="22" t="s">
        <v>45</v>
      </c>
      <c r="B117" s="50"/>
      <c r="C117" s="2"/>
      <c r="D117" s="2"/>
      <c r="E117" s="2"/>
      <c r="F117" s="2"/>
      <c r="G117" s="2"/>
      <c r="H117" s="23"/>
      <c r="I117" s="50"/>
      <c r="J117" s="2"/>
      <c r="K117" s="2"/>
      <c r="L117" s="2"/>
      <c r="M117" s="2"/>
      <c r="N117" s="2"/>
      <c r="O117" s="23"/>
      <c r="P117" s="50"/>
      <c r="Q117" s="2"/>
      <c r="R117" s="2"/>
      <c r="S117" s="2"/>
      <c r="T117" s="2"/>
      <c r="U117" s="2"/>
      <c r="V117" s="23"/>
      <c r="W117" s="50"/>
      <c r="X117" s="2"/>
      <c r="Y117" s="2"/>
      <c r="Z117" s="2"/>
      <c r="AA117" s="2"/>
      <c r="AB117" s="2"/>
      <c r="AC117" s="23"/>
      <c r="AD117" s="48"/>
      <c r="AE117" s="2"/>
      <c r="AF117" s="23"/>
      <c r="BH117" s="9"/>
      <c r="BI117" s="9"/>
      <c r="BS117"/>
      <c r="BT117"/>
    </row>
    <row r="118" spans="1:72" x14ac:dyDescent="0.25">
      <c r="A118" s="25"/>
      <c r="B118" s="50"/>
      <c r="C118" s="2"/>
      <c r="D118" s="2"/>
      <c r="E118" s="2"/>
      <c r="F118" s="2"/>
      <c r="G118" s="2"/>
      <c r="H118" s="23"/>
      <c r="I118" s="50"/>
      <c r="J118" s="2"/>
      <c r="K118" s="2"/>
      <c r="L118" s="2"/>
      <c r="M118" s="2"/>
      <c r="N118" s="2"/>
      <c r="O118" s="23"/>
      <c r="P118" s="50"/>
      <c r="Q118" s="2"/>
      <c r="R118" s="2"/>
      <c r="S118" s="2"/>
      <c r="T118" s="2"/>
      <c r="U118" s="2"/>
      <c r="V118" s="23"/>
      <c r="W118" s="50"/>
      <c r="X118" s="2"/>
      <c r="Y118" s="2"/>
      <c r="Z118" s="2"/>
      <c r="AA118" s="2"/>
      <c r="AB118" s="2"/>
      <c r="AC118" s="23"/>
      <c r="AD118" s="48"/>
      <c r="AE118" s="2"/>
      <c r="AF118" s="23"/>
      <c r="BH118" s="9"/>
      <c r="BI118" s="9"/>
      <c r="BS118"/>
      <c r="BT118"/>
    </row>
    <row r="119" spans="1:72" x14ac:dyDescent="0.25">
      <c r="A119" s="22" t="s">
        <v>46</v>
      </c>
      <c r="B119" s="50"/>
      <c r="C119" s="2"/>
      <c r="D119" s="2"/>
      <c r="E119" s="2"/>
      <c r="F119" s="2"/>
      <c r="G119" s="2"/>
      <c r="H119" s="23"/>
      <c r="I119" s="50"/>
      <c r="J119" s="2"/>
      <c r="K119" s="2"/>
      <c r="L119" s="2"/>
      <c r="M119" s="2"/>
      <c r="N119" s="2"/>
      <c r="O119" s="23"/>
      <c r="P119" s="50"/>
      <c r="Q119" s="2"/>
      <c r="R119" s="2"/>
      <c r="S119" s="2"/>
      <c r="T119" s="2"/>
      <c r="U119" s="2"/>
      <c r="V119" s="23"/>
      <c r="W119" s="50"/>
      <c r="X119" s="2"/>
      <c r="Y119" s="2"/>
      <c r="Z119" s="2"/>
      <c r="AA119" s="2"/>
      <c r="AB119" s="2"/>
      <c r="AC119" s="23"/>
      <c r="AD119" s="48"/>
      <c r="AE119" s="2"/>
      <c r="AF119" s="23"/>
      <c r="BH119" s="9"/>
      <c r="BI119" s="9"/>
      <c r="BS119"/>
      <c r="BT119"/>
    </row>
    <row r="120" spans="1:72" x14ac:dyDescent="0.25">
      <c r="A120" s="25"/>
      <c r="B120" s="50"/>
      <c r="C120" s="2"/>
      <c r="D120" s="2"/>
      <c r="E120" s="2"/>
      <c r="F120" s="2"/>
      <c r="G120" s="2"/>
      <c r="H120" s="23"/>
      <c r="I120" s="50"/>
      <c r="J120" s="2"/>
      <c r="K120" s="2"/>
      <c r="L120" s="2"/>
      <c r="M120" s="2"/>
      <c r="N120" s="2"/>
      <c r="O120" s="23"/>
      <c r="P120" s="50"/>
      <c r="Q120" s="2"/>
      <c r="R120" s="2"/>
      <c r="S120" s="2"/>
      <c r="T120" s="2"/>
      <c r="U120" s="2"/>
      <c r="V120" s="23"/>
      <c r="W120" s="50"/>
      <c r="X120" s="2"/>
      <c r="Y120" s="2"/>
      <c r="Z120" s="2"/>
      <c r="AA120" s="2"/>
      <c r="AB120" s="2"/>
      <c r="AC120" s="23"/>
      <c r="AD120" s="48"/>
      <c r="AE120" s="2"/>
      <c r="AF120" s="23"/>
      <c r="BH120" s="9"/>
      <c r="BI120" s="9"/>
      <c r="BS120"/>
      <c r="BT120"/>
    </row>
    <row r="121" spans="1:72" ht="17.25" thickBot="1" x14ac:dyDescent="0.3">
      <c r="A121" s="26" t="s">
        <v>47</v>
      </c>
      <c r="B121" s="51"/>
      <c r="C121" s="27"/>
      <c r="D121" s="27"/>
      <c r="E121" s="27"/>
      <c r="F121" s="27"/>
      <c r="G121" s="27"/>
      <c r="H121" s="28"/>
      <c r="I121" s="51"/>
      <c r="J121" s="27"/>
      <c r="K121" s="27"/>
      <c r="L121" s="27"/>
      <c r="M121" s="27"/>
      <c r="N121" s="27"/>
      <c r="O121" s="28"/>
      <c r="P121" s="51"/>
      <c r="Q121" s="27"/>
      <c r="R121" s="27"/>
      <c r="S121" s="27"/>
      <c r="T121" s="27"/>
      <c r="U121" s="27"/>
      <c r="V121" s="28"/>
      <c r="W121" s="51"/>
      <c r="X121" s="27"/>
      <c r="Y121" s="27"/>
      <c r="Z121" s="27"/>
      <c r="AA121" s="27"/>
      <c r="AB121" s="27"/>
      <c r="AC121" s="28"/>
      <c r="AD121" s="49"/>
      <c r="AE121" s="27"/>
      <c r="AF121" s="28"/>
      <c r="BH121" s="9"/>
      <c r="BI121" s="9"/>
      <c r="BS121"/>
      <c r="BT121"/>
    </row>
    <row r="122" spans="1:72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</row>
    <row r="123" spans="1:72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</row>
    <row r="124" spans="1:72" ht="17.25" thickBot="1" x14ac:dyDescent="0.3">
      <c r="A124" s="15">
        <v>11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spans="1:72" ht="23.25" thickBot="1" x14ac:dyDescent="0.45">
      <c r="A125" s="34" t="s">
        <v>6</v>
      </c>
      <c r="B125" s="128">
        <f>DATE($B$5,A124,1)</f>
        <v>41214</v>
      </c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30"/>
      <c r="AF125" s="29"/>
      <c r="BI125" s="9"/>
      <c r="BT125"/>
    </row>
    <row r="126" spans="1:72" ht="19.5" x14ac:dyDescent="0.25">
      <c r="A126" s="17" t="s">
        <v>7</v>
      </c>
      <c r="B126" s="136">
        <f>WEEKNUM(B127)</f>
        <v>44</v>
      </c>
      <c r="C126" s="141"/>
      <c r="D126" s="141"/>
      <c r="E126" s="137"/>
      <c r="F126" s="136">
        <f t="shared" ref="F126:AA126" si="10">WEEKNUM(F127)</f>
        <v>45</v>
      </c>
      <c r="G126" s="141"/>
      <c r="H126" s="141"/>
      <c r="I126" s="141"/>
      <c r="J126" s="141"/>
      <c r="K126" s="141"/>
      <c r="L126" s="137"/>
      <c r="M126" s="136">
        <f t="shared" si="10"/>
        <v>46</v>
      </c>
      <c r="N126" s="141"/>
      <c r="O126" s="141"/>
      <c r="P126" s="141"/>
      <c r="Q126" s="141"/>
      <c r="R126" s="141"/>
      <c r="S126" s="137"/>
      <c r="T126" s="136">
        <f t="shared" si="10"/>
        <v>47</v>
      </c>
      <c r="U126" s="141"/>
      <c r="V126" s="141"/>
      <c r="W126" s="141"/>
      <c r="X126" s="141"/>
      <c r="Y126" s="141"/>
      <c r="Z126" s="137"/>
      <c r="AA126" s="136">
        <f t="shared" si="10"/>
        <v>48</v>
      </c>
      <c r="AB126" s="141"/>
      <c r="AC126" s="141"/>
      <c r="AD126" s="141"/>
      <c r="AE126" s="137"/>
      <c r="AF126" s="30"/>
      <c r="BG126" s="9"/>
      <c r="BH126" s="9"/>
      <c r="BI126" s="9"/>
      <c r="BR126"/>
      <c r="BS126"/>
      <c r="BT126"/>
    </row>
    <row r="127" spans="1:72" ht="19.5" customHeight="1" x14ac:dyDescent="0.25">
      <c r="A127" s="134" t="s">
        <v>8</v>
      </c>
      <c r="B127" s="85">
        <f>DATE($B$5,$A$124,1)</f>
        <v>41214</v>
      </c>
      <c r="C127" s="89">
        <f>DATE($B$5,$A$124,2)</f>
        <v>41215</v>
      </c>
      <c r="D127" s="89">
        <f>DATE($B$5,$A$124,3)</f>
        <v>41216</v>
      </c>
      <c r="E127" s="90">
        <f>DATE($B$5,$A$124,4)</f>
        <v>41217</v>
      </c>
      <c r="F127" s="85">
        <f>DATE($B$5,$A$124,5)</f>
        <v>41218</v>
      </c>
      <c r="G127" s="89">
        <f>DATE($B$5,$A$124,6)</f>
        <v>41219</v>
      </c>
      <c r="H127" s="89">
        <f>DATE($B$5,$A$124,7)</f>
        <v>41220</v>
      </c>
      <c r="I127" s="89">
        <f>DATE($B$5,$A$124,8)</f>
        <v>41221</v>
      </c>
      <c r="J127" s="89">
        <f>DATE($B$5,$A$124,9)</f>
        <v>41222</v>
      </c>
      <c r="K127" s="89">
        <f>DATE($B$5,$A$124,10)</f>
        <v>41223</v>
      </c>
      <c r="L127" s="90">
        <f>DATE($B$5,$A$124,11)</f>
        <v>41224</v>
      </c>
      <c r="M127" s="85">
        <f>DATE($B$5,$A$124,12)</f>
        <v>41225</v>
      </c>
      <c r="N127" s="89">
        <f>DATE($B$5,$A$124,13)</f>
        <v>41226</v>
      </c>
      <c r="O127" s="89">
        <f>DATE($B$5,$A$124,14)</f>
        <v>41227</v>
      </c>
      <c r="P127" s="89">
        <f>DATE($B$5,$A$124,15)</f>
        <v>41228</v>
      </c>
      <c r="Q127" s="89">
        <f>DATE($B$5,$A$124,16)</f>
        <v>41229</v>
      </c>
      <c r="R127" s="89">
        <f>DATE($B$5,$A$124,17)</f>
        <v>41230</v>
      </c>
      <c r="S127" s="90">
        <f>DATE($B$5,$A$124,18)</f>
        <v>41231</v>
      </c>
      <c r="T127" s="85">
        <f>DATE($B$5,$A$124,19)</f>
        <v>41232</v>
      </c>
      <c r="U127" s="89">
        <f>DATE($B$5,$A$124,20)</f>
        <v>41233</v>
      </c>
      <c r="V127" s="89">
        <f>DATE($B$5,$A$124,21)</f>
        <v>41234</v>
      </c>
      <c r="W127" s="89">
        <f>DATE($B$5,$A$124,22)</f>
        <v>41235</v>
      </c>
      <c r="X127" s="89">
        <f>DATE($B$5,$A$124,23)</f>
        <v>41236</v>
      </c>
      <c r="Y127" s="89">
        <f>DATE($B$5,$A$124,24)</f>
        <v>41237</v>
      </c>
      <c r="Z127" s="90">
        <f>DATE($B$5,$A$124,25)</f>
        <v>41238</v>
      </c>
      <c r="AA127" s="85">
        <f>DATE($B$5,$A$124,26)</f>
        <v>41239</v>
      </c>
      <c r="AB127" s="89">
        <f>DATE($B$5,$A$124,27)</f>
        <v>41240</v>
      </c>
      <c r="AC127" s="89">
        <f>DATE($B$5,$A$124,28)</f>
        <v>41241</v>
      </c>
      <c r="AD127" s="89">
        <f>DATE($B$5,$A$124,29)</f>
        <v>41242</v>
      </c>
      <c r="AE127" s="90">
        <f>DATE($B$5,$A$124,30)</f>
        <v>41243</v>
      </c>
      <c r="AF127" s="31"/>
      <c r="BH127" s="9"/>
      <c r="BI127" s="9"/>
      <c r="BS127"/>
      <c r="BT127"/>
    </row>
    <row r="128" spans="1:72" ht="18.75" thickBot="1" x14ac:dyDescent="0.3">
      <c r="A128" s="135"/>
      <c r="B128" s="91">
        <f>WEEKDAY(B127)</f>
        <v>5</v>
      </c>
      <c r="C128" s="92">
        <f t="shared" ref="C128:AE128" si="11">WEEKDAY(C127)</f>
        <v>6</v>
      </c>
      <c r="D128" s="92">
        <f t="shared" si="11"/>
        <v>7</v>
      </c>
      <c r="E128" s="93">
        <f t="shared" si="11"/>
        <v>1</v>
      </c>
      <c r="F128" s="91">
        <f t="shared" si="11"/>
        <v>2</v>
      </c>
      <c r="G128" s="92">
        <f t="shared" si="11"/>
        <v>3</v>
      </c>
      <c r="H128" s="92">
        <f t="shared" si="11"/>
        <v>4</v>
      </c>
      <c r="I128" s="92">
        <f t="shared" si="11"/>
        <v>5</v>
      </c>
      <c r="J128" s="92">
        <f t="shared" si="11"/>
        <v>6</v>
      </c>
      <c r="K128" s="92">
        <f t="shared" si="11"/>
        <v>7</v>
      </c>
      <c r="L128" s="93">
        <f t="shared" si="11"/>
        <v>1</v>
      </c>
      <c r="M128" s="91">
        <f t="shared" si="11"/>
        <v>2</v>
      </c>
      <c r="N128" s="92">
        <f t="shared" si="11"/>
        <v>3</v>
      </c>
      <c r="O128" s="92">
        <f t="shared" si="11"/>
        <v>4</v>
      </c>
      <c r="P128" s="92">
        <f t="shared" si="11"/>
        <v>5</v>
      </c>
      <c r="Q128" s="92">
        <f t="shared" si="11"/>
        <v>6</v>
      </c>
      <c r="R128" s="92">
        <f t="shared" si="11"/>
        <v>7</v>
      </c>
      <c r="S128" s="93">
        <f t="shared" si="11"/>
        <v>1</v>
      </c>
      <c r="T128" s="91">
        <f t="shared" si="11"/>
        <v>2</v>
      </c>
      <c r="U128" s="92">
        <f t="shared" si="11"/>
        <v>3</v>
      </c>
      <c r="V128" s="92">
        <f t="shared" si="11"/>
        <v>4</v>
      </c>
      <c r="W128" s="92">
        <f t="shared" si="11"/>
        <v>5</v>
      </c>
      <c r="X128" s="92">
        <f t="shared" si="11"/>
        <v>6</v>
      </c>
      <c r="Y128" s="92">
        <f t="shared" si="11"/>
        <v>7</v>
      </c>
      <c r="Z128" s="93">
        <f t="shared" si="11"/>
        <v>1</v>
      </c>
      <c r="AA128" s="91">
        <f t="shared" si="11"/>
        <v>2</v>
      </c>
      <c r="AB128" s="92">
        <f t="shared" si="11"/>
        <v>3</v>
      </c>
      <c r="AC128" s="92">
        <f t="shared" si="11"/>
        <v>4</v>
      </c>
      <c r="AD128" s="92">
        <f t="shared" si="11"/>
        <v>5</v>
      </c>
      <c r="AE128" s="93">
        <f t="shared" si="11"/>
        <v>6</v>
      </c>
      <c r="AF128" s="32"/>
      <c r="BH128" s="9"/>
      <c r="BI128" s="9"/>
      <c r="BS128"/>
      <c r="BT128"/>
    </row>
    <row r="129" spans="1:72" ht="15.75" x14ac:dyDescent="0.25">
      <c r="A129" s="19"/>
      <c r="B129" s="87"/>
      <c r="C129" s="88"/>
      <c r="D129" s="88"/>
      <c r="E129" s="77"/>
      <c r="F129" s="87"/>
      <c r="G129" s="88"/>
      <c r="H129" s="88"/>
      <c r="I129" s="88"/>
      <c r="J129" s="88"/>
      <c r="K129" s="88"/>
      <c r="L129" s="77"/>
      <c r="M129" s="87"/>
      <c r="N129" s="88"/>
      <c r="O129" s="88"/>
      <c r="P129" s="88"/>
      <c r="Q129" s="88"/>
      <c r="R129" s="88"/>
      <c r="S129" s="77"/>
      <c r="T129" s="87"/>
      <c r="U129" s="88"/>
      <c r="V129" s="88"/>
      <c r="W129" s="88"/>
      <c r="X129" s="88"/>
      <c r="Y129" s="88"/>
      <c r="Z129" s="77"/>
      <c r="AA129" s="87"/>
      <c r="AB129" s="88"/>
      <c r="AC129" s="88"/>
      <c r="AD129" s="88"/>
      <c r="AE129" s="77"/>
      <c r="AF129" s="33"/>
      <c r="BH129" s="9"/>
      <c r="BI129" s="9"/>
      <c r="BS129"/>
      <c r="BT129"/>
    </row>
    <row r="130" spans="1:72" x14ac:dyDescent="0.25">
      <c r="A130" s="22" t="s">
        <v>40</v>
      </c>
      <c r="B130" s="50"/>
      <c r="C130" s="2"/>
      <c r="D130" s="2"/>
      <c r="E130" s="23"/>
      <c r="F130" s="50"/>
      <c r="G130" s="2"/>
      <c r="H130" s="2"/>
      <c r="I130" s="2"/>
      <c r="J130" s="2"/>
      <c r="K130" s="2"/>
      <c r="L130" s="23"/>
      <c r="M130" s="50"/>
      <c r="N130" s="2"/>
      <c r="O130" s="2"/>
      <c r="P130" s="2"/>
      <c r="Q130" s="2"/>
      <c r="R130" s="2"/>
      <c r="S130" s="23"/>
      <c r="T130" s="50"/>
      <c r="U130" s="2"/>
      <c r="V130" s="2"/>
      <c r="W130" s="2"/>
      <c r="X130" s="2"/>
      <c r="Y130" s="2"/>
      <c r="Z130" s="23"/>
      <c r="AA130" s="50"/>
      <c r="AB130" s="2"/>
      <c r="AC130" s="2"/>
      <c r="AD130" s="2"/>
      <c r="AE130" s="23"/>
      <c r="AF130" s="33"/>
      <c r="BH130" s="9"/>
      <c r="BI130" s="9"/>
      <c r="BS130"/>
      <c r="BT130"/>
    </row>
    <row r="131" spans="1:72" ht="15.75" x14ac:dyDescent="0.25">
      <c r="A131" s="24"/>
      <c r="B131" s="50"/>
      <c r="C131" s="2"/>
      <c r="D131" s="2"/>
      <c r="E131" s="23"/>
      <c r="F131" s="50"/>
      <c r="G131" s="2"/>
      <c r="H131" s="2"/>
      <c r="I131" s="2"/>
      <c r="J131" s="2"/>
      <c r="K131" s="2"/>
      <c r="L131" s="23"/>
      <c r="M131" s="50"/>
      <c r="N131" s="2"/>
      <c r="O131" s="2"/>
      <c r="P131" s="2"/>
      <c r="Q131" s="2"/>
      <c r="R131" s="2"/>
      <c r="S131" s="23"/>
      <c r="T131" s="50"/>
      <c r="U131" s="2"/>
      <c r="V131" s="2"/>
      <c r="W131" s="2"/>
      <c r="X131" s="2"/>
      <c r="Y131" s="2"/>
      <c r="Z131" s="23"/>
      <c r="AA131" s="50"/>
      <c r="AB131" s="2"/>
      <c r="AC131" s="2"/>
      <c r="AD131" s="2"/>
      <c r="AE131" s="23"/>
      <c r="AF131" s="33"/>
      <c r="BH131" s="9"/>
      <c r="BI131" s="9"/>
      <c r="BS131"/>
      <c r="BT131"/>
    </row>
    <row r="132" spans="1:72" x14ac:dyDescent="0.25">
      <c r="A132" s="22" t="s">
        <v>41</v>
      </c>
      <c r="B132" s="50"/>
      <c r="C132" s="2"/>
      <c r="D132" s="2"/>
      <c r="E132" s="23"/>
      <c r="F132" s="50"/>
      <c r="G132" s="2"/>
      <c r="H132" s="2"/>
      <c r="I132" s="2"/>
      <c r="J132" s="2"/>
      <c r="K132" s="2"/>
      <c r="L132" s="23"/>
      <c r="M132" s="50"/>
      <c r="N132" s="2"/>
      <c r="O132" s="2"/>
      <c r="P132" s="2"/>
      <c r="Q132" s="2"/>
      <c r="R132" s="2"/>
      <c r="S132" s="23"/>
      <c r="T132" s="50"/>
      <c r="U132" s="2"/>
      <c r="V132" s="2"/>
      <c r="W132" s="2"/>
      <c r="X132" s="2"/>
      <c r="Y132" s="2"/>
      <c r="Z132" s="23"/>
      <c r="AA132" s="50"/>
      <c r="AB132" s="2"/>
      <c r="AC132" s="2"/>
      <c r="AD132" s="2"/>
      <c r="AE132" s="23"/>
      <c r="AF132" s="33"/>
      <c r="BH132" s="9"/>
      <c r="BI132" s="9"/>
      <c r="BS132"/>
      <c r="BT132"/>
    </row>
    <row r="133" spans="1:72" ht="15.75" x14ac:dyDescent="0.25">
      <c r="A133" s="24"/>
      <c r="B133" s="50"/>
      <c r="C133" s="2"/>
      <c r="D133" s="2"/>
      <c r="E133" s="23"/>
      <c r="F133" s="50"/>
      <c r="G133" s="2"/>
      <c r="H133" s="2"/>
      <c r="I133" s="2"/>
      <c r="J133" s="2"/>
      <c r="K133" s="2"/>
      <c r="L133" s="23"/>
      <c r="M133" s="50"/>
      <c r="N133" s="2"/>
      <c r="O133" s="2"/>
      <c r="P133" s="2"/>
      <c r="Q133" s="2"/>
      <c r="R133" s="2"/>
      <c r="S133" s="23"/>
      <c r="T133" s="50"/>
      <c r="U133" s="2"/>
      <c r="V133" s="2"/>
      <c r="W133" s="2"/>
      <c r="X133" s="2"/>
      <c r="Y133" s="2"/>
      <c r="Z133" s="23"/>
      <c r="AA133" s="50"/>
      <c r="AB133" s="2"/>
      <c r="AC133" s="2"/>
      <c r="AD133" s="2"/>
      <c r="AE133" s="23"/>
      <c r="AF133" s="33"/>
      <c r="BH133" s="9"/>
      <c r="BI133" s="9"/>
      <c r="BS133"/>
      <c r="BT133"/>
    </row>
    <row r="134" spans="1:72" x14ac:dyDescent="0.25">
      <c r="A134" s="22" t="s">
        <v>42</v>
      </c>
      <c r="B134" s="50"/>
      <c r="C134" s="2" t="s">
        <v>0</v>
      </c>
      <c r="D134" s="2"/>
      <c r="E134" s="23"/>
      <c r="F134" s="50"/>
      <c r="G134" s="2" t="s">
        <v>0</v>
      </c>
      <c r="H134" s="2"/>
      <c r="I134" s="2"/>
      <c r="J134" s="2"/>
      <c r="K134" s="2"/>
      <c r="L134" s="23"/>
      <c r="M134" s="50"/>
      <c r="N134" s="2"/>
      <c r="O134" s="2"/>
      <c r="P134" s="2"/>
      <c r="Q134" s="2" t="s">
        <v>0</v>
      </c>
      <c r="R134" s="2"/>
      <c r="S134" s="23"/>
      <c r="T134" s="50"/>
      <c r="U134" s="2"/>
      <c r="V134" s="2"/>
      <c r="W134" s="2"/>
      <c r="X134" s="2"/>
      <c r="Y134" s="2"/>
      <c r="Z134" s="23"/>
      <c r="AA134" s="50" t="s">
        <v>0</v>
      </c>
      <c r="AB134" s="2"/>
      <c r="AC134" s="2"/>
      <c r="AD134" s="2"/>
      <c r="AE134" s="23"/>
      <c r="AF134" s="33"/>
      <c r="BH134" s="9"/>
      <c r="BI134" s="9"/>
      <c r="BS134"/>
      <c r="BT134"/>
    </row>
    <row r="135" spans="1:72" x14ac:dyDescent="0.25">
      <c r="A135" s="25"/>
      <c r="B135" s="50"/>
      <c r="C135" s="2"/>
      <c r="D135" s="2"/>
      <c r="E135" s="23"/>
      <c r="F135" s="50"/>
      <c r="G135" s="2"/>
      <c r="H135" s="2"/>
      <c r="I135" s="2"/>
      <c r="J135" s="2"/>
      <c r="K135" s="2"/>
      <c r="L135" s="23"/>
      <c r="M135" s="50"/>
      <c r="N135" s="2"/>
      <c r="O135" s="2"/>
      <c r="P135" s="2"/>
      <c r="Q135" s="2"/>
      <c r="R135" s="2"/>
      <c r="S135" s="23"/>
      <c r="T135" s="50"/>
      <c r="U135" s="2"/>
      <c r="V135" s="2"/>
      <c r="W135" s="2"/>
      <c r="X135" s="2"/>
      <c r="Y135" s="2"/>
      <c r="Z135" s="23"/>
      <c r="AA135" s="50"/>
      <c r="AB135" s="2"/>
      <c r="AC135" s="2"/>
      <c r="AD135" s="2"/>
      <c r="AE135" s="23"/>
      <c r="AF135" s="33"/>
      <c r="BH135" s="9"/>
      <c r="BI135" s="9"/>
      <c r="BS135"/>
      <c r="BT135"/>
    </row>
    <row r="136" spans="1:72" x14ac:dyDescent="0.25">
      <c r="A136" s="22" t="s">
        <v>43</v>
      </c>
      <c r="B136" s="50"/>
      <c r="C136" s="2"/>
      <c r="D136" s="2"/>
      <c r="E136" s="23"/>
      <c r="F136" s="50"/>
      <c r="G136" s="2"/>
      <c r="H136" s="2"/>
      <c r="I136" s="2"/>
      <c r="J136" s="2"/>
      <c r="K136" s="2"/>
      <c r="L136" s="23"/>
      <c r="M136" s="50"/>
      <c r="N136" s="2"/>
      <c r="O136" s="2"/>
      <c r="P136" s="2"/>
      <c r="Q136" s="2"/>
      <c r="R136" s="2"/>
      <c r="S136" s="23"/>
      <c r="T136" s="50"/>
      <c r="U136" s="2"/>
      <c r="V136" s="2"/>
      <c r="W136" s="2"/>
      <c r="X136" s="2"/>
      <c r="Y136" s="2"/>
      <c r="Z136" s="23"/>
      <c r="AA136" s="50"/>
      <c r="AB136" s="2"/>
      <c r="AC136" s="2"/>
      <c r="AD136" s="2"/>
      <c r="AE136" s="23"/>
      <c r="AF136" s="33"/>
      <c r="BH136" s="9"/>
      <c r="BI136" s="9"/>
      <c r="BS136"/>
      <c r="BT136"/>
    </row>
    <row r="137" spans="1:72" ht="15.75" x14ac:dyDescent="0.25">
      <c r="A137" s="24"/>
      <c r="B137" s="50"/>
      <c r="C137" s="2"/>
      <c r="D137" s="2"/>
      <c r="E137" s="23"/>
      <c r="F137" s="50"/>
      <c r="G137" s="2"/>
      <c r="H137" s="2"/>
      <c r="I137" s="2"/>
      <c r="J137" s="2"/>
      <c r="K137" s="2"/>
      <c r="L137" s="23"/>
      <c r="M137" s="50"/>
      <c r="N137" s="2"/>
      <c r="O137" s="2"/>
      <c r="P137" s="2"/>
      <c r="Q137" s="2"/>
      <c r="R137" s="2"/>
      <c r="S137" s="23"/>
      <c r="T137" s="50"/>
      <c r="U137" s="2"/>
      <c r="V137" s="2"/>
      <c r="W137" s="2"/>
      <c r="X137" s="2"/>
      <c r="Y137" s="2"/>
      <c r="Z137" s="23"/>
      <c r="AA137" s="50"/>
      <c r="AB137" s="2"/>
      <c r="AC137" s="2"/>
      <c r="AD137" s="2"/>
      <c r="AE137" s="23"/>
      <c r="AF137" s="33"/>
      <c r="BH137" s="9"/>
      <c r="BI137" s="9"/>
      <c r="BS137"/>
      <c r="BT137"/>
    </row>
    <row r="138" spans="1:72" x14ac:dyDescent="0.25">
      <c r="A138" s="22" t="s">
        <v>44</v>
      </c>
      <c r="B138" s="50"/>
      <c r="C138" s="2"/>
      <c r="D138" s="2"/>
      <c r="E138" s="23"/>
      <c r="F138" s="50"/>
      <c r="G138" s="2"/>
      <c r="H138" s="2"/>
      <c r="I138" s="2"/>
      <c r="J138" s="2"/>
      <c r="K138" s="2"/>
      <c r="L138" s="23"/>
      <c r="M138" s="50"/>
      <c r="N138" s="2"/>
      <c r="O138" s="2"/>
      <c r="P138" s="2"/>
      <c r="Q138" s="2"/>
      <c r="R138" s="2"/>
      <c r="S138" s="23"/>
      <c r="T138" s="50"/>
      <c r="U138" s="2"/>
      <c r="V138" s="2"/>
      <c r="W138" s="2"/>
      <c r="X138" s="2"/>
      <c r="Y138" s="2"/>
      <c r="Z138" s="23"/>
      <c r="AA138" s="50"/>
      <c r="AB138" s="2"/>
      <c r="AC138" s="2"/>
      <c r="AD138" s="2"/>
      <c r="AE138" s="23"/>
      <c r="AF138" s="33"/>
      <c r="BH138" s="9"/>
      <c r="BI138" s="9"/>
      <c r="BS138"/>
      <c r="BT138"/>
    </row>
    <row r="139" spans="1:72" ht="15.75" x14ac:dyDescent="0.25">
      <c r="A139" s="24"/>
      <c r="B139" s="50"/>
      <c r="C139" s="2"/>
      <c r="D139" s="2"/>
      <c r="E139" s="23"/>
      <c r="F139" s="50"/>
      <c r="G139" s="2"/>
      <c r="H139" s="2"/>
      <c r="I139" s="2"/>
      <c r="J139" s="2"/>
      <c r="K139" s="2"/>
      <c r="L139" s="23"/>
      <c r="M139" s="50"/>
      <c r="N139" s="2"/>
      <c r="O139" s="2"/>
      <c r="P139" s="2"/>
      <c r="Q139" s="2"/>
      <c r="R139" s="2"/>
      <c r="S139" s="23"/>
      <c r="T139" s="50"/>
      <c r="U139" s="2"/>
      <c r="V139" s="2"/>
      <c r="W139" s="2"/>
      <c r="X139" s="2"/>
      <c r="Y139" s="2"/>
      <c r="Z139" s="23"/>
      <c r="AA139" s="50"/>
      <c r="AB139" s="2"/>
      <c r="AC139" s="2"/>
      <c r="AD139" s="2"/>
      <c r="AE139" s="23"/>
      <c r="AF139" s="33"/>
      <c r="BH139" s="9"/>
      <c r="BI139" s="9"/>
      <c r="BS139"/>
      <c r="BT139"/>
    </row>
    <row r="140" spans="1:72" x14ac:dyDescent="0.25">
      <c r="A140" s="22" t="s">
        <v>45</v>
      </c>
      <c r="B140" s="50"/>
      <c r="C140" s="2"/>
      <c r="D140" s="2"/>
      <c r="E140" s="23"/>
      <c r="F140" s="50"/>
      <c r="G140" s="2"/>
      <c r="H140" s="2"/>
      <c r="I140" s="2"/>
      <c r="J140" s="2"/>
      <c r="K140" s="2"/>
      <c r="L140" s="23"/>
      <c r="M140" s="50"/>
      <c r="N140" s="2"/>
      <c r="O140" s="2"/>
      <c r="P140" s="2"/>
      <c r="Q140" s="2"/>
      <c r="R140" s="2"/>
      <c r="S140" s="23"/>
      <c r="T140" s="50"/>
      <c r="U140" s="2"/>
      <c r="V140" s="2"/>
      <c r="W140" s="2"/>
      <c r="X140" s="2"/>
      <c r="Y140" s="2"/>
      <c r="Z140" s="23"/>
      <c r="AA140" s="50"/>
      <c r="AB140" s="2"/>
      <c r="AC140" s="2"/>
      <c r="AD140" s="2"/>
      <c r="AE140" s="23"/>
      <c r="AF140" s="33"/>
      <c r="BH140" s="9"/>
      <c r="BI140" s="9"/>
      <c r="BS140"/>
      <c r="BT140"/>
    </row>
    <row r="141" spans="1:72" x14ac:dyDescent="0.25">
      <c r="A141" s="25"/>
      <c r="B141" s="50"/>
      <c r="C141" s="2"/>
      <c r="D141" s="2"/>
      <c r="E141" s="23"/>
      <c r="F141" s="50"/>
      <c r="G141" s="2"/>
      <c r="H141" s="2"/>
      <c r="I141" s="2"/>
      <c r="J141" s="2"/>
      <c r="K141" s="2"/>
      <c r="L141" s="23"/>
      <c r="M141" s="50"/>
      <c r="N141" s="2"/>
      <c r="O141" s="2"/>
      <c r="P141" s="2"/>
      <c r="Q141" s="2"/>
      <c r="R141" s="2"/>
      <c r="S141" s="23"/>
      <c r="T141" s="50"/>
      <c r="U141" s="2"/>
      <c r="V141" s="2"/>
      <c r="W141" s="2"/>
      <c r="X141" s="2"/>
      <c r="Y141" s="2"/>
      <c r="Z141" s="23"/>
      <c r="AA141" s="50"/>
      <c r="AB141" s="2"/>
      <c r="AC141" s="2"/>
      <c r="AD141" s="2"/>
      <c r="AE141" s="23"/>
      <c r="AF141" s="33"/>
      <c r="BH141" s="9"/>
      <c r="BI141" s="9"/>
      <c r="BS141"/>
      <c r="BT141"/>
    </row>
    <row r="142" spans="1:72" x14ac:dyDescent="0.25">
      <c r="A142" s="22" t="s">
        <v>46</v>
      </c>
      <c r="B142" s="50"/>
      <c r="C142" s="2"/>
      <c r="D142" s="2"/>
      <c r="E142" s="23"/>
      <c r="F142" s="50"/>
      <c r="G142" s="2"/>
      <c r="H142" s="2"/>
      <c r="I142" s="2"/>
      <c r="J142" s="2"/>
      <c r="K142" s="2"/>
      <c r="L142" s="23"/>
      <c r="M142" s="50"/>
      <c r="N142" s="2"/>
      <c r="O142" s="2"/>
      <c r="P142" s="2"/>
      <c r="Q142" s="2"/>
      <c r="R142" s="2"/>
      <c r="S142" s="23"/>
      <c r="T142" s="50"/>
      <c r="U142" s="2"/>
      <c r="V142" s="2"/>
      <c r="W142" s="2"/>
      <c r="X142" s="2"/>
      <c r="Y142" s="2"/>
      <c r="Z142" s="23"/>
      <c r="AA142" s="50"/>
      <c r="AB142" s="2"/>
      <c r="AC142" s="2"/>
      <c r="AD142" s="2"/>
      <c r="AE142" s="23"/>
      <c r="AF142" s="33"/>
      <c r="BH142" s="9"/>
      <c r="BI142" s="9"/>
      <c r="BS142"/>
      <c r="BT142"/>
    </row>
    <row r="143" spans="1:72" x14ac:dyDescent="0.25">
      <c r="A143" s="25"/>
      <c r="B143" s="50"/>
      <c r="C143" s="2"/>
      <c r="D143" s="2"/>
      <c r="E143" s="23"/>
      <c r="F143" s="50"/>
      <c r="G143" s="2"/>
      <c r="H143" s="2"/>
      <c r="I143" s="2"/>
      <c r="J143" s="2"/>
      <c r="K143" s="2"/>
      <c r="L143" s="23"/>
      <c r="M143" s="50"/>
      <c r="N143" s="2"/>
      <c r="O143" s="2"/>
      <c r="P143" s="2"/>
      <c r="Q143" s="2"/>
      <c r="R143" s="2"/>
      <c r="S143" s="23"/>
      <c r="T143" s="50"/>
      <c r="U143" s="2"/>
      <c r="V143" s="2"/>
      <c r="W143" s="2"/>
      <c r="X143" s="2"/>
      <c r="Y143" s="2"/>
      <c r="Z143" s="23"/>
      <c r="AA143" s="50"/>
      <c r="AB143" s="2"/>
      <c r="AC143" s="2"/>
      <c r="AD143" s="2"/>
      <c r="AE143" s="23"/>
      <c r="AF143" s="33"/>
      <c r="BH143" s="9"/>
      <c r="BI143" s="9"/>
      <c r="BS143"/>
      <c r="BT143"/>
    </row>
    <row r="144" spans="1:72" ht="17.25" thickBot="1" x14ac:dyDescent="0.3">
      <c r="A144" s="26" t="s">
        <v>47</v>
      </c>
      <c r="B144" s="51"/>
      <c r="C144" s="27"/>
      <c r="D144" s="27"/>
      <c r="E144" s="28"/>
      <c r="F144" s="51"/>
      <c r="G144" s="27"/>
      <c r="H144" s="27"/>
      <c r="I144" s="27"/>
      <c r="J144" s="27"/>
      <c r="K144" s="27"/>
      <c r="L144" s="28"/>
      <c r="M144" s="51"/>
      <c r="N144" s="27"/>
      <c r="O144" s="27"/>
      <c r="P144" s="27"/>
      <c r="Q144" s="27"/>
      <c r="R144" s="27"/>
      <c r="S144" s="28"/>
      <c r="T144" s="51"/>
      <c r="U144" s="27"/>
      <c r="V144" s="27"/>
      <c r="W144" s="27"/>
      <c r="X144" s="27"/>
      <c r="Y144" s="27"/>
      <c r="Z144" s="28"/>
      <c r="AA144" s="51"/>
      <c r="AB144" s="27"/>
      <c r="AC144" s="27"/>
      <c r="AD144" s="27"/>
      <c r="AE144" s="28"/>
      <c r="AF144" s="33"/>
      <c r="BH144" s="9"/>
      <c r="BI144" s="9"/>
      <c r="BS144"/>
      <c r="BT144"/>
    </row>
    <row r="145" spans="1:72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spans="1:72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 spans="1:72" ht="17.25" thickBot="1" x14ac:dyDescent="0.3">
      <c r="A147" s="15">
        <v>12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</row>
    <row r="148" spans="1:72" ht="23.25" thickBot="1" x14ac:dyDescent="0.45">
      <c r="A148" s="16" t="s">
        <v>6</v>
      </c>
      <c r="B148" s="128">
        <f>DATE($B$5,A147,1)</f>
        <v>41244</v>
      </c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30"/>
      <c r="BI148" s="9"/>
      <c r="BT148"/>
    </row>
    <row r="149" spans="1:72" ht="19.5" x14ac:dyDescent="0.25">
      <c r="A149" s="17" t="s">
        <v>7</v>
      </c>
      <c r="B149" s="136">
        <f>WEEKNUM(B150)</f>
        <v>48</v>
      </c>
      <c r="C149" s="137"/>
      <c r="D149" s="136">
        <f t="shared" ref="D149:AF149" si="12">WEEKNUM(D150)</f>
        <v>49</v>
      </c>
      <c r="E149" s="141"/>
      <c r="F149" s="141"/>
      <c r="G149" s="141"/>
      <c r="H149" s="141"/>
      <c r="I149" s="141"/>
      <c r="J149" s="137"/>
      <c r="K149" s="136">
        <f t="shared" si="12"/>
        <v>50</v>
      </c>
      <c r="L149" s="141"/>
      <c r="M149" s="141"/>
      <c r="N149" s="141"/>
      <c r="O149" s="141"/>
      <c r="P149" s="141"/>
      <c r="Q149" s="137"/>
      <c r="R149" s="136">
        <f t="shared" si="12"/>
        <v>51</v>
      </c>
      <c r="S149" s="141"/>
      <c r="T149" s="141"/>
      <c r="U149" s="141"/>
      <c r="V149" s="141"/>
      <c r="W149" s="141"/>
      <c r="X149" s="137"/>
      <c r="Y149" s="136">
        <f t="shared" si="12"/>
        <v>52</v>
      </c>
      <c r="Z149" s="141"/>
      <c r="AA149" s="141"/>
      <c r="AB149" s="141"/>
      <c r="AC149" s="141"/>
      <c r="AD149" s="141"/>
      <c r="AE149" s="137"/>
      <c r="AF149" s="18">
        <f t="shared" si="12"/>
        <v>53</v>
      </c>
      <c r="BG149" s="9"/>
      <c r="BH149" s="9"/>
      <c r="BI149" s="9"/>
      <c r="BR149"/>
      <c r="BS149"/>
      <c r="BT149"/>
    </row>
    <row r="150" spans="1:72" ht="19.5" customHeight="1" x14ac:dyDescent="0.25">
      <c r="A150" s="134" t="s">
        <v>8</v>
      </c>
      <c r="B150" s="85">
        <f>DATE($B$5,$A$147,1)</f>
        <v>41244</v>
      </c>
      <c r="C150" s="90">
        <f>DATE($B$5,$A$147,2)</f>
        <v>41245</v>
      </c>
      <c r="D150" s="85">
        <f>DATE($B$5,$A$147,3)</f>
        <v>41246</v>
      </c>
      <c r="E150" s="89">
        <f>DATE($B$5,$A$147,4)</f>
        <v>41247</v>
      </c>
      <c r="F150" s="89">
        <f>DATE($B$5,$A$147,5)</f>
        <v>41248</v>
      </c>
      <c r="G150" s="89">
        <f>DATE($B$5,$A$147,6)</f>
        <v>41249</v>
      </c>
      <c r="H150" s="89">
        <f>DATE($B$5,$A$147,7)</f>
        <v>41250</v>
      </c>
      <c r="I150" s="89">
        <f>DATE($B$5,$A$147,8)</f>
        <v>41251</v>
      </c>
      <c r="J150" s="90">
        <f>DATE($B$5,$A$147,9)</f>
        <v>41252</v>
      </c>
      <c r="K150" s="85">
        <f>DATE($B$5,$A$147,10)</f>
        <v>41253</v>
      </c>
      <c r="L150" s="89">
        <f>DATE($B$5,$A$147,11)</f>
        <v>41254</v>
      </c>
      <c r="M150" s="89">
        <f>DATE($B$5,$A$147,12)</f>
        <v>41255</v>
      </c>
      <c r="N150" s="89">
        <f>DATE($B$5,$A$147,13)</f>
        <v>41256</v>
      </c>
      <c r="O150" s="89">
        <f>DATE($B$5,$A$147,14)</f>
        <v>41257</v>
      </c>
      <c r="P150" s="89">
        <f>DATE($B$5,$A$147,15)</f>
        <v>41258</v>
      </c>
      <c r="Q150" s="90">
        <f>DATE($B$5,$A$147,16)</f>
        <v>41259</v>
      </c>
      <c r="R150" s="85">
        <f>DATE($B$5,$A$147,17)</f>
        <v>41260</v>
      </c>
      <c r="S150" s="89">
        <f>DATE($B$5,$A$147,18)</f>
        <v>41261</v>
      </c>
      <c r="T150" s="89">
        <f>DATE($B$5,$A$147,19)</f>
        <v>41262</v>
      </c>
      <c r="U150" s="89">
        <f>DATE($B$5,$A$147,20)</f>
        <v>41263</v>
      </c>
      <c r="V150" s="89">
        <f>DATE($B$5,$A$147,21)</f>
        <v>41264</v>
      </c>
      <c r="W150" s="89">
        <f>DATE($B$5,$A$147,22)</f>
        <v>41265</v>
      </c>
      <c r="X150" s="90">
        <f>DATE($B$5,$A$147,23)</f>
        <v>41266</v>
      </c>
      <c r="Y150" s="85">
        <f>DATE($B$5,$A$147,24)</f>
        <v>41267</v>
      </c>
      <c r="Z150" s="89">
        <f>DATE($B$5,$A$147,25)</f>
        <v>41268</v>
      </c>
      <c r="AA150" s="89">
        <f>DATE($B$5,$A$147,26)</f>
        <v>41269</v>
      </c>
      <c r="AB150" s="89">
        <f>DATE($B$5,$A$147,27)</f>
        <v>41270</v>
      </c>
      <c r="AC150" s="89">
        <f>DATE($B$5,$A$147,28)</f>
        <v>41271</v>
      </c>
      <c r="AD150" s="89">
        <f>DATE($B$5,$A$147,29)</f>
        <v>41272</v>
      </c>
      <c r="AE150" s="90">
        <f>DATE($B$5,$A$147,30)</f>
        <v>41273</v>
      </c>
      <c r="AF150" s="84">
        <f>DATE($B$5,$A$147,31)</f>
        <v>41274</v>
      </c>
      <c r="BH150" s="9"/>
      <c r="BI150" s="9"/>
      <c r="BS150"/>
      <c r="BT150"/>
    </row>
    <row r="151" spans="1:72" ht="18.75" thickBot="1" x14ac:dyDescent="0.3">
      <c r="A151" s="135"/>
      <c r="B151" s="91">
        <f>WEEKDAY(B150)</f>
        <v>7</v>
      </c>
      <c r="C151" s="93">
        <f t="shared" ref="C151:AF151" si="13">WEEKDAY(C150)</f>
        <v>1</v>
      </c>
      <c r="D151" s="91">
        <f t="shared" si="13"/>
        <v>2</v>
      </c>
      <c r="E151" s="92">
        <f t="shared" si="13"/>
        <v>3</v>
      </c>
      <c r="F151" s="92">
        <f t="shared" si="13"/>
        <v>4</v>
      </c>
      <c r="G151" s="92">
        <f t="shared" si="13"/>
        <v>5</v>
      </c>
      <c r="H151" s="92">
        <f t="shared" si="13"/>
        <v>6</v>
      </c>
      <c r="I151" s="92">
        <f t="shared" si="13"/>
        <v>7</v>
      </c>
      <c r="J151" s="93">
        <f t="shared" si="13"/>
        <v>1</v>
      </c>
      <c r="K151" s="91">
        <f t="shared" si="13"/>
        <v>2</v>
      </c>
      <c r="L151" s="92">
        <f t="shared" si="13"/>
        <v>3</v>
      </c>
      <c r="M151" s="92">
        <f t="shared" si="13"/>
        <v>4</v>
      </c>
      <c r="N151" s="92">
        <f t="shared" si="13"/>
        <v>5</v>
      </c>
      <c r="O151" s="92">
        <f t="shared" si="13"/>
        <v>6</v>
      </c>
      <c r="P151" s="92">
        <f t="shared" si="13"/>
        <v>7</v>
      </c>
      <c r="Q151" s="93">
        <f t="shared" si="13"/>
        <v>1</v>
      </c>
      <c r="R151" s="91">
        <f t="shared" si="13"/>
        <v>2</v>
      </c>
      <c r="S151" s="92">
        <f t="shared" si="13"/>
        <v>3</v>
      </c>
      <c r="T151" s="92">
        <f t="shared" si="13"/>
        <v>4</v>
      </c>
      <c r="U151" s="92">
        <f t="shared" si="13"/>
        <v>5</v>
      </c>
      <c r="V151" s="92">
        <f t="shared" si="13"/>
        <v>6</v>
      </c>
      <c r="W151" s="92">
        <f t="shared" si="13"/>
        <v>7</v>
      </c>
      <c r="X151" s="93">
        <f t="shared" si="13"/>
        <v>1</v>
      </c>
      <c r="Y151" s="91">
        <f t="shared" si="13"/>
        <v>2</v>
      </c>
      <c r="Z151" s="92">
        <f t="shared" si="13"/>
        <v>3</v>
      </c>
      <c r="AA151" s="92">
        <f t="shared" si="13"/>
        <v>4</v>
      </c>
      <c r="AB151" s="92">
        <f t="shared" si="13"/>
        <v>5</v>
      </c>
      <c r="AC151" s="92">
        <f t="shared" si="13"/>
        <v>6</v>
      </c>
      <c r="AD151" s="92">
        <f t="shared" si="13"/>
        <v>7</v>
      </c>
      <c r="AE151" s="93">
        <f t="shared" si="13"/>
        <v>1</v>
      </c>
      <c r="AF151" s="37">
        <f t="shared" si="13"/>
        <v>2</v>
      </c>
      <c r="BH151" s="9"/>
      <c r="BI151" s="9"/>
      <c r="BS151"/>
      <c r="BT151"/>
    </row>
    <row r="152" spans="1:72" ht="15.75" x14ac:dyDescent="0.25">
      <c r="A152" s="19"/>
      <c r="B152" s="52"/>
      <c r="C152" s="21"/>
      <c r="D152" s="52"/>
      <c r="E152" s="20"/>
      <c r="F152" s="20"/>
      <c r="G152" s="20"/>
      <c r="H152" s="20"/>
      <c r="I152" s="20"/>
      <c r="J152" s="21"/>
      <c r="K152" s="52"/>
      <c r="L152" s="20"/>
      <c r="M152" s="20"/>
      <c r="N152" s="20"/>
      <c r="O152" s="20"/>
      <c r="P152" s="20"/>
      <c r="Q152" s="21"/>
      <c r="R152" s="52"/>
      <c r="S152" s="20"/>
      <c r="T152" s="20"/>
      <c r="U152" s="20"/>
      <c r="V152" s="79"/>
      <c r="W152" s="20"/>
      <c r="X152" s="21"/>
      <c r="Y152" s="52"/>
      <c r="Z152" s="20"/>
      <c r="AA152" s="20"/>
      <c r="AB152" s="20"/>
      <c r="AC152" s="20"/>
      <c r="AD152" s="20"/>
      <c r="AE152" s="21"/>
      <c r="AF152" s="81"/>
      <c r="BH152" s="9"/>
      <c r="BI152" s="9"/>
      <c r="BS152"/>
      <c r="BT152"/>
    </row>
    <row r="153" spans="1:72" x14ac:dyDescent="0.25">
      <c r="A153" s="22" t="s">
        <v>40</v>
      </c>
      <c r="B153" s="50"/>
      <c r="C153" s="23"/>
      <c r="D153" s="50"/>
      <c r="E153" s="2"/>
      <c r="F153" s="2"/>
      <c r="G153" s="2"/>
      <c r="H153" s="2"/>
      <c r="I153" s="2"/>
      <c r="J153" s="23"/>
      <c r="K153" s="50"/>
      <c r="L153" s="2"/>
      <c r="M153" s="2"/>
      <c r="N153" s="2"/>
      <c r="O153" s="2"/>
      <c r="P153" s="2"/>
      <c r="Q153" s="23"/>
      <c r="R153" s="50"/>
      <c r="S153" s="2"/>
      <c r="T153" s="2"/>
      <c r="U153" s="2"/>
      <c r="V153" s="2" t="s">
        <v>1</v>
      </c>
      <c r="W153" s="2"/>
      <c r="X153" s="23"/>
      <c r="Y153" s="50" t="s">
        <v>1</v>
      </c>
      <c r="Z153" s="2"/>
      <c r="AA153" s="2" t="s">
        <v>1</v>
      </c>
      <c r="AB153" s="2" t="s">
        <v>1</v>
      </c>
      <c r="AC153" s="2" t="s">
        <v>1</v>
      </c>
      <c r="AD153" s="2"/>
      <c r="AE153" s="23"/>
      <c r="AF153" s="48" t="s">
        <v>1</v>
      </c>
      <c r="BH153" s="9"/>
      <c r="BI153" s="9"/>
      <c r="BS153"/>
      <c r="BT153"/>
    </row>
    <row r="154" spans="1:72" ht="15.75" x14ac:dyDescent="0.25">
      <c r="A154" s="24"/>
      <c r="B154" s="50"/>
      <c r="C154" s="23"/>
      <c r="D154" s="50"/>
      <c r="E154" s="2"/>
      <c r="F154" s="2"/>
      <c r="G154" s="2"/>
      <c r="H154" s="2"/>
      <c r="I154" s="2"/>
      <c r="J154" s="23"/>
      <c r="K154" s="50"/>
      <c r="L154" s="2"/>
      <c r="M154" s="2"/>
      <c r="N154" s="2"/>
      <c r="O154" s="2"/>
      <c r="P154" s="2"/>
      <c r="Q154" s="23"/>
      <c r="R154" s="50"/>
      <c r="S154" s="2"/>
      <c r="T154" s="2"/>
      <c r="U154" s="2"/>
      <c r="V154" s="38"/>
      <c r="W154" s="2"/>
      <c r="X154" s="23"/>
      <c r="Y154" s="50"/>
      <c r="Z154" s="2"/>
      <c r="AA154" s="2"/>
      <c r="AB154" s="2"/>
      <c r="AC154" s="2"/>
      <c r="AD154" s="2"/>
      <c r="AE154" s="23"/>
      <c r="AF154" s="82"/>
      <c r="BH154" s="9"/>
      <c r="BI154" s="9"/>
      <c r="BS154"/>
      <c r="BT154"/>
    </row>
    <row r="155" spans="1:72" x14ac:dyDescent="0.25">
      <c r="A155" s="22" t="s">
        <v>41</v>
      </c>
      <c r="B155" s="50"/>
      <c r="C155" s="23"/>
      <c r="D155" s="50"/>
      <c r="E155" s="2"/>
      <c r="F155" s="2"/>
      <c r="G155" s="2"/>
      <c r="H155" s="2"/>
      <c r="I155" s="2"/>
      <c r="J155" s="23"/>
      <c r="K155" s="50"/>
      <c r="L155" s="2"/>
      <c r="M155" s="2"/>
      <c r="N155" s="2"/>
      <c r="O155" s="2"/>
      <c r="P155" s="2"/>
      <c r="Q155" s="23"/>
      <c r="R155" s="50"/>
      <c r="S155" s="2"/>
      <c r="T155" s="2"/>
      <c r="U155" s="2"/>
      <c r="V155" s="38"/>
      <c r="W155" s="2"/>
      <c r="X155" s="23"/>
      <c r="Y155" s="50"/>
      <c r="Z155" s="2"/>
      <c r="AA155" s="2"/>
      <c r="AB155" s="2"/>
      <c r="AC155" s="2"/>
      <c r="AD155" s="2"/>
      <c r="AE155" s="23"/>
      <c r="AF155" s="82"/>
      <c r="BH155" s="9"/>
      <c r="BI155" s="9"/>
      <c r="BS155"/>
      <c r="BT155"/>
    </row>
    <row r="156" spans="1:72" ht="15.75" x14ac:dyDescent="0.25">
      <c r="A156" s="24"/>
      <c r="B156" s="50"/>
      <c r="C156" s="23"/>
      <c r="D156" s="50"/>
      <c r="E156" s="2"/>
      <c r="F156" s="2"/>
      <c r="G156" s="2"/>
      <c r="H156" s="2"/>
      <c r="I156" s="2"/>
      <c r="J156" s="23"/>
      <c r="K156" s="50"/>
      <c r="L156" s="2"/>
      <c r="M156" s="2"/>
      <c r="N156" s="2"/>
      <c r="O156" s="2"/>
      <c r="P156" s="2"/>
      <c r="Q156" s="23"/>
      <c r="R156" s="50"/>
      <c r="S156" s="2"/>
      <c r="T156" s="2"/>
      <c r="U156" s="2"/>
      <c r="V156" s="38"/>
      <c r="W156" s="2"/>
      <c r="X156" s="23"/>
      <c r="Y156" s="50"/>
      <c r="Z156" s="2"/>
      <c r="AA156" s="2"/>
      <c r="AB156" s="2"/>
      <c r="AC156" s="2"/>
      <c r="AD156" s="2"/>
      <c r="AE156" s="23"/>
      <c r="AF156" s="82"/>
      <c r="BH156" s="9"/>
      <c r="BI156" s="9"/>
      <c r="BS156"/>
      <c r="BT156"/>
    </row>
    <row r="157" spans="1:72" x14ac:dyDescent="0.25">
      <c r="A157" s="22" t="s">
        <v>42</v>
      </c>
      <c r="B157" s="50"/>
      <c r="C157" s="23"/>
      <c r="D157" s="50"/>
      <c r="E157" s="2"/>
      <c r="F157" s="2"/>
      <c r="G157" s="2"/>
      <c r="H157" s="2"/>
      <c r="I157" s="2"/>
      <c r="J157" s="23"/>
      <c r="K157" s="50"/>
      <c r="L157" s="2"/>
      <c r="M157" s="2"/>
      <c r="N157" s="2"/>
      <c r="O157" s="2"/>
      <c r="P157" s="2"/>
      <c r="Q157" s="23"/>
      <c r="R157" s="50"/>
      <c r="S157" s="2"/>
      <c r="T157" s="2"/>
      <c r="U157" s="2"/>
      <c r="V157" s="38"/>
      <c r="W157" s="2"/>
      <c r="X157" s="23"/>
      <c r="Y157" s="50" t="s">
        <v>1</v>
      </c>
      <c r="Z157" s="2"/>
      <c r="AA157" s="2" t="s">
        <v>1</v>
      </c>
      <c r="AB157" s="2" t="s">
        <v>1</v>
      </c>
      <c r="AC157" s="2" t="s">
        <v>1</v>
      </c>
      <c r="AD157" s="2" t="s">
        <v>1</v>
      </c>
      <c r="AE157" s="23"/>
      <c r="AF157" s="82"/>
      <c r="BH157" s="9"/>
      <c r="BI157" s="9"/>
      <c r="BS157"/>
      <c r="BT157"/>
    </row>
    <row r="158" spans="1:72" x14ac:dyDescent="0.25">
      <c r="A158" s="25"/>
      <c r="B158" s="50"/>
      <c r="C158" s="23"/>
      <c r="D158" s="50"/>
      <c r="E158" s="2"/>
      <c r="F158" s="2"/>
      <c r="G158" s="2"/>
      <c r="H158" s="2"/>
      <c r="I158" s="2"/>
      <c r="J158" s="23"/>
      <c r="K158" s="50"/>
      <c r="L158" s="2"/>
      <c r="M158" s="2"/>
      <c r="N158" s="2"/>
      <c r="O158" s="2"/>
      <c r="P158" s="2"/>
      <c r="Q158" s="23"/>
      <c r="R158" s="50"/>
      <c r="S158" s="2"/>
      <c r="T158" s="2"/>
      <c r="U158" s="2"/>
      <c r="V158" s="38"/>
      <c r="W158" s="2"/>
      <c r="X158" s="23"/>
      <c r="Y158" s="50"/>
      <c r="Z158" s="2"/>
      <c r="AA158" s="2"/>
      <c r="AB158" s="2"/>
      <c r="AC158" s="2"/>
      <c r="AD158" s="2"/>
      <c r="AE158" s="23"/>
      <c r="AF158" s="82"/>
      <c r="BH158" s="9"/>
      <c r="BI158" s="9"/>
      <c r="BS158"/>
      <c r="BT158"/>
    </row>
    <row r="159" spans="1:72" x14ac:dyDescent="0.25">
      <c r="A159" s="22" t="s">
        <v>43</v>
      </c>
      <c r="B159" s="50"/>
      <c r="C159" s="23"/>
      <c r="D159" s="50"/>
      <c r="E159" s="2"/>
      <c r="F159" s="2"/>
      <c r="G159" s="2"/>
      <c r="H159" s="2"/>
      <c r="I159" s="2"/>
      <c r="J159" s="23"/>
      <c r="K159" s="50"/>
      <c r="L159" s="2"/>
      <c r="M159" s="2"/>
      <c r="N159" s="2"/>
      <c r="O159" s="2"/>
      <c r="P159" s="2"/>
      <c r="Q159" s="23"/>
      <c r="R159" s="50"/>
      <c r="S159" s="2"/>
      <c r="T159" s="2"/>
      <c r="U159" s="2"/>
      <c r="V159" s="38"/>
      <c r="W159" s="2"/>
      <c r="X159" s="23"/>
      <c r="Y159" s="50"/>
      <c r="Z159" s="2"/>
      <c r="AA159" s="2"/>
      <c r="AB159" s="2"/>
      <c r="AC159" s="2"/>
      <c r="AD159" s="2"/>
      <c r="AE159" s="23"/>
      <c r="AF159" s="82"/>
      <c r="BH159" s="9"/>
      <c r="BI159" s="9"/>
      <c r="BS159"/>
      <c r="BT159"/>
    </row>
    <row r="160" spans="1:72" ht="15.75" x14ac:dyDescent="0.25">
      <c r="A160" s="24"/>
      <c r="B160" s="50"/>
      <c r="C160" s="23"/>
      <c r="D160" s="50"/>
      <c r="E160" s="2"/>
      <c r="F160" s="2"/>
      <c r="G160" s="2"/>
      <c r="H160" s="2"/>
      <c r="I160" s="2"/>
      <c r="J160" s="23"/>
      <c r="K160" s="50"/>
      <c r="L160" s="2"/>
      <c r="M160" s="2"/>
      <c r="N160" s="2"/>
      <c r="O160" s="2"/>
      <c r="P160" s="2"/>
      <c r="Q160" s="23"/>
      <c r="R160" s="50"/>
      <c r="S160" s="2"/>
      <c r="T160" s="2"/>
      <c r="U160" s="2"/>
      <c r="V160" s="38"/>
      <c r="W160" s="2"/>
      <c r="X160" s="23"/>
      <c r="Y160" s="50"/>
      <c r="Z160" s="2"/>
      <c r="AA160" s="2"/>
      <c r="AB160" s="2"/>
      <c r="AC160" s="2"/>
      <c r="AD160" s="2"/>
      <c r="AE160" s="23"/>
      <c r="AF160" s="82"/>
      <c r="BH160" s="9"/>
      <c r="BI160" s="9"/>
      <c r="BS160"/>
      <c r="BT160"/>
    </row>
    <row r="161" spans="1:72" x14ac:dyDescent="0.25">
      <c r="A161" s="22" t="s">
        <v>44</v>
      </c>
      <c r="B161" s="50"/>
      <c r="C161" s="23"/>
      <c r="D161" s="50"/>
      <c r="E161" s="2"/>
      <c r="F161" s="2"/>
      <c r="G161" s="2"/>
      <c r="H161" s="2"/>
      <c r="I161" s="2"/>
      <c r="J161" s="23"/>
      <c r="K161" s="50"/>
      <c r="L161" s="2"/>
      <c r="M161" s="2"/>
      <c r="N161" s="2"/>
      <c r="O161" s="2"/>
      <c r="P161" s="2"/>
      <c r="Q161" s="23"/>
      <c r="R161" s="50" t="s">
        <v>0</v>
      </c>
      <c r="S161" s="2"/>
      <c r="T161" s="2"/>
      <c r="U161" s="2"/>
      <c r="V161" s="38" t="s">
        <v>9</v>
      </c>
      <c r="W161" s="2"/>
      <c r="X161" s="23"/>
      <c r="Y161" s="50" t="s">
        <v>1</v>
      </c>
      <c r="Z161" s="2"/>
      <c r="AA161" s="2" t="s">
        <v>1</v>
      </c>
      <c r="AB161" s="2"/>
      <c r="AC161" s="2"/>
      <c r="AD161" s="2"/>
      <c r="AE161" s="23"/>
      <c r="AF161" s="82" t="s">
        <v>1</v>
      </c>
      <c r="BH161" s="9"/>
      <c r="BI161" s="9"/>
      <c r="BS161"/>
      <c r="BT161"/>
    </row>
    <row r="162" spans="1:72" ht="15.75" x14ac:dyDescent="0.25">
      <c r="A162" s="24"/>
      <c r="B162" s="50"/>
      <c r="C162" s="23"/>
      <c r="D162" s="50"/>
      <c r="E162" s="2"/>
      <c r="F162" s="2"/>
      <c r="G162" s="2"/>
      <c r="H162" s="2"/>
      <c r="I162" s="2"/>
      <c r="J162" s="23"/>
      <c r="K162" s="50"/>
      <c r="L162" s="2"/>
      <c r="M162" s="2"/>
      <c r="N162" s="2"/>
      <c r="O162" s="2"/>
      <c r="P162" s="2"/>
      <c r="Q162" s="23"/>
      <c r="R162" s="50"/>
      <c r="S162" s="2"/>
      <c r="T162" s="2"/>
      <c r="U162" s="2"/>
      <c r="V162" s="38"/>
      <c r="W162" s="2"/>
      <c r="X162" s="23"/>
      <c r="Y162" s="50"/>
      <c r="Z162" s="2"/>
      <c r="AA162" s="2"/>
      <c r="AB162" s="2"/>
      <c r="AC162" s="2"/>
      <c r="AD162" s="2"/>
      <c r="AE162" s="23"/>
      <c r="AF162" s="82"/>
      <c r="BH162" s="9"/>
      <c r="BI162" s="9"/>
      <c r="BS162"/>
      <c r="BT162"/>
    </row>
    <row r="163" spans="1:72" x14ac:dyDescent="0.25">
      <c r="A163" s="22" t="s">
        <v>45</v>
      </c>
      <c r="B163" s="50"/>
      <c r="C163" s="23"/>
      <c r="D163" s="50"/>
      <c r="E163" s="2"/>
      <c r="F163" s="2"/>
      <c r="G163" s="2"/>
      <c r="H163" s="2"/>
      <c r="I163" s="2"/>
      <c r="J163" s="23"/>
      <c r="K163" s="50"/>
      <c r="L163" s="2"/>
      <c r="M163" s="2"/>
      <c r="N163" s="2"/>
      <c r="O163" s="2"/>
      <c r="P163" s="2"/>
      <c r="Q163" s="23"/>
      <c r="R163" s="50"/>
      <c r="S163" s="2"/>
      <c r="T163" s="2"/>
      <c r="U163" s="2"/>
      <c r="V163" s="2"/>
      <c r="W163" s="2" t="s">
        <v>1</v>
      </c>
      <c r="X163" s="23"/>
      <c r="Y163" s="50" t="s">
        <v>1</v>
      </c>
      <c r="Z163" s="2"/>
      <c r="AA163" s="2" t="s">
        <v>1</v>
      </c>
      <c r="AB163" s="2" t="s">
        <v>1</v>
      </c>
      <c r="AC163" s="2" t="s">
        <v>1</v>
      </c>
      <c r="AD163" s="2" t="s">
        <v>1</v>
      </c>
      <c r="AE163" s="23"/>
      <c r="AF163" s="82" t="s">
        <v>1</v>
      </c>
      <c r="BH163" s="9"/>
      <c r="BI163" s="9"/>
      <c r="BS163"/>
      <c r="BT163"/>
    </row>
    <row r="164" spans="1:72" x14ac:dyDescent="0.25">
      <c r="A164" s="25"/>
      <c r="B164" s="50"/>
      <c r="C164" s="23"/>
      <c r="D164" s="50"/>
      <c r="E164" s="2"/>
      <c r="F164" s="2"/>
      <c r="G164" s="2"/>
      <c r="H164" s="2"/>
      <c r="I164" s="2"/>
      <c r="J164" s="23"/>
      <c r="K164" s="50"/>
      <c r="L164" s="2"/>
      <c r="M164" s="2"/>
      <c r="N164" s="2"/>
      <c r="O164" s="2"/>
      <c r="P164" s="2"/>
      <c r="Q164" s="23"/>
      <c r="R164" s="50"/>
      <c r="S164" s="2"/>
      <c r="T164" s="2"/>
      <c r="U164" s="2"/>
      <c r="V164" s="2"/>
      <c r="W164" s="2"/>
      <c r="X164" s="23"/>
      <c r="Y164" s="50"/>
      <c r="Z164" s="2"/>
      <c r="AA164" s="2"/>
      <c r="AB164" s="2"/>
      <c r="AC164" s="2"/>
      <c r="AD164" s="2"/>
      <c r="AE164" s="23"/>
      <c r="AF164" s="82"/>
      <c r="BH164" s="9"/>
      <c r="BI164" s="9"/>
      <c r="BS164"/>
      <c r="BT164"/>
    </row>
    <row r="165" spans="1:72" x14ac:dyDescent="0.25">
      <c r="A165" s="22" t="s">
        <v>46</v>
      </c>
      <c r="B165" s="50"/>
      <c r="C165" s="23"/>
      <c r="D165" s="50"/>
      <c r="E165" s="2"/>
      <c r="F165" s="2"/>
      <c r="G165" s="2"/>
      <c r="H165" s="2"/>
      <c r="I165" s="2"/>
      <c r="J165" s="23"/>
      <c r="K165" s="50"/>
      <c r="L165" s="2"/>
      <c r="M165" s="2"/>
      <c r="N165" s="2"/>
      <c r="O165" s="2"/>
      <c r="P165" s="2"/>
      <c r="Q165" s="23"/>
      <c r="R165" s="50"/>
      <c r="S165" s="2"/>
      <c r="T165" s="2"/>
      <c r="U165" s="2"/>
      <c r="V165" s="38"/>
      <c r="W165" s="2"/>
      <c r="X165" s="23"/>
      <c r="Y165" s="50"/>
      <c r="Z165" s="2"/>
      <c r="AA165" s="2"/>
      <c r="AB165" s="2"/>
      <c r="AC165" s="2"/>
      <c r="AD165" s="2"/>
      <c r="AE165" s="23"/>
      <c r="AF165" s="82"/>
      <c r="BH165" s="9"/>
      <c r="BI165" s="9"/>
      <c r="BS165"/>
      <c r="BT165"/>
    </row>
    <row r="166" spans="1:72" x14ac:dyDescent="0.25">
      <c r="A166" s="25"/>
      <c r="B166" s="50"/>
      <c r="C166" s="23"/>
      <c r="D166" s="50"/>
      <c r="E166" s="2"/>
      <c r="F166" s="2"/>
      <c r="G166" s="2"/>
      <c r="H166" s="2"/>
      <c r="I166" s="2"/>
      <c r="J166" s="23"/>
      <c r="K166" s="50"/>
      <c r="L166" s="2"/>
      <c r="M166" s="2"/>
      <c r="N166" s="2"/>
      <c r="O166" s="2"/>
      <c r="P166" s="2"/>
      <c r="Q166" s="23"/>
      <c r="R166" s="50"/>
      <c r="S166" s="2"/>
      <c r="T166" s="2"/>
      <c r="U166" s="2"/>
      <c r="V166" s="38"/>
      <c r="W166" s="2"/>
      <c r="X166" s="23"/>
      <c r="Y166" s="50"/>
      <c r="Z166" s="2"/>
      <c r="AA166" s="2"/>
      <c r="AB166" s="2"/>
      <c r="AC166" s="2"/>
      <c r="AD166" s="2"/>
      <c r="AE166" s="23"/>
      <c r="AF166" s="82"/>
      <c r="BH166" s="9"/>
      <c r="BI166" s="9"/>
      <c r="BS166"/>
      <c r="BT166"/>
    </row>
    <row r="167" spans="1:72" ht="17.25" thickBot="1" x14ac:dyDescent="0.3">
      <c r="A167" s="26" t="s">
        <v>47</v>
      </c>
      <c r="B167" s="51"/>
      <c r="C167" s="28"/>
      <c r="D167" s="51"/>
      <c r="E167" s="27"/>
      <c r="F167" s="27"/>
      <c r="G167" s="27"/>
      <c r="H167" s="27"/>
      <c r="I167" s="27"/>
      <c r="J167" s="28"/>
      <c r="K167" s="51"/>
      <c r="L167" s="27"/>
      <c r="M167" s="27"/>
      <c r="N167" s="27"/>
      <c r="O167" s="27"/>
      <c r="P167" s="27"/>
      <c r="Q167" s="28"/>
      <c r="R167" s="51"/>
      <c r="S167" s="27"/>
      <c r="T167" s="27"/>
      <c r="U167" s="27"/>
      <c r="V167" s="27" t="s">
        <v>0</v>
      </c>
      <c r="W167" s="27"/>
      <c r="X167" s="28"/>
      <c r="Y167" s="51" t="s">
        <v>0</v>
      </c>
      <c r="Z167" s="27"/>
      <c r="AA167" s="27" t="s">
        <v>0</v>
      </c>
      <c r="AB167" s="27"/>
      <c r="AC167" s="27"/>
      <c r="AD167" s="27"/>
      <c r="AE167" s="28"/>
      <c r="AF167" s="83" t="s">
        <v>0</v>
      </c>
      <c r="BH167" s="9"/>
      <c r="BI167" s="9"/>
      <c r="BS167"/>
      <c r="BT167"/>
    </row>
    <row r="168" spans="1:72" x14ac:dyDescent="0.2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 spans="1:72" x14ac:dyDescent="0.2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</row>
    <row r="170" spans="1:72" ht="17.25" thickBot="1" x14ac:dyDescent="0.3">
      <c r="A170" s="15">
        <v>1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 spans="1:72" ht="23.25" thickBot="1" x14ac:dyDescent="0.45">
      <c r="A171" s="16" t="s">
        <v>6</v>
      </c>
      <c r="B171" s="128">
        <f>DATE($C$5,A170,1)</f>
        <v>41275</v>
      </c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30"/>
      <c r="BI171" s="9"/>
      <c r="BT171"/>
    </row>
    <row r="172" spans="1:72" ht="19.5" x14ac:dyDescent="0.25">
      <c r="A172" s="17" t="s">
        <v>7</v>
      </c>
      <c r="B172" s="136">
        <f>WEEKNUM(B173)</f>
        <v>1</v>
      </c>
      <c r="C172" s="141"/>
      <c r="D172" s="141"/>
      <c r="E172" s="141"/>
      <c r="F172" s="141"/>
      <c r="G172" s="137"/>
      <c r="H172" s="136">
        <f t="shared" ref="H172:AC172" si="14">WEEKNUM(H173)</f>
        <v>2</v>
      </c>
      <c r="I172" s="141"/>
      <c r="J172" s="141"/>
      <c r="K172" s="141"/>
      <c r="L172" s="141"/>
      <c r="M172" s="141"/>
      <c r="N172" s="137"/>
      <c r="O172" s="136">
        <f t="shared" si="14"/>
        <v>3</v>
      </c>
      <c r="P172" s="141"/>
      <c r="Q172" s="141"/>
      <c r="R172" s="141"/>
      <c r="S172" s="141"/>
      <c r="T172" s="141"/>
      <c r="U172" s="137"/>
      <c r="V172" s="136">
        <f t="shared" si="14"/>
        <v>4</v>
      </c>
      <c r="W172" s="141"/>
      <c r="X172" s="141"/>
      <c r="Y172" s="141"/>
      <c r="Z172" s="141"/>
      <c r="AA172" s="141"/>
      <c r="AB172" s="137"/>
      <c r="AC172" s="136">
        <f t="shared" si="14"/>
        <v>5</v>
      </c>
      <c r="AD172" s="141"/>
      <c r="AE172" s="141"/>
      <c r="AF172" s="137"/>
      <c r="BG172" s="9"/>
      <c r="BH172" s="9"/>
      <c r="BI172" s="9"/>
      <c r="BR172"/>
      <c r="BS172"/>
      <c r="BT172"/>
    </row>
    <row r="173" spans="1:72" ht="19.5" customHeight="1" x14ac:dyDescent="0.25">
      <c r="A173" s="134" t="s">
        <v>8</v>
      </c>
      <c r="B173" s="85">
        <f>DATE($C$5,$A$170,1)</f>
        <v>41275</v>
      </c>
      <c r="C173" s="89">
        <f>DATE($C$5,$A$170,2)</f>
        <v>41276</v>
      </c>
      <c r="D173" s="89">
        <f>DATE($C$5,$A$170,3)</f>
        <v>41277</v>
      </c>
      <c r="E173" s="89">
        <f>DATE($C$5,$A$170,4)</f>
        <v>41278</v>
      </c>
      <c r="F173" s="89">
        <f>DATE($C$5,$A$170,5)</f>
        <v>41279</v>
      </c>
      <c r="G173" s="90">
        <f>DATE($C$5,$A$170,6)</f>
        <v>41280</v>
      </c>
      <c r="H173" s="85">
        <f>DATE($C$5,$A$170,7)</f>
        <v>41281</v>
      </c>
      <c r="I173" s="89">
        <f>DATE($C$5,$A$170,8)</f>
        <v>41282</v>
      </c>
      <c r="J173" s="89">
        <f>DATE($C$5,$A$170,9)</f>
        <v>41283</v>
      </c>
      <c r="K173" s="89">
        <f>DATE($C$5,$A$170,10)</f>
        <v>41284</v>
      </c>
      <c r="L173" s="89">
        <f>DATE($C$5,$A$170,11)</f>
        <v>41285</v>
      </c>
      <c r="M173" s="89">
        <f>DATE($C$5,$A$170,12)</f>
        <v>41286</v>
      </c>
      <c r="N173" s="90">
        <f>DATE($C$5,$A$170,13)</f>
        <v>41287</v>
      </c>
      <c r="O173" s="85">
        <f>DATE($C$5,$A$170,14)</f>
        <v>41288</v>
      </c>
      <c r="P173" s="89">
        <f>DATE($C$5,$A$170,15)</f>
        <v>41289</v>
      </c>
      <c r="Q173" s="89">
        <f>DATE($C$5,$A$170,16)</f>
        <v>41290</v>
      </c>
      <c r="R173" s="89">
        <f>DATE($C$5,$A$170,17)</f>
        <v>41291</v>
      </c>
      <c r="S173" s="89">
        <f>DATE($C$5,$A$170,18)</f>
        <v>41292</v>
      </c>
      <c r="T173" s="89">
        <f>DATE($C$5,$A$170,19)</f>
        <v>41293</v>
      </c>
      <c r="U173" s="90">
        <f>DATE($C$5,$A$170,20)</f>
        <v>41294</v>
      </c>
      <c r="V173" s="85">
        <f>DATE($C$5,$A$170,21)</f>
        <v>41295</v>
      </c>
      <c r="W173" s="89">
        <f>DATE($C$5,$A$170,22)</f>
        <v>41296</v>
      </c>
      <c r="X173" s="89">
        <f>DATE($C$5,$A$170,23)</f>
        <v>41297</v>
      </c>
      <c r="Y173" s="89">
        <f>DATE($C$5,$A$170,24)</f>
        <v>41298</v>
      </c>
      <c r="Z173" s="89">
        <f>DATE($C$5,$A$170,25)</f>
        <v>41299</v>
      </c>
      <c r="AA173" s="89">
        <f>DATE($C$5,$A$170,26)</f>
        <v>41300</v>
      </c>
      <c r="AB173" s="90">
        <f>DATE($C$5,$A$170,27)</f>
        <v>41301</v>
      </c>
      <c r="AC173" s="85">
        <f>DATE($C$5,$A$170,28)</f>
        <v>41302</v>
      </c>
      <c r="AD173" s="89">
        <f>DATE($C$5,$A$170,29)</f>
        <v>41303</v>
      </c>
      <c r="AE173" s="89">
        <f>DATE($C$5,$A$170,30)</f>
        <v>41304</v>
      </c>
      <c r="AF173" s="90">
        <f>DATE($C$5,$A$170,31)</f>
        <v>41305</v>
      </c>
      <c r="AG173" s="156"/>
      <c r="BH173" s="9"/>
      <c r="BI173" s="9"/>
      <c r="BS173"/>
      <c r="BT173"/>
    </row>
    <row r="174" spans="1:72" ht="18.75" thickBot="1" x14ac:dyDescent="0.3">
      <c r="A174" s="135"/>
      <c r="B174" s="91">
        <f>WEEKDAY(B173)</f>
        <v>3</v>
      </c>
      <c r="C174" s="92">
        <f t="shared" ref="C174:AF174" si="15">WEEKDAY(C173)</f>
        <v>4</v>
      </c>
      <c r="D174" s="92">
        <f t="shared" si="15"/>
        <v>5</v>
      </c>
      <c r="E174" s="92">
        <f t="shared" si="15"/>
        <v>6</v>
      </c>
      <c r="F174" s="92">
        <f t="shared" si="15"/>
        <v>7</v>
      </c>
      <c r="G174" s="93">
        <f t="shared" si="15"/>
        <v>1</v>
      </c>
      <c r="H174" s="91">
        <f t="shared" si="15"/>
        <v>2</v>
      </c>
      <c r="I174" s="92">
        <f t="shared" si="15"/>
        <v>3</v>
      </c>
      <c r="J174" s="92">
        <f t="shared" si="15"/>
        <v>4</v>
      </c>
      <c r="K174" s="92">
        <f t="shared" si="15"/>
        <v>5</v>
      </c>
      <c r="L174" s="92">
        <f t="shared" si="15"/>
        <v>6</v>
      </c>
      <c r="M174" s="92">
        <f t="shared" si="15"/>
        <v>7</v>
      </c>
      <c r="N174" s="93">
        <f t="shared" si="15"/>
        <v>1</v>
      </c>
      <c r="O174" s="91">
        <f t="shared" si="15"/>
        <v>2</v>
      </c>
      <c r="P174" s="92">
        <f t="shared" si="15"/>
        <v>3</v>
      </c>
      <c r="Q174" s="92">
        <f t="shared" si="15"/>
        <v>4</v>
      </c>
      <c r="R174" s="92">
        <f t="shared" si="15"/>
        <v>5</v>
      </c>
      <c r="S174" s="92">
        <f t="shared" si="15"/>
        <v>6</v>
      </c>
      <c r="T174" s="92">
        <f t="shared" si="15"/>
        <v>7</v>
      </c>
      <c r="U174" s="93">
        <f t="shared" si="15"/>
        <v>1</v>
      </c>
      <c r="V174" s="91">
        <f t="shared" si="15"/>
        <v>2</v>
      </c>
      <c r="W174" s="92">
        <f t="shared" si="15"/>
        <v>3</v>
      </c>
      <c r="X174" s="92">
        <f t="shared" si="15"/>
        <v>4</v>
      </c>
      <c r="Y174" s="92">
        <f t="shared" si="15"/>
        <v>5</v>
      </c>
      <c r="Z174" s="92">
        <f t="shared" si="15"/>
        <v>6</v>
      </c>
      <c r="AA174" s="92">
        <f t="shared" si="15"/>
        <v>7</v>
      </c>
      <c r="AB174" s="93">
        <f t="shared" si="15"/>
        <v>1</v>
      </c>
      <c r="AC174" s="91">
        <f t="shared" si="15"/>
        <v>2</v>
      </c>
      <c r="AD174" s="92">
        <f t="shared" si="15"/>
        <v>3</v>
      </c>
      <c r="AE174" s="92">
        <f t="shared" si="15"/>
        <v>4</v>
      </c>
      <c r="AF174" s="93">
        <f t="shared" si="15"/>
        <v>5</v>
      </c>
      <c r="BH174" s="9"/>
      <c r="BI174" s="9"/>
      <c r="BS174"/>
      <c r="BT174"/>
    </row>
    <row r="175" spans="1:72" ht="15.75" x14ac:dyDescent="0.25">
      <c r="A175" s="19"/>
      <c r="B175" s="52"/>
      <c r="C175" s="20"/>
      <c r="D175" s="20"/>
      <c r="E175" s="20"/>
      <c r="F175" s="20"/>
      <c r="G175" s="21" t="s">
        <v>9</v>
      </c>
      <c r="H175" s="52"/>
      <c r="I175" s="20"/>
      <c r="J175" s="20"/>
      <c r="K175" s="20"/>
      <c r="L175" s="20"/>
      <c r="M175" s="20"/>
      <c r="N175" s="21"/>
      <c r="O175" s="52"/>
      <c r="P175" s="20"/>
      <c r="Q175" s="20"/>
      <c r="R175" s="20"/>
      <c r="S175" s="20"/>
      <c r="T175" s="20"/>
      <c r="U175" s="21"/>
      <c r="V175" s="52"/>
      <c r="W175" s="20"/>
      <c r="X175" s="20"/>
      <c r="Y175" s="20"/>
      <c r="Z175" s="20"/>
      <c r="AA175" s="20"/>
      <c r="AB175" s="21"/>
      <c r="AC175" s="78"/>
      <c r="AD175" s="35"/>
      <c r="AE175" s="35"/>
      <c r="AF175" s="36"/>
      <c r="BH175" s="9"/>
      <c r="BI175" s="9"/>
      <c r="BS175"/>
      <c r="BT175"/>
    </row>
    <row r="176" spans="1:72" x14ac:dyDescent="0.25">
      <c r="A176" s="22" t="s">
        <v>40</v>
      </c>
      <c r="B176" s="50"/>
      <c r="C176" s="2"/>
      <c r="D176" s="2"/>
      <c r="E176" s="2"/>
      <c r="F176" s="2"/>
      <c r="G176" s="23"/>
      <c r="H176" s="50"/>
      <c r="I176" s="2"/>
      <c r="J176" s="2"/>
      <c r="K176" s="2"/>
      <c r="L176" s="2"/>
      <c r="M176" s="2"/>
      <c r="N176" s="23"/>
      <c r="O176" s="50"/>
      <c r="P176" s="2"/>
      <c r="Q176" s="2"/>
      <c r="R176" s="2"/>
      <c r="S176" s="2"/>
      <c r="T176" s="2"/>
      <c r="U176" s="23"/>
      <c r="V176" s="50"/>
      <c r="W176" s="2"/>
      <c r="X176" s="2"/>
      <c r="Y176" s="2"/>
      <c r="Z176" s="2"/>
      <c r="AA176" s="2"/>
      <c r="AB176" s="23"/>
      <c r="AC176" s="48"/>
      <c r="AD176" s="2"/>
      <c r="AE176" s="2"/>
      <c r="AF176" s="23"/>
      <c r="BH176" s="9"/>
      <c r="BI176" s="9"/>
      <c r="BS176"/>
      <c r="BT176"/>
    </row>
    <row r="177" spans="1:72" ht="15.75" x14ac:dyDescent="0.25">
      <c r="A177" s="24"/>
      <c r="B177" s="50"/>
      <c r="C177" s="2"/>
      <c r="D177" s="2"/>
      <c r="E177" s="2"/>
      <c r="F177" s="2"/>
      <c r="G177" s="23"/>
      <c r="H177" s="50"/>
      <c r="I177" s="2"/>
      <c r="J177" s="2"/>
      <c r="K177" s="2"/>
      <c r="L177" s="2"/>
      <c r="M177" s="2"/>
      <c r="N177" s="23"/>
      <c r="O177" s="50"/>
      <c r="P177" s="2"/>
      <c r="Q177" s="2"/>
      <c r="R177" s="2"/>
      <c r="S177" s="2"/>
      <c r="T177" s="2"/>
      <c r="U177" s="23"/>
      <c r="V177" s="50"/>
      <c r="W177" s="2"/>
      <c r="X177" s="2"/>
      <c r="Y177" s="2"/>
      <c r="Z177" s="2"/>
      <c r="AA177" s="2"/>
      <c r="AB177" s="23"/>
      <c r="AC177" s="48"/>
      <c r="AD177" s="2"/>
      <c r="AE177" s="2"/>
      <c r="AF177" s="23"/>
      <c r="BH177" s="9"/>
      <c r="BI177" s="9"/>
      <c r="BS177"/>
      <c r="BT177"/>
    </row>
    <row r="178" spans="1:72" x14ac:dyDescent="0.25">
      <c r="A178" s="22" t="s">
        <v>41</v>
      </c>
      <c r="B178" s="50"/>
      <c r="C178" s="2"/>
      <c r="D178" s="2"/>
      <c r="E178" s="2"/>
      <c r="F178" s="2"/>
      <c r="G178" s="23"/>
      <c r="H178" s="50"/>
      <c r="I178" s="2"/>
      <c r="J178" s="2"/>
      <c r="K178" s="2"/>
      <c r="L178" s="2"/>
      <c r="M178" s="2"/>
      <c r="N178" s="23"/>
      <c r="O178" s="50"/>
      <c r="P178" s="2"/>
      <c r="Q178" s="2"/>
      <c r="R178" s="2"/>
      <c r="S178" s="2" t="s">
        <v>0</v>
      </c>
      <c r="T178" s="2"/>
      <c r="U178" s="23"/>
      <c r="V178" s="50"/>
      <c r="W178" s="2"/>
      <c r="X178" s="2"/>
      <c r="Y178" s="2"/>
      <c r="Z178" s="2"/>
      <c r="AA178" s="2"/>
      <c r="AB178" s="23"/>
      <c r="AC178" s="48"/>
      <c r="AD178" s="2"/>
      <c r="AE178" s="2"/>
      <c r="AF178" s="23"/>
      <c r="BH178" s="9"/>
      <c r="BI178" s="9"/>
      <c r="BS178"/>
      <c r="BT178"/>
    </row>
    <row r="179" spans="1:72" ht="15.75" x14ac:dyDescent="0.25">
      <c r="A179" s="24"/>
      <c r="B179" s="50"/>
      <c r="C179" s="2"/>
      <c r="D179" s="2"/>
      <c r="E179" s="2"/>
      <c r="F179" s="2"/>
      <c r="G179" s="23"/>
      <c r="H179" s="50"/>
      <c r="I179" s="2"/>
      <c r="J179" s="2"/>
      <c r="K179" s="2"/>
      <c r="L179" s="2"/>
      <c r="M179" s="2"/>
      <c r="N179" s="23"/>
      <c r="O179" s="50"/>
      <c r="P179" s="2"/>
      <c r="Q179" s="2"/>
      <c r="R179" s="2"/>
      <c r="S179" s="2"/>
      <c r="T179" s="2"/>
      <c r="U179" s="23"/>
      <c r="V179" s="50"/>
      <c r="W179" s="2"/>
      <c r="X179" s="2"/>
      <c r="Y179" s="2"/>
      <c r="Z179" s="2"/>
      <c r="AA179" s="2"/>
      <c r="AB179" s="23"/>
      <c r="AC179" s="48"/>
      <c r="AD179" s="2"/>
      <c r="AE179" s="2"/>
      <c r="AF179" s="23"/>
      <c r="BH179" s="9"/>
      <c r="BI179" s="9"/>
      <c r="BS179"/>
      <c r="BT179"/>
    </row>
    <row r="180" spans="1:72" x14ac:dyDescent="0.25">
      <c r="A180" s="22" t="s">
        <v>42</v>
      </c>
      <c r="B180" s="50"/>
      <c r="C180" s="2"/>
      <c r="D180" s="2"/>
      <c r="E180" s="2"/>
      <c r="F180" s="2"/>
      <c r="G180" s="23"/>
      <c r="H180" s="50"/>
      <c r="I180" s="2"/>
      <c r="J180" s="2"/>
      <c r="K180" s="2"/>
      <c r="L180" s="2"/>
      <c r="M180" s="2"/>
      <c r="N180" s="23"/>
      <c r="O180" s="50"/>
      <c r="P180" s="2"/>
      <c r="Q180" s="2"/>
      <c r="R180" s="2" t="s">
        <v>3</v>
      </c>
      <c r="S180" s="2"/>
      <c r="T180" s="2"/>
      <c r="U180" s="23"/>
      <c r="V180" s="50"/>
      <c r="W180" s="2"/>
      <c r="X180" s="2"/>
      <c r="Y180" s="2"/>
      <c r="Z180" s="2"/>
      <c r="AA180" s="2"/>
      <c r="AB180" s="23"/>
      <c r="AC180" s="48"/>
      <c r="AD180" s="2"/>
      <c r="AE180" s="2"/>
      <c r="AF180" s="23"/>
      <c r="BH180" s="9"/>
      <c r="BI180" s="9"/>
      <c r="BS180"/>
      <c r="BT180"/>
    </row>
    <row r="181" spans="1:72" x14ac:dyDescent="0.25">
      <c r="A181" s="25"/>
      <c r="B181" s="50"/>
      <c r="C181" s="2"/>
      <c r="D181" s="2"/>
      <c r="E181" s="2"/>
      <c r="F181" s="2"/>
      <c r="G181" s="23"/>
      <c r="H181" s="50"/>
      <c r="I181" s="2"/>
      <c r="J181" s="2"/>
      <c r="K181" s="2"/>
      <c r="L181" s="2"/>
      <c r="M181" s="2"/>
      <c r="N181" s="23"/>
      <c r="O181" s="50"/>
      <c r="P181" s="2"/>
      <c r="Q181" s="2"/>
      <c r="R181" s="2"/>
      <c r="S181" s="2"/>
      <c r="T181" s="2"/>
      <c r="U181" s="23"/>
      <c r="V181" s="50"/>
      <c r="W181" s="2"/>
      <c r="X181" s="2"/>
      <c r="Y181" s="2"/>
      <c r="Z181" s="2"/>
      <c r="AA181" s="2"/>
      <c r="AB181" s="23"/>
      <c r="AC181" s="48"/>
      <c r="AD181" s="2"/>
      <c r="AE181" s="2"/>
      <c r="AF181" s="23"/>
      <c r="BH181" s="9"/>
      <c r="BI181" s="9"/>
      <c r="BS181"/>
      <c r="BT181"/>
    </row>
    <row r="182" spans="1:72" x14ac:dyDescent="0.25">
      <c r="A182" s="22" t="s">
        <v>43</v>
      </c>
      <c r="B182" s="50" t="s">
        <v>9</v>
      </c>
      <c r="C182" s="2"/>
      <c r="D182" s="2"/>
      <c r="E182" s="2"/>
      <c r="F182" s="2"/>
      <c r="G182" s="23"/>
      <c r="H182" s="50"/>
      <c r="I182" s="2"/>
      <c r="J182" s="2"/>
      <c r="K182" s="2"/>
      <c r="L182" s="2"/>
      <c r="M182" s="2"/>
      <c r="N182" s="23"/>
      <c r="O182" s="50"/>
      <c r="P182" s="2"/>
      <c r="Q182" s="2"/>
      <c r="R182" s="2"/>
      <c r="S182" s="2"/>
      <c r="T182" s="2"/>
      <c r="U182" s="23"/>
      <c r="V182" s="50"/>
      <c r="W182" s="2"/>
      <c r="X182" s="2"/>
      <c r="Y182" s="2"/>
      <c r="Z182" s="2"/>
      <c r="AA182" s="2"/>
      <c r="AB182" s="23"/>
      <c r="AC182" s="48"/>
      <c r="AD182" s="2"/>
      <c r="AE182" s="2"/>
      <c r="AF182" s="23"/>
      <c r="BH182" s="9"/>
      <c r="BI182" s="9"/>
      <c r="BS182"/>
      <c r="BT182"/>
    </row>
    <row r="183" spans="1:72" ht="15.75" x14ac:dyDescent="0.25">
      <c r="A183" s="24"/>
      <c r="B183" s="50"/>
      <c r="C183" s="2"/>
      <c r="D183" s="2"/>
      <c r="E183" s="2"/>
      <c r="F183" s="2"/>
      <c r="G183" s="23"/>
      <c r="H183" s="50"/>
      <c r="I183" s="2"/>
      <c r="J183" s="2"/>
      <c r="K183" s="2"/>
      <c r="L183" s="2"/>
      <c r="M183" s="2"/>
      <c r="N183" s="23"/>
      <c r="O183" s="50"/>
      <c r="P183" s="2"/>
      <c r="Q183" s="2"/>
      <c r="R183" s="2"/>
      <c r="S183" s="2"/>
      <c r="T183" s="2"/>
      <c r="U183" s="23"/>
      <c r="V183" s="50"/>
      <c r="W183" s="2"/>
      <c r="X183" s="2"/>
      <c r="Y183" s="2"/>
      <c r="Z183" s="2"/>
      <c r="AA183" s="2"/>
      <c r="AB183" s="23"/>
      <c r="AC183" s="48"/>
      <c r="AD183" s="2"/>
      <c r="AE183" s="2"/>
      <c r="AF183" s="23"/>
      <c r="BH183" s="9"/>
      <c r="BI183" s="9"/>
      <c r="BS183"/>
      <c r="BT183"/>
    </row>
    <row r="184" spans="1:72" x14ac:dyDescent="0.25">
      <c r="A184" s="22" t="s">
        <v>44</v>
      </c>
      <c r="B184" s="50"/>
      <c r="C184" s="2" t="s">
        <v>1</v>
      </c>
      <c r="D184" s="2" t="s">
        <v>1</v>
      </c>
      <c r="E184" s="2" t="s">
        <v>1</v>
      </c>
      <c r="F184" s="2"/>
      <c r="G184" s="23"/>
      <c r="H184" s="50" t="s">
        <v>9</v>
      </c>
      <c r="I184" s="2" t="s">
        <v>9</v>
      </c>
      <c r="J184" s="2" t="s">
        <v>9</v>
      </c>
      <c r="K184" s="2" t="s">
        <v>10</v>
      </c>
      <c r="L184" s="2" t="s">
        <v>9</v>
      </c>
      <c r="M184" s="2" t="s">
        <v>10</v>
      </c>
      <c r="N184" s="23" t="s">
        <v>9</v>
      </c>
      <c r="O184" s="50"/>
      <c r="P184" s="2"/>
      <c r="Q184" s="2"/>
      <c r="R184" s="2"/>
      <c r="S184" s="2" t="s">
        <v>0</v>
      </c>
      <c r="T184" s="2" t="s">
        <v>9</v>
      </c>
      <c r="U184" s="23" t="s">
        <v>9</v>
      </c>
      <c r="V184" s="50"/>
      <c r="W184" s="2"/>
      <c r="X184" s="2" t="s">
        <v>9</v>
      </c>
      <c r="Y184" s="2"/>
      <c r="Z184" s="2"/>
      <c r="AA184" s="2"/>
      <c r="AB184" s="23"/>
      <c r="AC184" s="48"/>
      <c r="AD184" s="2"/>
      <c r="AE184" s="2"/>
      <c r="AF184" s="23"/>
      <c r="BH184" s="9"/>
      <c r="BI184" s="9"/>
      <c r="BS184"/>
      <c r="BT184"/>
    </row>
    <row r="185" spans="1:72" ht="15.75" x14ac:dyDescent="0.25">
      <c r="A185" s="24"/>
      <c r="B185" s="50"/>
      <c r="C185" s="2"/>
      <c r="D185" s="2"/>
      <c r="E185" s="2"/>
      <c r="F185" s="2"/>
      <c r="G185" s="23"/>
      <c r="H185" s="50"/>
      <c r="I185" s="2"/>
      <c r="J185" s="2"/>
      <c r="K185" s="2"/>
      <c r="L185" s="2"/>
      <c r="M185" s="2"/>
      <c r="N185" s="23"/>
      <c r="O185" s="50"/>
      <c r="P185" s="2"/>
      <c r="Q185" s="2"/>
      <c r="R185" s="2"/>
      <c r="S185" s="2"/>
      <c r="T185" s="2"/>
      <c r="U185" s="23"/>
      <c r="V185" s="50"/>
      <c r="W185" s="2"/>
      <c r="X185" s="2"/>
      <c r="Y185" s="2"/>
      <c r="Z185" s="2"/>
      <c r="AA185" s="2"/>
      <c r="AB185" s="23"/>
      <c r="AC185" s="48"/>
      <c r="AD185" s="2"/>
      <c r="AE185" s="2"/>
      <c r="AF185" s="23"/>
      <c r="BH185" s="9"/>
      <c r="BI185" s="9"/>
      <c r="BS185"/>
      <c r="BT185"/>
    </row>
    <row r="186" spans="1:72" x14ac:dyDescent="0.25">
      <c r="A186" s="22" t="s">
        <v>45</v>
      </c>
      <c r="B186" s="50"/>
      <c r="C186" s="2" t="s">
        <v>1</v>
      </c>
      <c r="D186" s="2" t="s">
        <v>1</v>
      </c>
      <c r="E186" s="2" t="s">
        <v>1</v>
      </c>
      <c r="F186" s="2" t="s">
        <v>1</v>
      </c>
      <c r="G186" s="23"/>
      <c r="H186" s="50"/>
      <c r="I186" s="2"/>
      <c r="J186" s="2"/>
      <c r="K186" s="2"/>
      <c r="L186" s="2"/>
      <c r="M186" s="2"/>
      <c r="N186" s="23"/>
      <c r="O186" s="50"/>
      <c r="P186" s="2"/>
      <c r="Q186" s="2"/>
      <c r="R186" s="2"/>
      <c r="S186" s="2"/>
      <c r="T186" s="2"/>
      <c r="U186" s="23"/>
      <c r="V186" s="50"/>
      <c r="W186" s="2"/>
      <c r="X186" s="2"/>
      <c r="Y186" s="2"/>
      <c r="Z186" s="2"/>
      <c r="AA186" s="2"/>
      <c r="AB186" s="23"/>
      <c r="AC186" s="48"/>
      <c r="AD186" s="2"/>
      <c r="AE186" s="2"/>
      <c r="AF186" s="23"/>
      <c r="BH186" s="9"/>
      <c r="BI186" s="9"/>
      <c r="BS186"/>
      <c r="BT186"/>
    </row>
    <row r="187" spans="1:72" x14ac:dyDescent="0.25">
      <c r="A187" s="25"/>
      <c r="B187" s="50"/>
      <c r="C187" s="2"/>
      <c r="D187" s="2"/>
      <c r="E187" s="2"/>
      <c r="F187" s="2"/>
      <c r="G187" s="23"/>
      <c r="H187" s="50"/>
      <c r="I187" s="2"/>
      <c r="J187" s="2"/>
      <c r="K187" s="2"/>
      <c r="L187" s="2"/>
      <c r="M187" s="2"/>
      <c r="N187" s="23"/>
      <c r="O187" s="50"/>
      <c r="P187" s="2"/>
      <c r="Q187" s="2"/>
      <c r="R187" s="2"/>
      <c r="S187" s="2"/>
      <c r="T187" s="2"/>
      <c r="U187" s="23"/>
      <c r="V187" s="50"/>
      <c r="W187" s="2"/>
      <c r="X187" s="2"/>
      <c r="Y187" s="2"/>
      <c r="Z187" s="2"/>
      <c r="AA187" s="2"/>
      <c r="AB187" s="23"/>
      <c r="AC187" s="48"/>
      <c r="AD187" s="2"/>
      <c r="AE187" s="2"/>
      <c r="AF187" s="23"/>
      <c r="BH187" s="9"/>
      <c r="BI187" s="9"/>
      <c r="BS187"/>
      <c r="BT187"/>
    </row>
    <row r="188" spans="1:72" x14ac:dyDescent="0.25">
      <c r="A188" s="22" t="s">
        <v>46</v>
      </c>
      <c r="B188" s="50"/>
      <c r="C188" s="2"/>
      <c r="D188" s="2"/>
      <c r="E188" s="2"/>
      <c r="F188" s="2"/>
      <c r="G188" s="23"/>
      <c r="H188" s="50"/>
      <c r="I188" s="2"/>
      <c r="J188" s="2"/>
      <c r="K188" s="2"/>
      <c r="L188" s="2"/>
      <c r="M188" s="2"/>
      <c r="N188" s="23"/>
      <c r="O188" s="50"/>
      <c r="P188" s="2"/>
      <c r="Q188" s="2"/>
      <c r="R188" s="2"/>
      <c r="S188" s="2"/>
      <c r="T188" s="2"/>
      <c r="U188" s="23"/>
      <c r="V188" s="50"/>
      <c r="W188" s="2"/>
      <c r="X188" s="2"/>
      <c r="Y188" s="2"/>
      <c r="Z188" s="2"/>
      <c r="AA188" s="2"/>
      <c r="AB188" s="23"/>
      <c r="AC188" s="48"/>
      <c r="AD188" s="2"/>
      <c r="AE188" s="2"/>
      <c r="AF188" s="23"/>
      <c r="BH188" s="9"/>
      <c r="BI188" s="9"/>
      <c r="BS188"/>
      <c r="BT188"/>
    </row>
    <row r="189" spans="1:72" x14ac:dyDescent="0.25">
      <c r="A189" s="25"/>
      <c r="B189" s="50"/>
      <c r="C189" s="2"/>
      <c r="D189" s="2"/>
      <c r="E189" s="2"/>
      <c r="F189" s="2"/>
      <c r="G189" s="23"/>
      <c r="H189" s="50"/>
      <c r="I189" s="2"/>
      <c r="J189" s="2"/>
      <c r="K189" s="2"/>
      <c r="L189" s="2"/>
      <c r="M189" s="2"/>
      <c r="N189" s="23"/>
      <c r="O189" s="50"/>
      <c r="P189" s="2"/>
      <c r="Q189" s="2"/>
      <c r="R189" s="2"/>
      <c r="S189" s="2"/>
      <c r="T189" s="2"/>
      <c r="U189" s="23"/>
      <c r="V189" s="50"/>
      <c r="W189" s="2"/>
      <c r="X189" s="2"/>
      <c r="Y189" s="2"/>
      <c r="Z189" s="2"/>
      <c r="AA189" s="2"/>
      <c r="AB189" s="23"/>
      <c r="AC189" s="48"/>
      <c r="AD189" s="2"/>
      <c r="AE189" s="2"/>
      <c r="AF189" s="23"/>
      <c r="BH189" s="9"/>
      <c r="BI189" s="9"/>
      <c r="BS189"/>
      <c r="BT189"/>
    </row>
    <row r="190" spans="1:72" ht="17.25" thickBot="1" x14ac:dyDescent="0.3">
      <c r="A190" s="26" t="s">
        <v>47</v>
      </c>
      <c r="B190" s="51"/>
      <c r="C190" s="27"/>
      <c r="D190" s="27"/>
      <c r="E190" s="27"/>
      <c r="F190" s="27"/>
      <c r="G190" s="28"/>
      <c r="H190" s="51"/>
      <c r="I190" s="27"/>
      <c r="J190" s="27"/>
      <c r="K190" s="27"/>
      <c r="L190" s="27"/>
      <c r="M190" s="27"/>
      <c r="N190" s="28"/>
      <c r="O190" s="51"/>
      <c r="P190" s="27"/>
      <c r="Q190" s="27"/>
      <c r="R190" s="27"/>
      <c r="S190" s="27"/>
      <c r="T190" s="27"/>
      <c r="U190" s="28"/>
      <c r="V190" s="51"/>
      <c r="W190" s="27"/>
      <c r="X190" s="27"/>
      <c r="Y190" s="27"/>
      <c r="Z190" s="27"/>
      <c r="AA190" s="27"/>
      <c r="AB190" s="28"/>
      <c r="AC190" s="49"/>
      <c r="AD190" s="27"/>
      <c r="AE190" s="27"/>
      <c r="AF190" s="28"/>
      <c r="BH190" s="9"/>
      <c r="BI190" s="9"/>
      <c r="BS190"/>
      <c r="BT190"/>
    </row>
    <row r="191" spans="1:72" x14ac:dyDescent="0.2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</row>
    <row r="192" spans="1:72" x14ac:dyDescent="0.2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</row>
    <row r="193" spans="1:32" ht="17.25" thickBot="1" x14ac:dyDescent="0.3">
      <c r="A193" s="15">
        <v>2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</row>
    <row r="194" spans="1:32" ht="23.25" thickBot="1" x14ac:dyDescent="0.45">
      <c r="A194" s="16" t="s">
        <v>6</v>
      </c>
      <c r="B194" s="128">
        <f>DATE($C$5,A193,1)</f>
        <v>41306</v>
      </c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62"/>
      <c r="AE194" s="29"/>
      <c r="AF194" s="29"/>
    </row>
    <row r="195" spans="1:32" ht="19.5" x14ac:dyDescent="0.25">
      <c r="A195" s="39" t="s">
        <v>7</v>
      </c>
      <c r="B195" s="136">
        <f>WEEKNUM(B196)</f>
        <v>5</v>
      </c>
      <c r="C195" s="141"/>
      <c r="D195" s="137"/>
      <c r="E195" s="136">
        <f t="shared" ref="E195:Z195" si="16">WEEKNUM(E196)</f>
        <v>6</v>
      </c>
      <c r="F195" s="141"/>
      <c r="G195" s="141"/>
      <c r="H195" s="141"/>
      <c r="I195" s="141"/>
      <c r="J195" s="141"/>
      <c r="K195" s="137"/>
      <c r="L195" s="136">
        <f t="shared" si="16"/>
        <v>7</v>
      </c>
      <c r="M195" s="141"/>
      <c r="N195" s="141"/>
      <c r="O195" s="141"/>
      <c r="P195" s="141"/>
      <c r="Q195" s="141"/>
      <c r="R195" s="137"/>
      <c r="S195" s="136">
        <f t="shared" si="16"/>
        <v>8</v>
      </c>
      <c r="T195" s="141"/>
      <c r="U195" s="141"/>
      <c r="V195" s="141"/>
      <c r="W195" s="141"/>
      <c r="X195" s="141"/>
      <c r="Y195" s="137"/>
      <c r="Z195" s="136">
        <f t="shared" si="16"/>
        <v>9</v>
      </c>
      <c r="AA195" s="141"/>
      <c r="AB195" s="141"/>
      <c r="AC195" s="137"/>
      <c r="AD195" s="63"/>
      <c r="AE195" s="30"/>
      <c r="AF195" s="30"/>
    </row>
    <row r="196" spans="1:32" ht="19.5" customHeight="1" x14ac:dyDescent="0.25">
      <c r="A196" s="134" t="s">
        <v>8</v>
      </c>
      <c r="B196" s="85">
        <f>DATE($C$5,$A$193,1)</f>
        <v>41306</v>
      </c>
      <c r="C196" s="89">
        <f>DATE($C$5,$A$193,2)</f>
        <v>41307</v>
      </c>
      <c r="D196" s="90">
        <f>DATE($C$5,$A$193,3)</f>
        <v>41308</v>
      </c>
      <c r="E196" s="85">
        <f>DATE($C$5,$A$193,4)</f>
        <v>41309</v>
      </c>
      <c r="F196" s="89">
        <f>DATE($C$5,$A$193,5)</f>
        <v>41310</v>
      </c>
      <c r="G196" s="89">
        <f>DATE($C$5,$A$193,6)</f>
        <v>41311</v>
      </c>
      <c r="H196" s="89">
        <f>DATE($C$5,$A$193,7)</f>
        <v>41312</v>
      </c>
      <c r="I196" s="89">
        <f>DATE($C$5,$A$193,8)</f>
        <v>41313</v>
      </c>
      <c r="J196" s="89">
        <f>DATE($C$5,$A$193,9)</f>
        <v>41314</v>
      </c>
      <c r="K196" s="90">
        <f>DATE($C$5,$A$193,10)</f>
        <v>41315</v>
      </c>
      <c r="L196" s="85">
        <f>DATE($C$5,$A$193,11)</f>
        <v>41316</v>
      </c>
      <c r="M196" s="89">
        <f>DATE($C$5,$A$193,12)</f>
        <v>41317</v>
      </c>
      <c r="N196" s="89">
        <f>DATE($C$5,$A$193,13)</f>
        <v>41318</v>
      </c>
      <c r="O196" s="89">
        <f>DATE($C$5,$A$193,14)</f>
        <v>41319</v>
      </c>
      <c r="P196" s="89">
        <f>DATE($C$5,$A$193,15)</f>
        <v>41320</v>
      </c>
      <c r="Q196" s="89">
        <f>DATE($C$5,$A$193,16)</f>
        <v>41321</v>
      </c>
      <c r="R196" s="90">
        <f>DATE($C$5,$A$193,17)</f>
        <v>41322</v>
      </c>
      <c r="S196" s="85">
        <f>DATE($C$5,$A$193,18)</f>
        <v>41323</v>
      </c>
      <c r="T196" s="89">
        <f>DATE($C$5,$A$193,19)</f>
        <v>41324</v>
      </c>
      <c r="U196" s="89">
        <f>DATE($C$5,$A$193,20)</f>
        <v>41325</v>
      </c>
      <c r="V196" s="89">
        <f>DATE($C$5,$A$193,21)</f>
        <v>41326</v>
      </c>
      <c r="W196" s="89">
        <f>DATE($C$5,$A$193,22)</f>
        <v>41327</v>
      </c>
      <c r="X196" s="89">
        <f>DATE($C$5,$A$193,23)</f>
        <v>41328</v>
      </c>
      <c r="Y196" s="90">
        <f>DATE($C$5,$A$193,24)</f>
        <v>41329</v>
      </c>
      <c r="Z196" s="85">
        <f>DATE($C$5,$A$193,25)</f>
        <v>41330</v>
      </c>
      <c r="AA196" s="89">
        <f>DATE($C$5,$A$193,26)</f>
        <v>41331</v>
      </c>
      <c r="AB196" s="89">
        <f>DATE($C$5,$A$193,27)</f>
        <v>41332</v>
      </c>
      <c r="AC196" s="90">
        <f>DATE($C$5,$A$193,28)</f>
        <v>41333</v>
      </c>
      <c r="AD196" s="64"/>
      <c r="AE196" s="31"/>
      <c r="AF196" s="31"/>
    </row>
    <row r="197" spans="1:32" ht="18.75" thickBot="1" x14ac:dyDescent="0.3">
      <c r="A197" s="135"/>
      <c r="B197" s="91">
        <f>WEEKDAY(B196)</f>
        <v>6</v>
      </c>
      <c r="C197" s="92">
        <f t="shared" ref="C197:AC197" si="17">WEEKDAY(C196)</f>
        <v>7</v>
      </c>
      <c r="D197" s="93">
        <f t="shared" si="17"/>
        <v>1</v>
      </c>
      <c r="E197" s="91">
        <f t="shared" si="17"/>
        <v>2</v>
      </c>
      <c r="F197" s="92">
        <f t="shared" si="17"/>
        <v>3</v>
      </c>
      <c r="G197" s="92">
        <f t="shared" si="17"/>
        <v>4</v>
      </c>
      <c r="H197" s="92">
        <f t="shared" si="17"/>
        <v>5</v>
      </c>
      <c r="I197" s="92">
        <f t="shared" si="17"/>
        <v>6</v>
      </c>
      <c r="J197" s="92">
        <f t="shared" si="17"/>
        <v>7</v>
      </c>
      <c r="K197" s="93">
        <f t="shared" si="17"/>
        <v>1</v>
      </c>
      <c r="L197" s="91">
        <f t="shared" si="17"/>
        <v>2</v>
      </c>
      <c r="M197" s="92">
        <f t="shared" si="17"/>
        <v>3</v>
      </c>
      <c r="N197" s="92">
        <f t="shared" si="17"/>
        <v>4</v>
      </c>
      <c r="O197" s="92">
        <f t="shared" si="17"/>
        <v>5</v>
      </c>
      <c r="P197" s="92">
        <f t="shared" si="17"/>
        <v>6</v>
      </c>
      <c r="Q197" s="92">
        <f t="shared" si="17"/>
        <v>7</v>
      </c>
      <c r="R197" s="93">
        <f t="shared" si="17"/>
        <v>1</v>
      </c>
      <c r="S197" s="91">
        <f t="shared" si="17"/>
        <v>2</v>
      </c>
      <c r="T197" s="92">
        <f t="shared" si="17"/>
        <v>3</v>
      </c>
      <c r="U197" s="92">
        <f t="shared" si="17"/>
        <v>4</v>
      </c>
      <c r="V197" s="92">
        <f t="shared" si="17"/>
        <v>5</v>
      </c>
      <c r="W197" s="92">
        <f t="shared" si="17"/>
        <v>6</v>
      </c>
      <c r="X197" s="92">
        <f t="shared" si="17"/>
        <v>7</v>
      </c>
      <c r="Y197" s="93">
        <f t="shared" si="17"/>
        <v>1</v>
      </c>
      <c r="Z197" s="91">
        <f t="shared" si="17"/>
        <v>2</v>
      </c>
      <c r="AA197" s="92">
        <f t="shared" si="17"/>
        <v>3</v>
      </c>
      <c r="AB197" s="92">
        <f t="shared" si="17"/>
        <v>4</v>
      </c>
      <c r="AC197" s="93">
        <f t="shared" si="17"/>
        <v>5</v>
      </c>
      <c r="AD197" s="65"/>
      <c r="AE197" s="32"/>
      <c r="AF197" s="32"/>
    </row>
    <row r="198" spans="1:32" ht="15.75" x14ac:dyDescent="0.25">
      <c r="A198" s="19"/>
      <c r="B198" s="52"/>
      <c r="C198" s="20"/>
      <c r="D198" s="21"/>
      <c r="E198" s="52"/>
      <c r="F198" s="20"/>
      <c r="G198" s="20" t="s">
        <v>9</v>
      </c>
      <c r="H198" s="20"/>
      <c r="I198" s="20"/>
      <c r="J198" s="20"/>
      <c r="K198" s="21"/>
      <c r="L198" s="52"/>
      <c r="M198" s="20"/>
      <c r="N198" s="20"/>
      <c r="O198" s="20"/>
      <c r="P198" s="20"/>
      <c r="Q198" s="20"/>
      <c r="R198" s="21"/>
      <c r="S198" s="52"/>
      <c r="T198" s="20"/>
      <c r="U198" s="20"/>
      <c r="V198" s="20"/>
      <c r="W198" s="20"/>
      <c r="X198" s="20"/>
      <c r="Y198" s="21"/>
      <c r="Z198" s="47"/>
      <c r="AA198" s="20"/>
      <c r="AB198" s="20"/>
      <c r="AC198" s="58"/>
      <c r="AD198" s="56"/>
      <c r="AE198" s="33"/>
      <c r="AF198" s="33"/>
    </row>
    <row r="199" spans="1:32" x14ac:dyDescent="0.25">
      <c r="A199" s="22" t="s">
        <v>40</v>
      </c>
      <c r="B199" s="80"/>
      <c r="C199" s="35"/>
      <c r="D199" s="36"/>
      <c r="E199" s="80"/>
      <c r="F199" s="35"/>
      <c r="G199" s="35" t="s">
        <v>9</v>
      </c>
      <c r="H199" s="35"/>
      <c r="I199" s="35"/>
      <c r="J199" s="35"/>
      <c r="K199" s="36"/>
      <c r="L199" s="80"/>
      <c r="M199" s="35"/>
      <c r="N199" s="35"/>
      <c r="O199" s="35"/>
      <c r="P199" s="35"/>
      <c r="Q199" s="35"/>
      <c r="R199" s="36"/>
      <c r="S199" s="80"/>
      <c r="T199" s="35"/>
      <c r="U199" s="35"/>
      <c r="V199" s="35"/>
      <c r="W199" s="35"/>
      <c r="X199" s="35"/>
      <c r="Y199" s="36"/>
      <c r="Z199" s="78"/>
      <c r="AA199" s="35"/>
      <c r="AB199" s="35"/>
      <c r="AC199" s="59"/>
      <c r="AD199" s="56"/>
      <c r="AE199" s="33"/>
      <c r="AF199" s="33"/>
    </row>
    <row r="200" spans="1:32" ht="15.75" x14ac:dyDescent="0.25">
      <c r="A200" s="24"/>
      <c r="B200" s="50"/>
      <c r="C200" s="2"/>
      <c r="D200" s="23"/>
      <c r="E200" s="50"/>
      <c r="F200" s="2"/>
      <c r="G200" s="2" t="s">
        <v>9</v>
      </c>
      <c r="H200" s="2"/>
      <c r="I200" s="2"/>
      <c r="J200" s="2"/>
      <c r="K200" s="23"/>
      <c r="L200" s="50"/>
      <c r="M200" s="2"/>
      <c r="N200" s="2"/>
      <c r="O200" s="2"/>
      <c r="P200" s="2"/>
      <c r="Q200" s="2"/>
      <c r="R200" s="23"/>
      <c r="S200" s="50"/>
      <c r="T200" s="2"/>
      <c r="U200" s="2"/>
      <c r="V200" s="2"/>
      <c r="W200" s="2"/>
      <c r="X200" s="2"/>
      <c r="Y200" s="23"/>
      <c r="Z200" s="48"/>
      <c r="AA200" s="2"/>
      <c r="AB200" s="2"/>
      <c r="AC200" s="60"/>
      <c r="AD200" s="56"/>
      <c r="AE200" s="33"/>
      <c r="AF200" s="33"/>
    </row>
    <row r="201" spans="1:32" x14ac:dyDescent="0.25">
      <c r="A201" s="22" t="s">
        <v>41</v>
      </c>
      <c r="B201" s="50"/>
      <c r="C201" s="2"/>
      <c r="D201" s="23"/>
      <c r="E201" s="50"/>
      <c r="F201" s="2"/>
      <c r="G201" s="2" t="s">
        <v>9</v>
      </c>
      <c r="H201" s="2"/>
      <c r="I201" s="2"/>
      <c r="J201" s="2"/>
      <c r="K201" s="23"/>
      <c r="L201" s="50"/>
      <c r="M201" s="2"/>
      <c r="N201" s="2"/>
      <c r="O201" s="2"/>
      <c r="P201" s="2" t="s">
        <v>1</v>
      </c>
      <c r="Q201" s="2"/>
      <c r="R201" s="23"/>
      <c r="S201" s="50"/>
      <c r="T201" s="2"/>
      <c r="U201" s="2"/>
      <c r="V201" s="2"/>
      <c r="W201" s="2"/>
      <c r="X201" s="2"/>
      <c r="Y201" s="23"/>
      <c r="Z201" s="48"/>
      <c r="AA201" s="2"/>
      <c r="AB201" s="2"/>
      <c r="AC201" s="60"/>
      <c r="AD201" s="56"/>
      <c r="AE201" s="33"/>
      <c r="AF201" s="33"/>
    </row>
    <row r="202" spans="1:32" ht="15.75" x14ac:dyDescent="0.25">
      <c r="A202" s="24"/>
      <c r="B202" s="50"/>
      <c r="C202" s="2"/>
      <c r="D202" s="23"/>
      <c r="E202" s="50"/>
      <c r="F202" s="2"/>
      <c r="G202" s="2" t="s">
        <v>9</v>
      </c>
      <c r="H202" s="2"/>
      <c r="I202" s="2"/>
      <c r="J202" s="2"/>
      <c r="K202" s="23"/>
      <c r="L202" s="50"/>
      <c r="M202" s="2"/>
      <c r="N202" s="2"/>
      <c r="O202" s="2"/>
      <c r="P202" s="2"/>
      <c r="Q202" s="2"/>
      <c r="R202" s="23"/>
      <c r="S202" s="50"/>
      <c r="T202" s="2"/>
      <c r="U202" s="2"/>
      <c r="V202" s="2"/>
      <c r="W202" s="2"/>
      <c r="X202" s="2"/>
      <c r="Y202" s="23"/>
      <c r="Z202" s="48"/>
      <c r="AA202" s="2"/>
      <c r="AB202" s="2"/>
      <c r="AC202" s="60"/>
      <c r="AD202" s="56"/>
      <c r="AE202" s="33"/>
      <c r="AF202" s="33"/>
    </row>
    <row r="203" spans="1:32" x14ac:dyDescent="0.25">
      <c r="A203" s="22" t="s">
        <v>42</v>
      </c>
      <c r="B203" s="50" t="s">
        <v>0</v>
      </c>
      <c r="C203" s="2"/>
      <c r="D203" s="23"/>
      <c r="E203" s="50" t="s">
        <v>3</v>
      </c>
      <c r="F203" s="2"/>
      <c r="G203" s="2" t="s">
        <v>9</v>
      </c>
      <c r="H203" s="2"/>
      <c r="I203" s="2"/>
      <c r="J203" s="2"/>
      <c r="K203" s="23"/>
      <c r="L203" s="50"/>
      <c r="M203" s="2"/>
      <c r="N203" s="2"/>
      <c r="O203" s="2"/>
      <c r="P203" s="2"/>
      <c r="Q203" s="2"/>
      <c r="R203" s="23"/>
      <c r="S203" s="50"/>
      <c r="T203" s="2"/>
      <c r="U203" s="2"/>
      <c r="V203" s="2"/>
      <c r="W203" s="2"/>
      <c r="X203" s="2"/>
      <c r="Y203" s="23"/>
      <c r="Z203" s="48"/>
      <c r="AA203" s="2"/>
      <c r="AB203" s="2"/>
      <c r="AC203" s="60"/>
      <c r="AD203" s="56"/>
      <c r="AE203" s="33"/>
      <c r="AF203" s="33"/>
    </row>
    <row r="204" spans="1:32" x14ac:dyDescent="0.25">
      <c r="A204" s="25"/>
      <c r="B204" s="50"/>
      <c r="C204" s="2"/>
      <c r="D204" s="23"/>
      <c r="E204" s="50"/>
      <c r="F204" s="2"/>
      <c r="G204" s="2" t="s">
        <v>9</v>
      </c>
      <c r="H204" s="2"/>
      <c r="I204" s="2"/>
      <c r="J204" s="2"/>
      <c r="K204" s="23"/>
      <c r="L204" s="50"/>
      <c r="M204" s="2"/>
      <c r="N204" s="2"/>
      <c r="O204" s="2"/>
      <c r="P204" s="2"/>
      <c r="Q204" s="2"/>
      <c r="R204" s="23"/>
      <c r="S204" s="50"/>
      <c r="T204" s="2"/>
      <c r="U204" s="2"/>
      <c r="V204" s="2"/>
      <c r="W204" s="2"/>
      <c r="X204" s="2"/>
      <c r="Y204" s="23"/>
      <c r="Z204" s="48"/>
      <c r="AA204" s="2"/>
      <c r="AB204" s="2"/>
      <c r="AC204" s="60"/>
      <c r="AD204" s="56"/>
      <c r="AE204" s="33"/>
      <c r="AF204" s="33"/>
    </row>
    <row r="205" spans="1:32" x14ac:dyDescent="0.25">
      <c r="A205" s="22" t="s">
        <v>43</v>
      </c>
      <c r="B205" s="50" t="s">
        <v>9</v>
      </c>
      <c r="C205" s="2"/>
      <c r="D205" s="23"/>
      <c r="E205" s="50"/>
      <c r="F205" s="2"/>
      <c r="G205" s="2"/>
      <c r="H205" s="2"/>
      <c r="I205" s="2"/>
      <c r="J205" s="2"/>
      <c r="K205" s="23"/>
      <c r="L205" s="50"/>
      <c r="M205" s="2"/>
      <c r="N205" s="2"/>
      <c r="O205" s="2"/>
      <c r="P205" s="2"/>
      <c r="Q205" s="2"/>
      <c r="R205" s="23"/>
      <c r="S205" s="50"/>
      <c r="T205" s="2"/>
      <c r="U205" s="2"/>
      <c r="V205" s="2"/>
      <c r="W205" s="2"/>
      <c r="X205" s="2"/>
      <c r="Y205" s="23"/>
      <c r="Z205" s="48"/>
      <c r="AA205" s="2"/>
      <c r="AB205" s="2"/>
      <c r="AC205" s="60"/>
      <c r="AD205" s="56"/>
      <c r="AE205" s="33"/>
      <c r="AF205" s="33"/>
    </row>
    <row r="206" spans="1:32" ht="15.75" x14ac:dyDescent="0.25">
      <c r="A206" s="24"/>
      <c r="B206" s="50"/>
      <c r="C206" s="2"/>
      <c r="D206" s="23"/>
      <c r="E206" s="50"/>
      <c r="F206" s="2"/>
      <c r="G206" s="2" t="s">
        <v>9</v>
      </c>
      <c r="H206" s="2"/>
      <c r="I206" s="2"/>
      <c r="J206" s="2"/>
      <c r="K206" s="23"/>
      <c r="L206" s="50"/>
      <c r="M206" s="2"/>
      <c r="N206" s="2"/>
      <c r="O206" s="2"/>
      <c r="P206" s="2"/>
      <c r="Q206" s="2"/>
      <c r="R206" s="23"/>
      <c r="S206" s="50"/>
      <c r="T206" s="2"/>
      <c r="U206" s="2"/>
      <c r="V206" s="2"/>
      <c r="W206" s="2"/>
      <c r="X206" s="2"/>
      <c r="Y206" s="23"/>
      <c r="Z206" s="48"/>
      <c r="AA206" s="2"/>
      <c r="AB206" s="2"/>
      <c r="AC206" s="60"/>
      <c r="AD206" s="56"/>
      <c r="AE206" s="33"/>
      <c r="AF206" s="33"/>
    </row>
    <row r="207" spans="1:32" x14ac:dyDescent="0.25">
      <c r="A207" s="22" t="s">
        <v>44</v>
      </c>
      <c r="B207" s="50" t="s">
        <v>0</v>
      </c>
      <c r="C207" s="2"/>
      <c r="D207" s="23"/>
      <c r="E207" s="50" t="s">
        <v>9</v>
      </c>
      <c r="F207" s="2" t="s">
        <v>9</v>
      </c>
      <c r="G207" s="2" t="s">
        <v>9</v>
      </c>
      <c r="H207" s="2" t="s">
        <v>9</v>
      </c>
      <c r="I207" s="2" t="s">
        <v>9</v>
      </c>
      <c r="J207" s="2"/>
      <c r="K207" s="23"/>
      <c r="L207" s="50"/>
      <c r="M207" s="2"/>
      <c r="N207" s="2"/>
      <c r="O207" s="2"/>
      <c r="P207" s="2"/>
      <c r="Q207" s="2"/>
      <c r="R207" s="23"/>
      <c r="S207" s="50" t="s">
        <v>9</v>
      </c>
      <c r="T207" s="2" t="s">
        <v>9</v>
      </c>
      <c r="U207" s="2" t="s">
        <v>9</v>
      </c>
      <c r="V207" s="2"/>
      <c r="W207" s="2"/>
      <c r="X207" s="2" t="s">
        <v>9</v>
      </c>
      <c r="Y207" s="23"/>
      <c r="Z207" s="48"/>
      <c r="AA207" s="2"/>
      <c r="AB207" s="2"/>
      <c r="AC207" s="60"/>
      <c r="AD207" s="56"/>
      <c r="AE207" s="33"/>
      <c r="AF207" s="33"/>
    </row>
    <row r="208" spans="1:32" ht="15.75" x14ac:dyDescent="0.25">
      <c r="A208" s="24"/>
      <c r="B208" s="50"/>
      <c r="C208" s="2"/>
      <c r="D208" s="23"/>
      <c r="E208" s="50"/>
      <c r="F208" s="2"/>
      <c r="G208" s="2"/>
      <c r="H208" s="2"/>
      <c r="I208" s="2"/>
      <c r="J208" s="2"/>
      <c r="K208" s="23"/>
      <c r="L208" s="50"/>
      <c r="M208" s="2"/>
      <c r="N208" s="2"/>
      <c r="O208" s="2"/>
      <c r="P208" s="2"/>
      <c r="Q208" s="2"/>
      <c r="R208" s="23"/>
      <c r="S208" s="50"/>
      <c r="T208" s="2"/>
      <c r="U208" s="2"/>
      <c r="V208" s="2"/>
      <c r="W208" s="2"/>
      <c r="X208" s="2"/>
      <c r="Y208" s="23"/>
      <c r="Z208" s="48"/>
      <c r="AA208" s="2"/>
      <c r="AB208" s="2"/>
      <c r="AC208" s="60"/>
      <c r="AD208" s="56"/>
      <c r="AE208" s="33"/>
      <c r="AF208" s="33"/>
    </row>
    <row r="209" spans="1:32" x14ac:dyDescent="0.25">
      <c r="A209" s="22" t="s">
        <v>45</v>
      </c>
      <c r="B209" s="50"/>
      <c r="C209" s="2"/>
      <c r="D209" s="23"/>
      <c r="E209" s="50"/>
      <c r="F209" s="2"/>
      <c r="G209" s="2"/>
      <c r="H209" s="2"/>
      <c r="I209" s="2"/>
      <c r="J209" s="2"/>
      <c r="K209" s="23"/>
      <c r="L209" s="50"/>
      <c r="M209" s="2"/>
      <c r="N209" s="2"/>
      <c r="O209" s="2"/>
      <c r="P209" s="2"/>
      <c r="Q209" s="2"/>
      <c r="R209" s="23"/>
      <c r="S209" s="50"/>
      <c r="T209" s="2"/>
      <c r="U209" s="2"/>
      <c r="V209" s="2"/>
      <c r="W209" s="2"/>
      <c r="X209" s="2"/>
      <c r="Y209" s="23"/>
      <c r="Z209" s="48"/>
      <c r="AA209" s="2"/>
      <c r="AB209" s="2"/>
      <c r="AC209" s="60"/>
      <c r="AD209" s="56"/>
      <c r="AE209" s="33"/>
      <c r="AF209" s="33"/>
    </row>
    <row r="210" spans="1:32" x14ac:dyDescent="0.25">
      <c r="A210" s="25"/>
      <c r="B210" s="50"/>
      <c r="C210" s="2"/>
      <c r="D210" s="23"/>
      <c r="E210" s="50"/>
      <c r="F210" s="2"/>
      <c r="G210" s="2"/>
      <c r="H210" s="2"/>
      <c r="I210" s="2"/>
      <c r="J210" s="2"/>
      <c r="K210" s="23"/>
      <c r="L210" s="50"/>
      <c r="M210" s="2"/>
      <c r="N210" s="2"/>
      <c r="O210" s="2"/>
      <c r="P210" s="2"/>
      <c r="Q210" s="2"/>
      <c r="R210" s="23"/>
      <c r="S210" s="50"/>
      <c r="T210" s="2"/>
      <c r="U210" s="2"/>
      <c r="V210" s="2"/>
      <c r="W210" s="2"/>
      <c r="X210" s="2"/>
      <c r="Y210" s="23"/>
      <c r="Z210" s="48"/>
      <c r="AA210" s="2"/>
      <c r="AB210" s="2"/>
      <c r="AC210" s="60"/>
      <c r="AD210" s="56"/>
      <c r="AE210" s="33"/>
      <c r="AF210" s="33"/>
    </row>
    <row r="211" spans="1:32" x14ac:dyDescent="0.25">
      <c r="A211" s="22" t="s">
        <v>46</v>
      </c>
      <c r="B211" s="50"/>
      <c r="C211" s="2"/>
      <c r="D211" s="23"/>
      <c r="E211" s="50"/>
      <c r="F211" s="2"/>
      <c r="G211" s="2"/>
      <c r="H211" s="2"/>
      <c r="I211" s="2"/>
      <c r="J211" s="2"/>
      <c r="K211" s="23"/>
      <c r="L211" s="50"/>
      <c r="M211" s="2"/>
      <c r="N211" s="2"/>
      <c r="O211" s="2"/>
      <c r="P211" s="2"/>
      <c r="Q211" s="2"/>
      <c r="R211" s="23"/>
      <c r="S211" s="50"/>
      <c r="T211" s="2"/>
      <c r="U211" s="2"/>
      <c r="V211" s="2"/>
      <c r="W211" s="2"/>
      <c r="X211" s="2"/>
      <c r="Y211" s="23"/>
      <c r="Z211" s="48"/>
      <c r="AA211" s="2"/>
      <c r="AB211" s="2"/>
      <c r="AC211" s="60"/>
      <c r="AD211" s="56"/>
      <c r="AE211" s="33"/>
      <c r="AF211" s="33"/>
    </row>
    <row r="212" spans="1:32" x14ac:dyDescent="0.25">
      <c r="A212" s="25"/>
      <c r="B212" s="50"/>
      <c r="C212" s="2"/>
      <c r="D212" s="23"/>
      <c r="E212" s="50"/>
      <c r="F212" s="2"/>
      <c r="G212" s="2"/>
      <c r="H212" s="2"/>
      <c r="I212" s="2"/>
      <c r="J212" s="2"/>
      <c r="K212" s="23"/>
      <c r="L212" s="50"/>
      <c r="M212" s="2"/>
      <c r="N212" s="2"/>
      <c r="O212" s="2"/>
      <c r="P212" s="2"/>
      <c r="Q212" s="2"/>
      <c r="R212" s="23"/>
      <c r="S212" s="50"/>
      <c r="T212" s="2"/>
      <c r="U212" s="2"/>
      <c r="V212" s="2"/>
      <c r="W212" s="2"/>
      <c r="X212" s="2"/>
      <c r="Y212" s="23"/>
      <c r="Z212" s="48"/>
      <c r="AA212" s="2"/>
      <c r="AB212" s="2"/>
      <c r="AC212" s="60"/>
      <c r="AD212" s="56"/>
      <c r="AE212" s="33"/>
      <c r="AF212" s="33"/>
    </row>
    <row r="213" spans="1:32" ht="17.25" thickBot="1" x14ac:dyDescent="0.3">
      <c r="A213" s="26" t="s">
        <v>47</v>
      </c>
      <c r="B213" s="51"/>
      <c r="C213" s="27"/>
      <c r="D213" s="28"/>
      <c r="E213" s="51"/>
      <c r="F213" s="27"/>
      <c r="G213" s="27"/>
      <c r="H213" s="27"/>
      <c r="I213" s="27"/>
      <c r="J213" s="27"/>
      <c r="K213" s="28"/>
      <c r="L213" s="51"/>
      <c r="M213" s="27"/>
      <c r="N213" s="27"/>
      <c r="O213" s="27"/>
      <c r="P213" s="27"/>
      <c r="Q213" s="27"/>
      <c r="R213" s="28"/>
      <c r="S213" s="51"/>
      <c r="T213" s="27"/>
      <c r="U213" s="27"/>
      <c r="V213" s="27"/>
      <c r="W213" s="27"/>
      <c r="X213" s="27"/>
      <c r="Y213" s="28"/>
      <c r="Z213" s="49"/>
      <c r="AA213" s="27"/>
      <c r="AB213" s="27"/>
      <c r="AC213" s="61"/>
      <c r="AD213" s="56"/>
      <c r="AE213" s="33"/>
      <c r="AF213" s="33"/>
    </row>
    <row r="214" spans="1:32" x14ac:dyDescent="0.2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</row>
    <row r="215" spans="1:32" x14ac:dyDescent="0.2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</row>
    <row r="216" spans="1:32" ht="17.25" thickBot="1" x14ac:dyDescent="0.3">
      <c r="A216" s="15">
        <v>3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</row>
    <row r="217" spans="1:32" ht="23.25" thickBot="1" x14ac:dyDescent="0.45">
      <c r="A217" s="16" t="s">
        <v>6</v>
      </c>
      <c r="B217" s="131">
        <f>DATE($C$5,A216,1)</f>
        <v>41334</v>
      </c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3"/>
    </row>
    <row r="218" spans="1:32" ht="19.5" x14ac:dyDescent="0.25">
      <c r="A218" s="17" t="s">
        <v>7</v>
      </c>
      <c r="B218" s="136">
        <f>WEEKNUM(B219)</f>
        <v>9</v>
      </c>
      <c r="C218" s="141"/>
      <c r="D218" s="137"/>
      <c r="E218" s="136">
        <f t="shared" ref="E218:Z218" si="18">WEEKNUM(E219)</f>
        <v>10</v>
      </c>
      <c r="F218" s="141"/>
      <c r="G218" s="141"/>
      <c r="H218" s="141"/>
      <c r="I218" s="141"/>
      <c r="J218" s="141"/>
      <c r="K218" s="137"/>
      <c r="L218" s="136">
        <f t="shared" si="18"/>
        <v>11</v>
      </c>
      <c r="M218" s="141"/>
      <c r="N218" s="141"/>
      <c r="O218" s="141"/>
      <c r="P218" s="141"/>
      <c r="Q218" s="141"/>
      <c r="R218" s="137"/>
      <c r="S218" s="136">
        <f t="shared" si="18"/>
        <v>12</v>
      </c>
      <c r="T218" s="141"/>
      <c r="U218" s="141"/>
      <c r="V218" s="141"/>
      <c r="W218" s="141"/>
      <c r="X218" s="141"/>
      <c r="Y218" s="137"/>
      <c r="Z218" s="136">
        <f t="shared" si="18"/>
        <v>13</v>
      </c>
      <c r="AA218" s="141"/>
      <c r="AB218" s="141"/>
      <c r="AC218" s="141"/>
      <c r="AD218" s="141"/>
      <c r="AE218" s="141"/>
      <c r="AF218" s="137"/>
    </row>
    <row r="219" spans="1:32" ht="19.5" customHeight="1" x14ac:dyDescent="0.25">
      <c r="A219" s="134" t="s">
        <v>8</v>
      </c>
      <c r="B219" s="85">
        <f>DATE($C$5,$A$216,1)</f>
        <v>41334</v>
      </c>
      <c r="C219" s="89">
        <f>DATE($C$5,$A$216,2)</f>
        <v>41335</v>
      </c>
      <c r="D219" s="90">
        <f>DATE($C$5,$A$216,3)</f>
        <v>41336</v>
      </c>
      <c r="E219" s="85">
        <f>DATE($C$5,$A$216,4)</f>
        <v>41337</v>
      </c>
      <c r="F219" s="89">
        <f>DATE($C$5,$A$216,5)</f>
        <v>41338</v>
      </c>
      <c r="G219" s="89">
        <f>DATE($C$5,$A$216,6)</f>
        <v>41339</v>
      </c>
      <c r="H219" s="89">
        <f>DATE($C$5,$A$216,7)</f>
        <v>41340</v>
      </c>
      <c r="I219" s="89">
        <f>DATE($C$5,$A$216,8)</f>
        <v>41341</v>
      </c>
      <c r="J219" s="89">
        <f>DATE($C$5,$A$216,9)</f>
        <v>41342</v>
      </c>
      <c r="K219" s="90">
        <f>DATE($C$5,$A$216,10)</f>
        <v>41343</v>
      </c>
      <c r="L219" s="85">
        <f>DATE($C$5,$A$216,11)</f>
        <v>41344</v>
      </c>
      <c r="M219" s="89">
        <f>DATE($C$5,$A$216,12)</f>
        <v>41345</v>
      </c>
      <c r="N219" s="89">
        <f>DATE($C$5,$A$216,13)</f>
        <v>41346</v>
      </c>
      <c r="O219" s="89">
        <f>DATE($C$5,$A$216,14)</f>
        <v>41347</v>
      </c>
      <c r="P219" s="89">
        <f>DATE($C$5,$A$216,15)</f>
        <v>41348</v>
      </c>
      <c r="Q219" s="89">
        <f>DATE($C$5,$A$216,16)</f>
        <v>41349</v>
      </c>
      <c r="R219" s="90">
        <f>DATE($C$5,$A$216,17)</f>
        <v>41350</v>
      </c>
      <c r="S219" s="85">
        <f>DATE($C$5,$A$216,18)</f>
        <v>41351</v>
      </c>
      <c r="T219" s="89">
        <f>DATE($C$5,$A$216,19)</f>
        <v>41352</v>
      </c>
      <c r="U219" s="89">
        <f>DATE($C$5,$A$216,20)</f>
        <v>41353</v>
      </c>
      <c r="V219" s="89">
        <f>DATE($C$5,$A$216,21)</f>
        <v>41354</v>
      </c>
      <c r="W219" s="89">
        <f>DATE($C$5,$A$216,22)</f>
        <v>41355</v>
      </c>
      <c r="X219" s="89">
        <f>DATE($C$5,$A$216,23)</f>
        <v>41356</v>
      </c>
      <c r="Y219" s="90">
        <f>DATE($C$5,$A$216,24)</f>
        <v>41357</v>
      </c>
      <c r="Z219" s="85">
        <f>DATE($C$5,$A$216,25)</f>
        <v>41358</v>
      </c>
      <c r="AA219" s="89">
        <f>DATE($C$5,$A$216,26)</f>
        <v>41359</v>
      </c>
      <c r="AB219" s="89">
        <f>DATE($C$5,$A$216,27)</f>
        <v>41360</v>
      </c>
      <c r="AC219" s="89">
        <f>DATE($C$5,$A$216,28)</f>
        <v>41361</v>
      </c>
      <c r="AD219" s="89">
        <f>DATE($C$5,$A$216,29)</f>
        <v>41362</v>
      </c>
      <c r="AE219" s="89">
        <f>DATE($C$5,$A$216,30)</f>
        <v>41363</v>
      </c>
      <c r="AF219" s="90">
        <f>DATE($C$5,$A$216,31)</f>
        <v>41364</v>
      </c>
    </row>
    <row r="220" spans="1:32" ht="18.75" thickBot="1" x14ac:dyDescent="0.3">
      <c r="A220" s="135"/>
      <c r="B220" s="91">
        <f>WEEKDAY(B219)</f>
        <v>6</v>
      </c>
      <c r="C220" s="92">
        <f t="shared" ref="C220:AF220" si="19">WEEKDAY(C219)</f>
        <v>7</v>
      </c>
      <c r="D220" s="93">
        <f t="shared" si="19"/>
        <v>1</v>
      </c>
      <c r="E220" s="91">
        <f t="shared" si="19"/>
        <v>2</v>
      </c>
      <c r="F220" s="92">
        <f t="shared" si="19"/>
        <v>3</v>
      </c>
      <c r="G220" s="92">
        <f t="shared" si="19"/>
        <v>4</v>
      </c>
      <c r="H220" s="92">
        <f t="shared" si="19"/>
        <v>5</v>
      </c>
      <c r="I220" s="92">
        <f t="shared" si="19"/>
        <v>6</v>
      </c>
      <c r="J220" s="92">
        <f t="shared" si="19"/>
        <v>7</v>
      </c>
      <c r="K220" s="93">
        <f t="shared" si="19"/>
        <v>1</v>
      </c>
      <c r="L220" s="91">
        <f t="shared" si="19"/>
        <v>2</v>
      </c>
      <c r="M220" s="92">
        <f t="shared" si="19"/>
        <v>3</v>
      </c>
      <c r="N220" s="92">
        <f t="shared" si="19"/>
        <v>4</v>
      </c>
      <c r="O220" s="92">
        <f t="shared" si="19"/>
        <v>5</v>
      </c>
      <c r="P220" s="92">
        <f t="shared" si="19"/>
        <v>6</v>
      </c>
      <c r="Q220" s="92">
        <f t="shared" si="19"/>
        <v>7</v>
      </c>
      <c r="R220" s="93">
        <f t="shared" si="19"/>
        <v>1</v>
      </c>
      <c r="S220" s="91">
        <f t="shared" si="19"/>
        <v>2</v>
      </c>
      <c r="T220" s="92">
        <f t="shared" si="19"/>
        <v>3</v>
      </c>
      <c r="U220" s="92">
        <f t="shared" si="19"/>
        <v>4</v>
      </c>
      <c r="V220" s="92">
        <f t="shared" si="19"/>
        <v>5</v>
      </c>
      <c r="W220" s="92">
        <f t="shared" si="19"/>
        <v>6</v>
      </c>
      <c r="X220" s="92">
        <f t="shared" si="19"/>
        <v>7</v>
      </c>
      <c r="Y220" s="93">
        <f t="shared" si="19"/>
        <v>1</v>
      </c>
      <c r="Z220" s="91">
        <f t="shared" si="19"/>
        <v>2</v>
      </c>
      <c r="AA220" s="92">
        <f t="shared" si="19"/>
        <v>3</v>
      </c>
      <c r="AB220" s="92">
        <f t="shared" si="19"/>
        <v>4</v>
      </c>
      <c r="AC220" s="92">
        <f t="shared" si="19"/>
        <v>5</v>
      </c>
      <c r="AD220" s="92">
        <f t="shared" si="19"/>
        <v>6</v>
      </c>
      <c r="AE220" s="92">
        <f t="shared" si="19"/>
        <v>7</v>
      </c>
      <c r="AF220" s="93">
        <f t="shared" si="19"/>
        <v>1</v>
      </c>
    </row>
    <row r="221" spans="1:32" ht="15.75" x14ac:dyDescent="0.25">
      <c r="A221" s="19"/>
      <c r="B221" s="52"/>
      <c r="C221" s="20"/>
      <c r="D221" s="21"/>
      <c r="E221" s="52"/>
      <c r="F221" s="20"/>
      <c r="G221" s="20" t="s">
        <v>9</v>
      </c>
      <c r="H221" s="20"/>
      <c r="I221" s="20"/>
      <c r="J221" s="20"/>
      <c r="K221" s="21"/>
      <c r="L221" s="52"/>
      <c r="M221" s="20"/>
      <c r="N221" s="20"/>
      <c r="O221" s="20"/>
      <c r="P221" s="20"/>
      <c r="Q221" s="20"/>
      <c r="R221" s="21"/>
      <c r="S221" s="52"/>
      <c r="T221" s="20"/>
      <c r="U221" s="20"/>
      <c r="V221" s="20"/>
      <c r="W221" s="20"/>
      <c r="X221" s="20"/>
      <c r="Y221" s="21"/>
      <c r="Z221" s="78"/>
      <c r="AA221" s="35"/>
      <c r="AB221" s="35"/>
      <c r="AC221" s="35"/>
      <c r="AD221" s="35"/>
      <c r="AE221" s="35"/>
      <c r="AF221" s="36"/>
    </row>
    <row r="222" spans="1:32" x14ac:dyDescent="0.25">
      <c r="A222" s="22" t="s">
        <v>40</v>
      </c>
      <c r="B222" s="50"/>
      <c r="C222" s="2"/>
      <c r="D222" s="23"/>
      <c r="E222" s="50"/>
      <c r="F222" s="2"/>
      <c r="G222" s="2"/>
      <c r="H222" s="2"/>
      <c r="I222" s="2"/>
      <c r="J222" s="2"/>
      <c r="K222" s="23"/>
      <c r="L222" s="50"/>
      <c r="M222" s="2"/>
      <c r="N222" s="2"/>
      <c r="O222" s="2"/>
      <c r="P222" s="2"/>
      <c r="Q222" s="2"/>
      <c r="R222" s="23"/>
      <c r="S222" s="50"/>
      <c r="T222" s="2"/>
      <c r="U222" s="2"/>
      <c r="V222" s="2"/>
      <c r="W222" s="2"/>
      <c r="X222" s="2"/>
      <c r="Y222" s="23"/>
      <c r="Z222" s="48"/>
      <c r="AA222" s="2"/>
      <c r="AB222" s="2"/>
      <c r="AC222" s="2"/>
      <c r="AD222" s="2"/>
      <c r="AE222" s="2"/>
      <c r="AF222" s="23"/>
    </row>
    <row r="223" spans="1:32" ht="15.75" x14ac:dyDescent="0.25">
      <c r="A223" s="24"/>
      <c r="B223" s="50"/>
      <c r="C223" s="2"/>
      <c r="D223" s="23"/>
      <c r="E223" s="50"/>
      <c r="F223" s="2"/>
      <c r="G223" s="2"/>
      <c r="H223" s="2"/>
      <c r="I223" s="2"/>
      <c r="J223" s="2"/>
      <c r="K223" s="23"/>
      <c r="L223" s="50"/>
      <c r="M223" s="2"/>
      <c r="N223" s="2"/>
      <c r="O223" s="2"/>
      <c r="P223" s="2"/>
      <c r="Q223" s="2"/>
      <c r="R223" s="23"/>
      <c r="S223" s="50"/>
      <c r="T223" s="2"/>
      <c r="U223" s="2"/>
      <c r="V223" s="2"/>
      <c r="W223" s="2"/>
      <c r="X223" s="2"/>
      <c r="Y223" s="23"/>
      <c r="Z223" s="48"/>
      <c r="AA223" s="2"/>
      <c r="AB223" s="2"/>
      <c r="AC223" s="2"/>
      <c r="AD223" s="2"/>
      <c r="AE223" s="2"/>
      <c r="AF223" s="23"/>
    </row>
    <row r="224" spans="1:32" x14ac:dyDescent="0.25">
      <c r="A224" s="22" t="s">
        <v>41</v>
      </c>
      <c r="B224" s="50" t="s">
        <v>1</v>
      </c>
      <c r="C224" s="2"/>
      <c r="D224" s="23"/>
      <c r="E224" s="50"/>
      <c r="F224" s="2"/>
      <c r="G224" s="2"/>
      <c r="H224" s="2"/>
      <c r="I224" s="2"/>
      <c r="J224" s="2"/>
      <c r="K224" s="23"/>
      <c r="L224" s="50" t="s">
        <v>1</v>
      </c>
      <c r="M224" s="2" t="s">
        <v>1</v>
      </c>
      <c r="N224" s="2" t="s">
        <v>1</v>
      </c>
      <c r="O224" s="2" t="s">
        <v>1</v>
      </c>
      <c r="P224" s="2" t="s">
        <v>1</v>
      </c>
      <c r="Q224" s="2"/>
      <c r="R224" s="23"/>
      <c r="S224" s="50"/>
      <c r="T224" s="2"/>
      <c r="U224" s="2"/>
      <c r="V224" s="2"/>
      <c r="W224" s="2"/>
      <c r="X224" s="2"/>
      <c r="Y224" s="23"/>
      <c r="Z224" s="48"/>
      <c r="AA224" s="2"/>
      <c r="AB224" s="2"/>
      <c r="AC224" s="2"/>
      <c r="AD224" s="2" t="s">
        <v>1</v>
      </c>
      <c r="AE224" s="2"/>
      <c r="AF224" s="23"/>
    </row>
    <row r="225" spans="1:32" ht="15.75" x14ac:dyDescent="0.25">
      <c r="A225" s="24"/>
      <c r="B225" s="50"/>
      <c r="C225" s="2"/>
      <c r="D225" s="23"/>
      <c r="E225" s="50"/>
      <c r="F225" s="2"/>
      <c r="G225" s="2"/>
      <c r="H225" s="2"/>
      <c r="I225" s="2"/>
      <c r="J225" s="2"/>
      <c r="K225" s="23"/>
      <c r="L225" s="50"/>
      <c r="M225" s="2"/>
      <c r="N225" s="2"/>
      <c r="O225" s="2"/>
      <c r="P225" s="2"/>
      <c r="Q225" s="2"/>
      <c r="R225" s="23"/>
      <c r="S225" s="50"/>
      <c r="T225" s="2"/>
      <c r="U225" s="2"/>
      <c r="V225" s="2"/>
      <c r="W225" s="2"/>
      <c r="X225" s="2"/>
      <c r="Y225" s="23"/>
      <c r="Z225" s="48"/>
      <c r="AA225" s="2"/>
      <c r="AB225" s="2"/>
      <c r="AC225" s="2"/>
      <c r="AD225" s="2"/>
      <c r="AE225" s="2"/>
      <c r="AF225" s="23"/>
    </row>
    <row r="226" spans="1:32" x14ac:dyDescent="0.25">
      <c r="A226" s="22" t="s">
        <v>42</v>
      </c>
      <c r="B226" s="50"/>
      <c r="C226" s="2"/>
      <c r="D226" s="23"/>
      <c r="E226" s="50"/>
      <c r="F226" s="2"/>
      <c r="G226" s="2"/>
      <c r="H226" s="2"/>
      <c r="I226" s="2"/>
      <c r="J226" s="2"/>
      <c r="K226" s="23"/>
      <c r="L226" s="50"/>
      <c r="M226" s="2"/>
      <c r="N226" s="2"/>
      <c r="O226" s="2"/>
      <c r="P226" s="2"/>
      <c r="Q226" s="2"/>
      <c r="R226" s="23"/>
      <c r="S226" s="50"/>
      <c r="T226" s="2"/>
      <c r="U226" s="2"/>
      <c r="V226" s="2"/>
      <c r="W226" s="2"/>
      <c r="X226" s="2"/>
      <c r="Y226" s="23"/>
      <c r="Z226" s="48"/>
      <c r="AA226" s="2"/>
      <c r="AB226" s="2"/>
      <c r="AC226" s="2"/>
      <c r="AD226" s="2"/>
      <c r="AE226" s="2"/>
      <c r="AF226" s="23"/>
    </row>
    <row r="227" spans="1:32" x14ac:dyDescent="0.25">
      <c r="A227" s="25"/>
      <c r="B227" s="50"/>
      <c r="C227" s="2"/>
      <c r="D227" s="23"/>
      <c r="E227" s="50"/>
      <c r="F227" s="2"/>
      <c r="G227" s="2"/>
      <c r="H227" s="2"/>
      <c r="I227" s="2"/>
      <c r="J227" s="2"/>
      <c r="K227" s="23"/>
      <c r="L227" s="50"/>
      <c r="M227" s="2"/>
      <c r="N227" s="2"/>
      <c r="O227" s="2"/>
      <c r="P227" s="2"/>
      <c r="Q227" s="2"/>
      <c r="R227" s="23"/>
      <c r="S227" s="50"/>
      <c r="T227" s="2"/>
      <c r="U227" s="2"/>
      <c r="V227" s="2"/>
      <c r="W227" s="2"/>
      <c r="X227" s="2"/>
      <c r="Y227" s="23"/>
      <c r="Z227" s="48"/>
      <c r="AA227" s="2"/>
      <c r="AB227" s="2"/>
      <c r="AC227" s="2"/>
      <c r="AD227" s="2"/>
      <c r="AE227" s="2"/>
      <c r="AF227" s="23"/>
    </row>
    <row r="228" spans="1:32" x14ac:dyDescent="0.25">
      <c r="A228" s="22" t="s">
        <v>43</v>
      </c>
      <c r="B228" s="50"/>
      <c r="C228" s="2"/>
      <c r="D228" s="23"/>
      <c r="E228" s="50"/>
      <c r="F228" s="2"/>
      <c r="G228" s="2"/>
      <c r="H228" s="2"/>
      <c r="I228" s="2"/>
      <c r="J228" s="2"/>
      <c r="K228" s="23"/>
      <c r="L228" s="50"/>
      <c r="M228" s="2"/>
      <c r="N228" s="2"/>
      <c r="O228" s="2"/>
      <c r="P228" s="2"/>
      <c r="Q228" s="2"/>
      <c r="R228" s="23"/>
      <c r="S228" s="50"/>
      <c r="T228" s="2"/>
      <c r="U228" s="2"/>
      <c r="V228" s="2"/>
      <c r="W228" s="2"/>
      <c r="X228" s="2"/>
      <c r="Y228" s="23"/>
      <c r="Z228" s="48"/>
      <c r="AA228" s="2"/>
      <c r="AB228" s="2"/>
      <c r="AC228" s="2"/>
      <c r="AD228" s="2"/>
      <c r="AE228" s="2"/>
      <c r="AF228" s="23"/>
    </row>
    <row r="229" spans="1:32" ht="15.75" x14ac:dyDescent="0.25">
      <c r="A229" s="24"/>
      <c r="B229" s="50"/>
      <c r="C229" s="2"/>
      <c r="D229" s="23"/>
      <c r="E229" s="50"/>
      <c r="F229" s="2"/>
      <c r="G229" s="2"/>
      <c r="H229" s="2"/>
      <c r="I229" s="2"/>
      <c r="J229" s="2"/>
      <c r="K229" s="23"/>
      <c r="L229" s="50"/>
      <c r="M229" s="2"/>
      <c r="N229" s="2"/>
      <c r="O229" s="2"/>
      <c r="P229" s="2"/>
      <c r="Q229" s="2"/>
      <c r="R229" s="23"/>
      <c r="S229" s="50"/>
      <c r="T229" s="2"/>
      <c r="U229" s="2"/>
      <c r="V229" s="2"/>
      <c r="W229" s="2"/>
      <c r="X229" s="2"/>
      <c r="Y229" s="23"/>
      <c r="Z229" s="48"/>
      <c r="AA229" s="2"/>
      <c r="AB229" s="2"/>
      <c r="AC229" s="2"/>
      <c r="AD229" s="2"/>
      <c r="AE229" s="2"/>
      <c r="AF229" s="23"/>
    </row>
    <row r="230" spans="1:32" x14ac:dyDescent="0.25">
      <c r="A230" s="22" t="s">
        <v>44</v>
      </c>
      <c r="B230" s="50"/>
      <c r="C230" s="2"/>
      <c r="D230" s="23"/>
      <c r="E230" s="50"/>
      <c r="F230" s="2"/>
      <c r="G230" s="2"/>
      <c r="H230" s="2"/>
      <c r="I230" s="2"/>
      <c r="J230" s="2"/>
      <c r="K230" s="23"/>
      <c r="L230" s="50"/>
      <c r="M230" s="2"/>
      <c r="N230" s="2"/>
      <c r="O230" s="2"/>
      <c r="P230" s="2"/>
      <c r="Q230" s="2"/>
      <c r="R230" s="23"/>
      <c r="S230" s="50"/>
      <c r="T230" s="2"/>
      <c r="U230" s="2"/>
      <c r="V230" s="2"/>
      <c r="W230" s="2"/>
      <c r="X230" s="2"/>
      <c r="Y230" s="23"/>
      <c r="Z230" s="48"/>
      <c r="AA230" s="2"/>
      <c r="AB230" s="2"/>
      <c r="AC230" s="2"/>
      <c r="AD230" s="2"/>
      <c r="AE230" s="2"/>
      <c r="AF230" s="23"/>
    </row>
    <row r="231" spans="1:32" ht="15.75" x14ac:dyDescent="0.25">
      <c r="A231" s="24"/>
      <c r="B231" s="50"/>
      <c r="C231" s="2"/>
      <c r="D231" s="23"/>
      <c r="E231" s="50"/>
      <c r="F231" s="2"/>
      <c r="G231" s="2"/>
      <c r="H231" s="2"/>
      <c r="I231" s="2"/>
      <c r="J231" s="2"/>
      <c r="K231" s="23"/>
      <c r="L231" s="50"/>
      <c r="M231" s="2"/>
      <c r="N231" s="2"/>
      <c r="O231" s="2"/>
      <c r="P231" s="2"/>
      <c r="Q231" s="2"/>
      <c r="R231" s="23"/>
      <c r="S231" s="50"/>
      <c r="T231" s="2"/>
      <c r="U231" s="2"/>
      <c r="V231" s="2"/>
      <c r="W231" s="2"/>
      <c r="X231" s="2"/>
      <c r="Y231" s="23"/>
      <c r="Z231" s="48"/>
      <c r="AA231" s="2"/>
      <c r="AB231" s="2"/>
      <c r="AC231" s="2"/>
      <c r="AD231" s="2"/>
      <c r="AE231" s="2"/>
      <c r="AF231" s="23"/>
    </row>
    <row r="232" spans="1:32" x14ac:dyDescent="0.25">
      <c r="A232" s="22" t="s">
        <v>45</v>
      </c>
      <c r="B232" s="50"/>
      <c r="C232" s="2"/>
      <c r="D232" s="23"/>
      <c r="E232" s="50"/>
      <c r="F232" s="2"/>
      <c r="G232" s="2"/>
      <c r="H232" s="2"/>
      <c r="I232" s="2"/>
      <c r="J232" s="2"/>
      <c r="K232" s="23"/>
      <c r="L232" s="50"/>
      <c r="M232" s="2"/>
      <c r="N232" s="2"/>
      <c r="O232" s="2"/>
      <c r="P232" s="2"/>
      <c r="Q232" s="2"/>
      <c r="R232" s="23"/>
      <c r="S232" s="50"/>
      <c r="T232" s="2"/>
      <c r="U232" s="2"/>
      <c r="V232" s="2"/>
      <c r="W232" s="2"/>
      <c r="X232" s="2"/>
      <c r="Y232" s="23"/>
      <c r="Z232" s="48"/>
      <c r="AA232" s="2"/>
      <c r="AB232" s="2"/>
      <c r="AC232" s="2"/>
      <c r="AD232" s="2"/>
      <c r="AE232" s="2"/>
      <c r="AF232" s="23"/>
    </row>
    <row r="233" spans="1:32" x14ac:dyDescent="0.25">
      <c r="A233" s="25"/>
      <c r="B233" s="50"/>
      <c r="C233" s="2"/>
      <c r="D233" s="23"/>
      <c r="E233" s="50"/>
      <c r="F233" s="2"/>
      <c r="G233" s="2"/>
      <c r="H233" s="2"/>
      <c r="I233" s="2"/>
      <c r="J233" s="2"/>
      <c r="K233" s="23"/>
      <c r="L233" s="50"/>
      <c r="M233" s="2"/>
      <c r="N233" s="2"/>
      <c r="O233" s="2"/>
      <c r="P233" s="2"/>
      <c r="Q233" s="2"/>
      <c r="R233" s="23"/>
      <c r="S233" s="50"/>
      <c r="T233" s="2"/>
      <c r="U233" s="2"/>
      <c r="V233" s="2"/>
      <c r="W233" s="2"/>
      <c r="X233" s="2"/>
      <c r="Y233" s="23"/>
      <c r="Z233" s="48"/>
      <c r="AA233" s="2"/>
      <c r="AB233" s="2"/>
      <c r="AC233" s="2"/>
      <c r="AD233" s="2"/>
      <c r="AE233" s="2"/>
      <c r="AF233" s="23"/>
    </row>
    <row r="234" spans="1:32" x14ac:dyDescent="0.25">
      <c r="A234" s="22" t="s">
        <v>46</v>
      </c>
      <c r="B234" s="50"/>
      <c r="C234" s="2"/>
      <c r="D234" s="23"/>
      <c r="E234" s="50"/>
      <c r="F234" s="2"/>
      <c r="G234" s="2"/>
      <c r="H234" s="2"/>
      <c r="I234" s="2"/>
      <c r="J234" s="2"/>
      <c r="K234" s="23"/>
      <c r="L234" s="50"/>
      <c r="M234" s="2"/>
      <c r="N234" s="2"/>
      <c r="O234" s="2"/>
      <c r="P234" s="2"/>
      <c r="Q234" s="2"/>
      <c r="R234" s="23"/>
      <c r="S234" s="50"/>
      <c r="T234" s="2"/>
      <c r="U234" s="2"/>
      <c r="V234" s="2"/>
      <c r="W234" s="2"/>
      <c r="X234" s="2"/>
      <c r="Y234" s="23"/>
      <c r="Z234" s="48"/>
      <c r="AA234" s="2"/>
      <c r="AB234" s="2"/>
      <c r="AC234" s="2"/>
      <c r="AD234" s="2"/>
      <c r="AE234" s="2"/>
      <c r="AF234" s="23"/>
    </row>
    <row r="235" spans="1:32" x14ac:dyDescent="0.25">
      <c r="A235" s="25"/>
      <c r="B235" s="50"/>
      <c r="C235" s="2"/>
      <c r="D235" s="23"/>
      <c r="E235" s="50"/>
      <c r="F235" s="2"/>
      <c r="G235" s="2"/>
      <c r="H235" s="2"/>
      <c r="I235" s="2"/>
      <c r="J235" s="2"/>
      <c r="K235" s="23"/>
      <c r="L235" s="50"/>
      <c r="M235" s="2"/>
      <c r="N235" s="2"/>
      <c r="O235" s="2"/>
      <c r="P235" s="2"/>
      <c r="Q235" s="2"/>
      <c r="R235" s="23"/>
      <c r="S235" s="50"/>
      <c r="T235" s="2"/>
      <c r="U235" s="2"/>
      <c r="V235" s="2"/>
      <c r="W235" s="2"/>
      <c r="X235" s="2"/>
      <c r="Y235" s="23"/>
      <c r="Z235" s="48"/>
      <c r="AA235" s="2"/>
      <c r="AB235" s="2"/>
      <c r="AC235" s="2"/>
      <c r="AD235" s="2"/>
      <c r="AE235" s="2"/>
      <c r="AF235" s="23"/>
    </row>
    <row r="236" spans="1:32" ht="17.25" thickBot="1" x14ac:dyDescent="0.3">
      <c r="A236" s="26" t="s">
        <v>47</v>
      </c>
      <c r="B236" s="51" t="s">
        <v>1</v>
      </c>
      <c r="C236" s="27"/>
      <c r="D236" s="28"/>
      <c r="E236" s="51" t="s">
        <v>1</v>
      </c>
      <c r="F236" s="27" t="s">
        <v>1</v>
      </c>
      <c r="G236" s="27"/>
      <c r="H236" s="27"/>
      <c r="I236" s="27"/>
      <c r="J236" s="27"/>
      <c r="K236" s="28"/>
      <c r="L236" s="51"/>
      <c r="M236" s="27"/>
      <c r="N236" s="27"/>
      <c r="O236" s="27"/>
      <c r="P236" s="27"/>
      <c r="Q236" s="27"/>
      <c r="R236" s="28"/>
      <c r="S236" s="51"/>
      <c r="T236" s="27"/>
      <c r="U236" s="27"/>
      <c r="V236" s="27"/>
      <c r="W236" s="27"/>
      <c r="X236" s="27"/>
      <c r="Y236" s="28"/>
      <c r="Z236" s="49"/>
      <c r="AA236" s="27"/>
      <c r="AB236" s="27"/>
      <c r="AC236" s="27"/>
      <c r="AD236" s="27"/>
      <c r="AE236" s="27"/>
      <c r="AF236" s="28"/>
    </row>
    <row r="237" spans="1:32" x14ac:dyDescent="0.25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</row>
    <row r="238" spans="1:32" x14ac:dyDescent="0.25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</row>
    <row r="239" spans="1:32" ht="17.25" thickBot="1" x14ac:dyDescent="0.3">
      <c r="A239" s="15">
        <v>4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</row>
    <row r="240" spans="1:32" ht="23.25" thickBot="1" x14ac:dyDescent="0.45">
      <c r="A240" s="16" t="s">
        <v>6</v>
      </c>
      <c r="B240" s="142">
        <f>DATE($C$5,A239,1)</f>
        <v>41365</v>
      </c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4"/>
      <c r="AF240" s="29"/>
    </row>
    <row r="241" spans="1:32" ht="19.5" x14ac:dyDescent="0.25">
      <c r="A241" s="17" t="s">
        <v>7</v>
      </c>
      <c r="B241" s="136">
        <f>WEEKNUM(B242)</f>
        <v>14</v>
      </c>
      <c r="C241" s="141"/>
      <c r="D241" s="141"/>
      <c r="E241" s="141"/>
      <c r="F241" s="141"/>
      <c r="G241" s="141"/>
      <c r="H241" s="137"/>
      <c r="I241" s="136">
        <f t="shared" ref="I241:AD241" si="20">WEEKNUM(I242)</f>
        <v>15</v>
      </c>
      <c r="J241" s="141"/>
      <c r="K241" s="141"/>
      <c r="L241" s="141"/>
      <c r="M241" s="141"/>
      <c r="N241" s="141"/>
      <c r="O241" s="137"/>
      <c r="P241" s="136">
        <f t="shared" si="20"/>
        <v>16</v>
      </c>
      <c r="Q241" s="141"/>
      <c r="R241" s="141"/>
      <c r="S241" s="141"/>
      <c r="T241" s="141"/>
      <c r="U241" s="141"/>
      <c r="V241" s="137"/>
      <c r="W241" s="136">
        <f t="shared" si="20"/>
        <v>17</v>
      </c>
      <c r="X241" s="141"/>
      <c r="Y241" s="141"/>
      <c r="Z241" s="141"/>
      <c r="AA241" s="141"/>
      <c r="AB241" s="141"/>
      <c r="AC241" s="137"/>
      <c r="AD241" s="136">
        <f t="shared" si="20"/>
        <v>18</v>
      </c>
      <c r="AE241" s="137"/>
      <c r="AF241" s="30"/>
    </row>
    <row r="242" spans="1:32" ht="19.5" customHeight="1" x14ac:dyDescent="0.25">
      <c r="A242" s="134" t="s">
        <v>8</v>
      </c>
      <c r="B242" s="85">
        <f>DATE($C$5,$A$239,1)</f>
        <v>41365</v>
      </c>
      <c r="C242" s="89">
        <f>DATE($C$5,$A$239,2)</f>
        <v>41366</v>
      </c>
      <c r="D242" s="89">
        <f>DATE($C$5,$A$239,3)</f>
        <v>41367</v>
      </c>
      <c r="E242" s="89">
        <f>DATE($C$5,$A$239,4)</f>
        <v>41368</v>
      </c>
      <c r="F242" s="89">
        <f>DATE($C$5,$A$239,5)</f>
        <v>41369</v>
      </c>
      <c r="G242" s="89">
        <f>DATE($C$5,$A$239,6)</f>
        <v>41370</v>
      </c>
      <c r="H242" s="90">
        <f>DATE($C$5,$A$239,7)</f>
        <v>41371</v>
      </c>
      <c r="I242" s="85">
        <f>DATE($C$5,$A$239,8)</f>
        <v>41372</v>
      </c>
      <c r="J242" s="89">
        <f>DATE($C$5,$A$239,9)</f>
        <v>41373</v>
      </c>
      <c r="K242" s="89">
        <f>DATE($C$5,$A$239,10)</f>
        <v>41374</v>
      </c>
      <c r="L242" s="89">
        <f>DATE($C$5,$A$239,11)</f>
        <v>41375</v>
      </c>
      <c r="M242" s="89">
        <f>DATE($C$5,$A$239,12)</f>
        <v>41376</v>
      </c>
      <c r="N242" s="89">
        <f>DATE($C$5,$A$239,13)</f>
        <v>41377</v>
      </c>
      <c r="O242" s="90">
        <f>DATE($C$5,$A$239,14)</f>
        <v>41378</v>
      </c>
      <c r="P242" s="85">
        <f>DATE($C$5,$A$239,15)</f>
        <v>41379</v>
      </c>
      <c r="Q242" s="89">
        <f>DATE($C$5,$A$239,16)</f>
        <v>41380</v>
      </c>
      <c r="R242" s="89">
        <f>DATE($C$5,$A$239,17)</f>
        <v>41381</v>
      </c>
      <c r="S242" s="89">
        <f>DATE($C$5,$A$239,18)</f>
        <v>41382</v>
      </c>
      <c r="T242" s="89">
        <f>DATE($C$5,$A$239,19)</f>
        <v>41383</v>
      </c>
      <c r="U242" s="89">
        <f>DATE($C$5,$A$239,20)</f>
        <v>41384</v>
      </c>
      <c r="V242" s="90">
        <f>DATE($C$5,$A$239,21)</f>
        <v>41385</v>
      </c>
      <c r="W242" s="85">
        <f>DATE($C$5,$A$239,22)</f>
        <v>41386</v>
      </c>
      <c r="X242" s="89">
        <f>DATE($C$5,$A$239,23)</f>
        <v>41387</v>
      </c>
      <c r="Y242" s="89">
        <f>DATE($C$5,$A$239,24)</f>
        <v>41388</v>
      </c>
      <c r="Z242" s="89">
        <f>DATE($C$5,$A$239,25)</f>
        <v>41389</v>
      </c>
      <c r="AA242" s="89">
        <f>DATE($C$5,$A$239,26)</f>
        <v>41390</v>
      </c>
      <c r="AB242" s="89">
        <f>DATE($C$5,$A$239,27)</f>
        <v>41391</v>
      </c>
      <c r="AC242" s="90">
        <f>DATE($C$5,$A$239,28)</f>
        <v>41392</v>
      </c>
      <c r="AD242" s="85">
        <f>DATE($C$5,$A$239,29)</f>
        <v>41393</v>
      </c>
      <c r="AE242" s="90">
        <f>DATE($C$5,$A$239,30)</f>
        <v>41394</v>
      </c>
      <c r="AF242" s="44"/>
    </row>
    <row r="243" spans="1:32" ht="18.75" thickBot="1" x14ac:dyDescent="0.3">
      <c r="A243" s="135"/>
      <c r="B243" s="91">
        <f>WEEKDAY(B242)</f>
        <v>2</v>
      </c>
      <c r="C243" s="92">
        <f t="shared" ref="C243:AE243" si="21">WEEKDAY(C242)</f>
        <v>3</v>
      </c>
      <c r="D243" s="92">
        <f t="shared" si="21"/>
        <v>4</v>
      </c>
      <c r="E243" s="92">
        <f t="shared" si="21"/>
        <v>5</v>
      </c>
      <c r="F243" s="92">
        <f t="shared" si="21"/>
        <v>6</v>
      </c>
      <c r="G243" s="92">
        <f t="shared" si="21"/>
        <v>7</v>
      </c>
      <c r="H243" s="93">
        <f t="shared" si="21"/>
        <v>1</v>
      </c>
      <c r="I243" s="91">
        <f t="shared" si="21"/>
        <v>2</v>
      </c>
      <c r="J243" s="92">
        <f t="shared" si="21"/>
        <v>3</v>
      </c>
      <c r="K243" s="92">
        <f t="shared" si="21"/>
        <v>4</v>
      </c>
      <c r="L243" s="92">
        <f t="shared" si="21"/>
        <v>5</v>
      </c>
      <c r="M243" s="92">
        <f t="shared" si="21"/>
        <v>6</v>
      </c>
      <c r="N243" s="92">
        <f t="shared" si="21"/>
        <v>7</v>
      </c>
      <c r="O243" s="93">
        <f t="shared" si="21"/>
        <v>1</v>
      </c>
      <c r="P243" s="91">
        <f t="shared" si="21"/>
        <v>2</v>
      </c>
      <c r="Q243" s="92">
        <f t="shared" si="21"/>
        <v>3</v>
      </c>
      <c r="R243" s="92">
        <f t="shared" si="21"/>
        <v>4</v>
      </c>
      <c r="S243" s="92">
        <f t="shared" si="21"/>
        <v>5</v>
      </c>
      <c r="T243" s="92">
        <f t="shared" si="21"/>
        <v>6</v>
      </c>
      <c r="U243" s="92">
        <f t="shared" si="21"/>
        <v>7</v>
      </c>
      <c r="V243" s="93">
        <f t="shared" si="21"/>
        <v>1</v>
      </c>
      <c r="W243" s="91">
        <f t="shared" si="21"/>
        <v>2</v>
      </c>
      <c r="X243" s="92">
        <f t="shared" si="21"/>
        <v>3</v>
      </c>
      <c r="Y243" s="92">
        <f t="shared" si="21"/>
        <v>4</v>
      </c>
      <c r="Z243" s="92">
        <f t="shared" si="21"/>
        <v>5</v>
      </c>
      <c r="AA243" s="92">
        <f t="shared" si="21"/>
        <v>6</v>
      </c>
      <c r="AB243" s="92">
        <f t="shared" si="21"/>
        <v>7</v>
      </c>
      <c r="AC243" s="93">
        <f t="shared" si="21"/>
        <v>1</v>
      </c>
      <c r="AD243" s="91">
        <f t="shared" si="21"/>
        <v>2</v>
      </c>
      <c r="AE243" s="93">
        <f t="shared" si="21"/>
        <v>3</v>
      </c>
      <c r="AF243" s="44"/>
    </row>
    <row r="244" spans="1:32" ht="15.75" x14ac:dyDescent="0.25">
      <c r="A244" s="19"/>
      <c r="B244" s="52"/>
      <c r="C244" s="20"/>
      <c r="D244" s="20"/>
      <c r="E244" s="20"/>
      <c r="F244" s="20"/>
      <c r="G244" s="20"/>
      <c r="H244" s="21"/>
      <c r="I244" s="52"/>
      <c r="J244" s="20"/>
      <c r="K244" s="20"/>
      <c r="L244" s="20"/>
      <c r="M244" s="20"/>
      <c r="N244" s="20"/>
      <c r="O244" s="21"/>
      <c r="P244" s="52"/>
      <c r="Q244" s="20"/>
      <c r="R244" s="20"/>
      <c r="S244" s="20"/>
      <c r="T244" s="20"/>
      <c r="U244" s="20"/>
      <c r="V244" s="21"/>
      <c r="W244" s="52"/>
      <c r="X244" s="20"/>
      <c r="Y244" s="20"/>
      <c r="Z244" s="20"/>
      <c r="AA244" s="20"/>
      <c r="AB244" s="20"/>
      <c r="AC244" s="21"/>
      <c r="AD244" s="78"/>
      <c r="AE244" s="36"/>
      <c r="AF244" s="44"/>
    </row>
    <row r="245" spans="1:32" x14ac:dyDescent="0.25">
      <c r="A245" s="22" t="s">
        <v>40</v>
      </c>
      <c r="B245" s="50"/>
      <c r="C245" s="2"/>
      <c r="D245" s="2"/>
      <c r="E245" s="2"/>
      <c r="F245" s="2"/>
      <c r="G245" s="2"/>
      <c r="H245" s="23"/>
      <c r="I245" s="50"/>
      <c r="J245" s="2"/>
      <c r="K245" s="2"/>
      <c r="L245" s="2"/>
      <c r="M245" s="2"/>
      <c r="N245" s="2"/>
      <c r="O245" s="23"/>
      <c r="P245" s="50"/>
      <c r="Q245" s="2"/>
      <c r="R245" s="2"/>
      <c r="S245" s="2"/>
      <c r="T245" s="2"/>
      <c r="U245" s="2"/>
      <c r="V245" s="23"/>
      <c r="W245" s="50"/>
      <c r="X245" s="2"/>
      <c r="Y245" s="2"/>
      <c r="Z245" s="2"/>
      <c r="AA245" s="2"/>
      <c r="AB245" s="2"/>
      <c r="AC245" s="23"/>
      <c r="AD245" s="48"/>
      <c r="AE245" s="23"/>
      <c r="AF245" s="44"/>
    </row>
    <row r="246" spans="1:32" ht="15.75" x14ac:dyDescent="0.25">
      <c r="A246" s="24"/>
      <c r="B246" s="50"/>
      <c r="C246" s="2"/>
      <c r="D246" s="2"/>
      <c r="E246" s="2"/>
      <c r="F246" s="2"/>
      <c r="G246" s="2"/>
      <c r="H246" s="23"/>
      <c r="I246" s="50"/>
      <c r="J246" s="2"/>
      <c r="K246" s="2"/>
      <c r="L246" s="2"/>
      <c r="M246" s="2"/>
      <c r="N246" s="2"/>
      <c r="O246" s="23"/>
      <c r="P246" s="50"/>
      <c r="Q246" s="2"/>
      <c r="R246" s="2"/>
      <c r="S246" s="2"/>
      <c r="T246" s="2"/>
      <c r="U246" s="2"/>
      <c r="V246" s="23"/>
      <c r="W246" s="50"/>
      <c r="X246" s="2"/>
      <c r="Y246" s="2"/>
      <c r="Z246" s="2"/>
      <c r="AA246" s="2"/>
      <c r="AB246" s="2"/>
      <c r="AC246" s="23"/>
      <c r="AD246" s="48"/>
      <c r="AE246" s="23"/>
      <c r="AF246" s="44"/>
    </row>
    <row r="247" spans="1:32" x14ac:dyDescent="0.25">
      <c r="A247" s="22" t="s">
        <v>41</v>
      </c>
      <c r="B247" s="50"/>
      <c r="C247" s="2"/>
      <c r="D247" s="2"/>
      <c r="E247" s="2"/>
      <c r="F247" s="2" t="s">
        <v>1</v>
      </c>
      <c r="G247" s="2"/>
      <c r="H247" s="23"/>
      <c r="I247" s="50"/>
      <c r="J247" s="2"/>
      <c r="K247" s="2"/>
      <c r="L247" s="2"/>
      <c r="M247" s="2" t="s">
        <v>1</v>
      </c>
      <c r="N247" s="2"/>
      <c r="O247" s="23"/>
      <c r="P247" s="50"/>
      <c r="Q247" s="2"/>
      <c r="R247" s="2"/>
      <c r="S247" s="2"/>
      <c r="T247" s="2"/>
      <c r="U247" s="2"/>
      <c r="V247" s="23"/>
      <c r="W247" s="50"/>
      <c r="X247" s="2"/>
      <c r="Y247" s="2"/>
      <c r="Z247" s="2"/>
      <c r="AA247" s="2" t="s">
        <v>1</v>
      </c>
      <c r="AB247" s="2"/>
      <c r="AC247" s="23"/>
      <c r="AD247" s="48"/>
      <c r="AE247" s="23"/>
      <c r="AF247" s="44"/>
    </row>
    <row r="248" spans="1:32" ht="15.75" x14ac:dyDescent="0.25">
      <c r="A248" s="24"/>
      <c r="B248" s="50"/>
      <c r="C248" s="2"/>
      <c r="D248" s="2"/>
      <c r="E248" s="2"/>
      <c r="F248" s="2"/>
      <c r="G248" s="2"/>
      <c r="H248" s="23"/>
      <c r="I248" s="50"/>
      <c r="J248" s="2"/>
      <c r="K248" s="2"/>
      <c r="L248" s="2"/>
      <c r="M248" s="2"/>
      <c r="N248" s="2"/>
      <c r="O248" s="23"/>
      <c r="P248" s="50"/>
      <c r="Q248" s="2"/>
      <c r="R248" s="2"/>
      <c r="S248" s="2"/>
      <c r="T248" s="2"/>
      <c r="U248" s="2"/>
      <c r="V248" s="23"/>
      <c r="W248" s="50"/>
      <c r="X248" s="2"/>
      <c r="Y248" s="2"/>
      <c r="Z248" s="2"/>
      <c r="AA248" s="2"/>
      <c r="AB248" s="2"/>
      <c r="AC248" s="23"/>
      <c r="AD248" s="48"/>
      <c r="AE248" s="23"/>
      <c r="AF248" s="44"/>
    </row>
    <row r="249" spans="1:32" x14ac:dyDescent="0.25">
      <c r="A249" s="22" t="s">
        <v>42</v>
      </c>
      <c r="B249" s="50"/>
      <c r="C249" s="2"/>
      <c r="D249" s="2"/>
      <c r="E249" s="2"/>
      <c r="F249" s="2"/>
      <c r="G249" s="2"/>
      <c r="H249" s="23"/>
      <c r="I249" s="50"/>
      <c r="J249" s="2"/>
      <c r="K249" s="2"/>
      <c r="L249" s="2"/>
      <c r="M249" s="2"/>
      <c r="N249" s="2"/>
      <c r="O249" s="23"/>
      <c r="P249" s="50"/>
      <c r="Q249" s="2"/>
      <c r="R249" s="2"/>
      <c r="S249" s="2"/>
      <c r="T249" s="2"/>
      <c r="U249" s="2"/>
      <c r="V249" s="23"/>
      <c r="W249" s="50"/>
      <c r="X249" s="2"/>
      <c r="Y249" s="2"/>
      <c r="Z249" s="2" t="s">
        <v>1</v>
      </c>
      <c r="AA249" s="2" t="s">
        <v>1</v>
      </c>
      <c r="AB249" s="2" t="s">
        <v>1</v>
      </c>
      <c r="AC249" s="23"/>
      <c r="AD249" s="48" t="s">
        <v>1</v>
      </c>
      <c r="AE249" s="23" t="s">
        <v>1</v>
      </c>
      <c r="AF249" s="44"/>
    </row>
    <row r="250" spans="1:32" x14ac:dyDescent="0.25">
      <c r="A250" s="25"/>
      <c r="B250" s="50"/>
      <c r="C250" s="2"/>
      <c r="D250" s="2"/>
      <c r="E250" s="2"/>
      <c r="F250" s="2"/>
      <c r="G250" s="2"/>
      <c r="H250" s="23"/>
      <c r="I250" s="50"/>
      <c r="J250" s="2"/>
      <c r="K250" s="2"/>
      <c r="L250" s="2"/>
      <c r="M250" s="2"/>
      <c r="N250" s="2"/>
      <c r="O250" s="23"/>
      <c r="P250" s="50"/>
      <c r="Q250" s="2"/>
      <c r="R250" s="2"/>
      <c r="S250" s="2"/>
      <c r="T250" s="2"/>
      <c r="U250" s="2"/>
      <c r="V250" s="23"/>
      <c r="W250" s="50"/>
      <c r="X250" s="2"/>
      <c r="Y250" s="2"/>
      <c r="Z250" s="2"/>
      <c r="AA250" s="2"/>
      <c r="AB250" s="2"/>
      <c r="AC250" s="23"/>
      <c r="AD250" s="48"/>
      <c r="AE250" s="23"/>
      <c r="AF250" s="44"/>
    </row>
    <row r="251" spans="1:32" x14ac:dyDescent="0.25">
      <c r="A251" s="22" t="s">
        <v>43</v>
      </c>
      <c r="B251" s="50"/>
      <c r="C251" s="2"/>
      <c r="D251" s="2"/>
      <c r="E251" s="2"/>
      <c r="F251" s="2"/>
      <c r="G251" s="2"/>
      <c r="H251" s="23"/>
      <c r="I251" s="50"/>
      <c r="J251" s="2"/>
      <c r="K251" s="2"/>
      <c r="L251" s="2"/>
      <c r="M251" s="2"/>
      <c r="N251" s="2"/>
      <c r="O251" s="23"/>
      <c r="P251" s="50"/>
      <c r="Q251" s="2"/>
      <c r="R251" s="2"/>
      <c r="S251" s="2"/>
      <c r="T251" s="2"/>
      <c r="U251" s="2"/>
      <c r="V251" s="23"/>
      <c r="W251" s="50"/>
      <c r="X251" s="2"/>
      <c r="Y251" s="2"/>
      <c r="Z251" s="2"/>
      <c r="AA251" s="2"/>
      <c r="AB251" s="2"/>
      <c r="AC251" s="23"/>
      <c r="AD251" s="48"/>
      <c r="AE251" s="23"/>
      <c r="AF251" s="44"/>
    </row>
    <row r="252" spans="1:32" ht="15.75" x14ac:dyDescent="0.25">
      <c r="A252" s="24"/>
      <c r="B252" s="50"/>
      <c r="C252" s="2"/>
      <c r="D252" s="2"/>
      <c r="E252" s="2"/>
      <c r="F252" s="2"/>
      <c r="G252" s="2"/>
      <c r="H252" s="23"/>
      <c r="I252" s="50"/>
      <c r="J252" s="2"/>
      <c r="K252" s="2"/>
      <c r="L252" s="2"/>
      <c r="M252" s="2"/>
      <c r="N252" s="2"/>
      <c r="O252" s="23"/>
      <c r="P252" s="50"/>
      <c r="Q252" s="2"/>
      <c r="R252" s="2"/>
      <c r="S252" s="2"/>
      <c r="T252" s="2"/>
      <c r="U252" s="2"/>
      <c r="V252" s="23"/>
      <c r="W252" s="50"/>
      <c r="X252" s="2"/>
      <c r="Y252" s="2"/>
      <c r="Z252" s="2"/>
      <c r="AA252" s="2"/>
      <c r="AB252" s="2"/>
      <c r="AC252" s="23"/>
      <c r="AD252" s="48"/>
      <c r="AE252" s="23"/>
      <c r="AF252" s="44"/>
    </row>
    <row r="253" spans="1:32" x14ac:dyDescent="0.25">
      <c r="A253" s="22" t="s">
        <v>44</v>
      </c>
      <c r="B253" s="50"/>
      <c r="C253" s="2"/>
      <c r="D253" s="2"/>
      <c r="E253" s="2"/>
      <c r="F253" s="2"/>
      <c r="G253" s="2"/>
      <c r="H253" s="23"/>
      <c r="I253" s="50"/>
      <c r="J253" s="2"/>
      <c r="K253" s="2"/>
      <c r="L253" s="2"/>
      <c r="M253" s="2"/>
      <c r="N253" s="2"/>
      <c r="O253" s="23"/>
      <c r="P253" s="50"/>
      <c r="Q253" s="2"/>
      <c r="R253" s="2"/>
      <c r="S253" s="2"/>
      <c r="T253" s="2"/>
      <c r="U253" s="2"/>
      <c r="V253" s="23"/>
      <c r="W253" s="50"/>
      <c r="X253" s="2"/>
      <c r="Y253" s="2"/>
      <c r="Z253" s="2"/>
      <c r="AA253" s="2"/>
      <c r="AB253" s="2"/>
      <c r="AC253" s="23"/>
      <c r="AD253" s="48"/>
      <c r="AE253" s="23"/>
      <c r="AF253" s="44"/>
    </row>
    <row r="254" spans="1:32" ht="15.75" x14ac:dyDescent="0.25">
      <c r="A254" s="24"/>
      <c r="B254" s="50"/>
      <c r="C254" s="2"/>
      <c r="D254" s="2"/>
      <c r="E254" s="2"/>
      <c r="F254" s="2"/>
      <c r="G254" s="2"/>
      <c r="H254" s="23"/>
      <c r="I254" s="50"/>
      <c r="J254" s="2"/>
      <c r="K254" s="2"/>
      <c r="L254" s="2"/>
      <c r="M254" s="2"/>
      <c r="N254" s="2"/>
      <c r="O254" s="23"/>
      <c r="P254" s="50"/>
      <c r="Q254" s="2"/>
      <c r="R254" s="2"/>
      <c r="S254" s="2"/>
      <c r="T254" s="2"/>
      <c r="U254" s="2"/>
      <c r="V254" s="23"/>
      <c r="W254" s="50"/>
      <c r="X254" s="2"/>
      <c r="Y254" s="2"/>
      <c r="Z254" s="2"/>
      <c r="AA254" s="2"/>
      <c r="AB254" s="2"/>
      <c r="AC254" s="23"/>
      <c r="AD254" s="48"/>
      <c r="AE254" s="23"/>
      <c r="AF254" s="44"/>
    </row>
    <row r="255" spans="1:32" x14ac:dyDescent="0.25">
      <c r="A255" s="22" t="s">
        <v>45</v>
      </c>
      <c r="B255" s="50"/>
      <c r="C255" s="2"/>
      <c r="D255" s="2"/>
      <c r="E255" s="2"/>
      <c r="F255" s="2"/>
      <c r="G255" s="2"/>
      <c r="H255" s="23"/>
      <c r="I255" s="50"/>
      <c r="J255" s="2"/>
      <c r="K255" s="2"/>
      <c r="L255" s="2"/>
      <c r="M255" s="2"/>
      <c r="N255" s="2"/>
      <c r="O255" s="23"/>
      <c r="P255" s="50"/>
      <c r="Q255" s="2"/>
      <c r="R255" s="2"/>
      <c r="S255" s="2"/>
      <c r="T255" s="2"/>
      <c r="U255" s="2"/>
      <c r="V255" s="23"/>
      <c r="W255" s="50"/>
      <c r="X255" s="2"/>
      <c r="Y255" s="2"/>
      <c r="Z255" s="2"/>
      <c r="AA255" s="2"/>
      <c r="AB255" s="2"/>
      <c r="AC255" s="23"/>
      <c r="AD255" s="48"/>
      <c r="AE255" s="23"/>
      <c r="AF255" s="44"/>
    </row>
    <row r="256" spans="1:32" x14ac:dyDescent="0.25">
      <c r="A256" s="25"/>
      <c r="B256" s="50"/>
      <c r="C256" s="2"/>
      <c r="D256" s="2"/>
      <c r="E256" s="2"/>
      <c r="F256" s="2"/>
      <c r="G256" s="2"/>
      <c r="H256" s="23"/>
      <c r="I256" s="50"/>
      <c r="J256" s="2"/>
      <c r="K256" s="2"/>
      <c r="L256" s="2"/>
      <c r="M256" s="2"/>
      <c r="N256" s="2"/>
      <c r="O256" s="23"/>
      <c r="P256" s="50"/>
      <c r="Q256" s="2"/>
      <c r="R256" s="2"/>
      <c r="S256" s="2"/>
      <c r="T256" s="2"/>
      <c r="U256" s="2"/>
      <c r="V256" s="23"/>
      <c r="W256" s="50"/>
      <c r="X256" s="2"/>
      <c r="Y256" s="2"/>
      <c r="Z256" s="2"/>
      <c r="AA256" s="2"/>
      <c r="AB256" s="2"/>
      <c r="AC256" s="23"/>
      <c r="AD256" s="48"/>
      <c r="AE256" s="23"/>
      <c r="AF256" s="44"/>
    </row>
    <row r="257" spans="1:36" x14ac:dyDescent="0.25">
      <c r="A257" s="22" t="s">
        <v>46</v>
      </c>
      <c r="B257" s="50"/>
      <c r="C257" s="2"/>
      <c r="D257" s="2"/>
      <c r="E257" s="2"/>
      <c r="F257" s="2"/>
      <c r="G257" s="2"/>
      <c r="H257" s="23"/>
      <c r="I257" s="50"/>
      <c r="J257" s="2"/>
      <c r="K257" s="2"/>
      <c r="L257" s="2"/>
      <c r="M257" s="2"/>
      <c r="N257" s="2"/>
      <c r="O257" s="23"/>
      <c r="P257" s="50"/>
      <c r="Q257" s="2"/>
      <c r="R257" s="2"/>
      <c r="S257" s="2"/>
      <c r="T257" s="2"/>
      <c r="U257" s="2"/>
      <c r="V257" s="23"/>
      <c r="W257" s="50"/>
      <c r="X257" s="2"/>
      <c r="Y257" s="2"/>
      <c r="Z257" s="2"/>
      <c r="AA257" s="2"/>
      <c r="AB257" s="2"/>
      <c r="AC257" s="23"/>
      <c r="AD257" s="48"/>
      <c r="AE257" s="23"/>
      <c r="AF257" s="44"/>
    </row>
    <row r="258" spans="1:36" x14ac:dyDescent="0.25">
      <c r="A258" s="25"/>
      <c r="B258" s="50"/>
      <c r="C258" s="2"/>
      <c r="D258" s="2"/>
      <c r="E258" s="2"/>
      <c r="F258" s="2"/>
      <c r="G258" s="2"/>
      <c r="H258" s="23"/>
      <c r="I258" s="50"/>
      <c r="J258" s="2"/>
      <c r="K258" s="2"/>
      <c r="L258" s="2"/>
      <c r="M258" s="2"/>
      <c r="N258" s="2"/>
      <c r="O258" s="23"/>
      <c r="P258" s="50"/>
      <c r="Q258" s="2"/>
      <c r="R258" s="2"/>
      <c r="S258" s="2"/>
      <c r="T258" s="2"/>
      <c r="U258" s="2"/>
      <c r="V258" s="23"/>
      <c r="W258" s="50"/>
      <c r="X258" s="2"/>
      <c r="Y258" s="2"/>
      <c r="Z258" s="2"/>
      <c r="AA258" s="2"/>
      <c r="AB258" s="2"/>
      <c r="AC258" s="23"/>
      <c r="AD258" s="48"/>
      <c r="AE258" s="23"/>
      <c r="AF258" s="44"/>
    </row>
    <row r="259" spans="1:36" ht="17.25" thickBot="1" x14ac:dyDescent="0.3">
      <c r="A259" s="26" t="s">
        <v>47</v>
      </c>
      <c r="B259" s="51"/>
      <c r="C259" s="27"/>
      <c r="D259" s="27"/>
      <c r="E259" s="27"/>
      <c r="F259" s="27"/>
      <c r="G259" s="27"/>
      <c r="H259" s="28"/>
      <c r="I259" s="51"/>
      <c r="J259" s="27"/>
      <c r="K259" s="27"/>
      <c r="L259" s="27"/>
      <c r="M259" s="27"/>
      <c r="N259" s="27"/>
      <c r="O259" s="28"/>
      <c r="P259" s="51"/>
      <c r="Q259" s="27"/>
      <c r="R259" s="27"/>
      <c r="S259" s="27"/>
      <c r="T259" s="27"/>
      <c r="U259" s="27"/>
      <c r="V259" s="28"/>
      <c r="W259" s="51"/>
      <c r="X259" s="27"/>
      <c r="Y259" s="27"/>
      <c r="Z259" s="27"/>
      <c r="AA259" s="27"/>
      <c r="AB259" s="27"/>
      <c r="AC259" s="28"/>
      <c r="AD259" s="49"/>
      <c r="AE259" s="28"/>
      <c r="AF259" s="44"/>
    </row>
    <row r="260" spans="1:36" x14ac:dyDescent="0.2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33"/>
      <c r="AF260" s="33"/>
    </row>
    <row r="261" spans="1:36" x14ac:dyDescent="0.2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</row>
    <row r="262" spans="1:36" ht="17.25" thickBot="1" x14ac:dyDescent="0.3">
      <c r="A262" s="15">
        <v>5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</row>
    <row r="263" spans="1:36" ht="23.25" thickBot="1" x14ac:dyDescent="0.45">
      <c r="A263" s="40" t="s">
        <v>6</v>
      </c>
      <c r="B263" s="131">
        <f>DATE($C$5,A262,1)</f>
        <v>41395</v>
      </c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3"/>
    </row>
    <row r="264" spans="1:36" ht="19.5" x14ac:dyDescent="0.25">
      <c r="A264" s="16" t="s">
        <v>7</v>
      </c>
      <c r="B264" s="136">
        <f>WEEKNUM(B265)</f>
        <v>18</v>
      </c>
      <c r="C264" s="141"/>
      <c r="D264" s="141"/>
      <c r="E264" s="141"/>
      <c r="F264" s="137"/>
      <c r="G264" s="136">
        <f t="shared" ref="G264:AB264" si="22">WEEKNUM(G265)</f>
        <v>19</v>
      </c>
      <c r="H264" s="141"/>
      <c r="I264" s="141"/>
      <c r="J264" s="141"/>
      <c r="K264" s="141"/>
      <c r="L264" s="141"/>
      <c r="M264" s="137"/>
      <c r="N264" s="136">
        <f t="shared" si="22"/>
        <v>20</v>
      </c>
      <c r="O264" s="141"/>
      <c r="P264" s="141"/>
      <c r="Q264" s="141"/>
      <c r="R264" s="141"/>
      <c r="S264" s="141"/>
      <c r="T264" s="137"/>
      <c r="U264" s="136">
        <f t="shared" si="22"/>
        <v>21</v>
      </c>
      <c r="V264" s="141"/>
      <c r="W264" s="141"/>
      <c r="X264" s="141"/>
      <c r="Y264" s="141"/>
      <c r="Z264" s="141"/>
      <c r="AA264" s="137"/>
      <c r="AB264" s="136">
        <f t="shared" si="22"/>
        <v>22</v>
      </c>
      <c r="AC264" s="141"/>
      <c r="AD264" s="141"/>
      <c r="AE264" s="141"/>
      <c r="AF264" s="137"/>
    </row>
    <row r="265" spans="1:36" ht="19.5" customHeight="1" x14ac:dyDescent="0.25">
      <c r="A265" s="134" t="s">
        <v>8</v>
      </c>
      <c r="B265" s="85">
        <f>DATE($C$5,$A$262,1)</f>
        <v>41395</v>
      </c>
      <c r="C265" s="89">
        <f>DATE($C$5,$A$262,2)</f>
        <v>41396</v>
      </c>
      <c r="D265" s="89">
        <f>DATE($C$5,$A$262,3)</f>
        <v>41397</v>
      </c>
      <c r="E265" s="89">
        <f>DATE($C$5,$A$262,4)</f>
        <v>41398</v>
      </c>
      <c r="F265" s="90">
        <f>DATE($C$5,$A$262,5)</f>
        <v>41399</v>
      </c>
      <c r="G265" s="85">
        <f>DATE($C$5,$A$262,6)</f>
        <v>41400</v>
      </c>
      <c r="H265" s="89">
        <f>DATE($C$5,$A$262,7)</f>
        <v>41401</v>
      </c>
      <c r="I265" s="89">
        <f>DATE($C$5,$A$262,8)</f>
        <v>41402</v>
      </c>
      <c r="J265" s="89">
        <f>DATE($C$5,$A$262,9)</f>
        <v>41403</v>
      </c>
      <c r="K265" s="89">
        <f>DATE($C$5,$A$262,10)</f>
        <v>41404</v>
      </c>
      <c r="L265" s="89">
        <f>DATE($C$5,$A$262,11)</f>
        <v>41405</v>
      </c>
      <c r="M265" s="90">
        <f>DATE($C$5,$A$262,12)</f>
        <v>41406</v>
      </c>
      <c r="N265" s="85">
        <f>DATE($C$5,$A$262,13)</f>
        <v>41407</v>
      </c>
      <c r="O265" s="89">
        <f>DATE($C$5,$A$262,14)</f>
        <v>41408</v>
      </c>
      <c r="P265" s="89">
        <f>DATE($C$5,$A$262,15)</f>
        <v>41409</v>
      </c>
      <c r="Q265" s="89">
        <f>DATE($C$5,$A$262,16)</f>
        <v>41410</v>
      </c>
      <c r="R265" s="89">
        <f>DATE($C$5,$A$262,17)</f>
        <v>41411</v>
      </c>
      <c r="S265" s="89">
        <f>DATE($C$5,$A$262,18)</f>
        <v>41412</v>
      </c>
      <c r="T265" s="90">
        <f>DATE($C$5,$A$262,19)</f>
        <v>41413</v>
      </c>
      <c r="U265" s="85">
        <f>DATE($C$5,$A$262,20)</f>
        <v>41414</v>
      </c>
      <c r="V265" s="89">
        <f>DATE($C$5,$A$262,21)</f>
        <v>41415</v>
      </c>
      <c r="W265" s="89">
        <f>DATE($C$5,$A$262,22)</f>
        <v>41416</v>
      </c>
      <c r="X265" s="89">
        <f>DATE($C$5,$A$262,23)</f>
        <v>41417</v>
      </c>
      <c r="Y265" s="89">
        <f>DATE($C$5,$A$262,24)</f>
        <v>41418</v>
      </c>
      <c r="Z265" s="89">
        <f>DATE($C$5,$A$262,25)</f>
        <v>41419</v>
      </c>
      <c r="AA265" s="90">
        <f>DATE($C$5,$A$262,26)</f>
        <v>41420</v>
      </c>
      <c r="AB265" s="85">
        <f>DATE($C$5,$A$262,27)</f>
        <v>41421</v>
      </c>
      <c r="AC265" s="89">
        <f>DATE($C$5,$A$262,28)</f>
        <v>41422</v>
      </c>
      <c r="AD265" s="89">
        <f>DATE($C$5,$A$262,29)</f>
        <v>41423</v>
      </c>
      <c r="AE265" s="89">
        <f>DATE($C$5,$A$262,30)</f>
        <v>41424</v>
      </c>
      <c r="AF265" s="90">
        <f>DATE($C$5,$A$262,31)</f>
        <v>41425</v>
      </c>
    </row>
    <row r="266" spans="1:36" ht="18.75" thickBot="1" x14ac:dyDescent="0.3">
      <c r="A266" s="135"/>
      <c r="B266" s="91">
        <f>WEEKDAY(B265)</f>
        <v>4</v>
      </c>
      <c r="C266" s="92">
        <f t="shared" ref="C266:AF266" si="23">WEEKDAY(C265)</f>
        <v>5</v>
      </c>
      <c r="D266" s="92">
        <f t="shared" si="23"/>
        <v>6</v>
      </c>
      <c r="E266" s="92">
        <f t="shared" si="23"/>
        <v>7</v>
      </c>
      <c r="F266" s="93">
        <f t="shared" si="23"/>
        <v>1</v>
      </c>
      <c r="G266" s="91">
        <f t="shared" si="23"/>
        <v>2</v>
      </c>
      <c r="H266" s="92">
        <f t="shared" si="23"/>
        <v>3</v>
      </c>
      <c r="I266" s="92">
        <f t="shared" si="23"/>
        <v>4</v>
      </c>
      <c r="J266" s="92">
        <f t="shared" si="23"/>
        <v>5</v>
      </c>
      <c r="K266" s="92">
        <f t="shared" si="23"/>
        <v>6</v>
      </c>
      <c r="L266" s="92">
        <f t="shared" si="23"/>
        <v>7</v>
      </c>
      <c r="M266" s="93">
        <f t="shared" si="23"/>
        <v>1</v>
      </c>
      <c r="N266" s="91">
        <f t="shared" si="23"/>
        <v>2</v>
      </c>
      <c r="O266" s="92">
        <f t="shared" si="23"/>
        <v>3</v>
      </c>
      <c r="P266" s="92">
        <f t="shared" si="23"/>
        <v>4</v>
      </c>
      <c r="Q266" s="92">
        <f t="shared" si="23"/>
        <v>5</v>
      </c>
      <c r="R266" s="92">
        <f t="shared" si="23"/>
        <v>6</v>
      </c>
      <c r="S266" s="92">
        <f t="shared" si="23"/>
        <v>7</v>
      </c>
      <c r="T266" s="93">
        <f t="shared" si="23"/>
        <v>1</v>
      </c>
      <c r="U266" s="91">
        <f t="shared" si="23"/>
        <v>2</v>
      </c>
      <c r="V266" s="92">
        <f t="shared" si="23"/>
        <v>3</v>
      </c>
      <c r="W266" s="92">
        <f t="shared" si="23"/>
        <v>4</v>
      </c>
      <c r="X266" s="92">
        <f t="shared" si="23"/>
        <v>5</v>
      </c>
      <c r="Y266" s="92">
        <f t="shared" si="23"/>
        <v>6</v>
      </c>
      <c r="Z266" s="92">
        <f t="shared" si="23"/>
        <v>7</v>
      </c>
      <c r="AA266" s="93">
        <f t="shared" si="23"/>
        <v>1</v>
      </c>
      <c r="AB266" s="91">
        <f t="shared" si="23"/>
        <v>2</v>
      </c>
      <c r="AC266" s="92">
        <f t="shared" si="23"/>
        <v>3</v>
      </c>
      <c r="AD266" s="92">
        <f t="shared" si="23"/>
        <v>4</v>
      </c>
      <c r="AE266" s="92">
        <f t="shared" si="23"/>
        <v>5</v>
      </c>
      <c r="AF266" s="93">
        <f t="shared" si="23"/>
        <v>6</v>
      </c>
    </row>
    <row r="267" spans="1:36" ht="15.75" x14ac:dyDescent="0.25">
      <c r="A267" s="41"/>
      <c r="B267" s="52"/>
      <c r="C267" s="20"/>
      <c r="D267" s="20"/>
      <c r="E267" s="20"/>
      <c r="F267" s="21"/>
      <c r="G267" s="52"/>
      <c r="H267" s="20"/>
      <c r="I267" s="20"/>
      <c r="J267" s="20"/>
      <c r="K267" s="20"/>
      <c r="L267" s="20"/>
      <c r="M267" s="21"/>
      <c r="N267" s="52"/>
      <c r="O267" s="20"/>
      <c r="P267" s="20"/>
      <c r="Q267" s="20"/>
      <c r="R267" s="20"/>
      <c r="S267" s="20"/>
      <c r="T267" s="21"/>
      <c r="U267" s="52"/>
      <c r="V267" s="20"/>
      <c r="W267" s="20"/>
      <c r="X267" s="20"/>
      <c r="Y267" s="20"/>
      <c r="Z267" s="20"/>
      <c r="AA267" s="21"/>
      <c r="AB267" s="78"/>
      <c r="AC267" s="35"/>
      <c r="AD267" s="35"/>
      <c r="AE267" s="35"/>
      <c r="AF267" s="36"/>
    </row>
    <row r="268" spans="1:36" x14ac:dyDescent="0.25">
      <c r="A268" s="22" t="s">
        <v>40</v>
      </c>
      <c r="B268" s="50"/>
      <c r="C268" s="2"/>
      <c r="D268" s="2"/>
      <c r="E268" s="2"/>
      <c r="F268" s="23"/>
      <c r="G268" s="50"/>
      <c r="H268" s="2"/>
      <c r="I268" s="2"/>
      <c r="J268" s="2"/>
      <c r="K268" s="2"/>
      <c r="L268" s="2"/>
      <c r="M268" s="23"/>
      <c r="N268" s="50"/>
      <c r="O268" s="2"/>
      <c r="P268" s="2"/>
      <c r="Q268" s="2"/>
      <c r="R268" s="2"/>
      <c r="S268" s="2"/>
      <c r="T268" s="23"/>
      <c r="U268" s="50"/>
      <c r="V268" s="2"/>
      <c r="W268" s="2"/>
      <c r="X268" s="2"/>
      <c r="Y268" s="2"/>
      <c r="Z268" s="2"/>
      <c r="AA268" s="23"/>
      <c r="AB268" s="48"/>
      <c r="AC268" s="2"/>
      <c r="AD268" s="2"/>
      <c r="AE268" s="2"/>
      <c r="AF268" s="23"/>
    </row>
    <row r="269" spans="1:36" ht="15.75" x14ac:dyDescent="0.25">
      <c r="A269" s="24"/>
      <c r="B269" s="50"/>
      <c r="C269" s="2"/>
      <c r="D269" s="2"/>
      <c r="E269" s="2"/>
      <c r="F269" s="23"/>
      <c r="G269" s="50"/>
      <c r="H269" s="2"/>
      <c r="I269" s="2"/>
      <c r="J269" s="2"/>
      <c r="K269" s="2"/>
      <c r="L269" s="2"/>
      <c r="M269" s="23"/>
      <c r="N269" s="50"/>
      <c r="O269" s="2"/>
      <c r="P269" s="2"/>
      <c r="Q269" s="2"/>
      <c r="R269" s="2"/>
      <c r="S269" s="2"/>
      <c r="T269" s="23"/>
      <c r="U269" s="50"/>
      <c r="V269" s="2"/>
      <c r="W269" s="2"/>
      <c r="X269" s="2"/>
      <c r="Y269" s="2"/>
      <c r="Z269" s="2"/>
      <c r="AA269" s="23"/>
      <c r="AB269" s="48"/>
      <c r="AC269" s="2"/>
      <c r="AD269" s="2"/>
      <c r="AE269" s="2"/>
      <c r="AF269" s="23"/>
    </row>
    <row r="270" spans="1:36" x14ac:dyDescent="0.25">
      <c r="A270" s="22" t="s">
        <v>41</v>
      </c>
      <c r="B270" s="50"/>
      <c r="C270" s="2"/>
      <c r="D270" s="2"/>
      <c r="E270" s="2"/>
      <c r="F270" s="23"/>
      <c r="G270" s="50" t="s">
        <v>1</v>
      </c>
      <c r="H270" s="2" t="s">
        <v>1</v>
      </c>
      <c r="I270" s="2"/>
      <c r="J270" s="2"/>
      <c r="K270" s="2"/>
      <c r="L270" s="2"/>
      <c r="M270" s="23"/>
      <c r="N270" s="50"/>
      <c r="O270" s="2"/>
      <c r="P270" s="2"/>
      <c r="Q270" s="2"/>
      <c r="R270" s="2"/>
      <c r="S270" s="2"/>
      <c r="T270" s="23"/>
      <c r="U270" s="50"/>
      <c r="V270" s="2"/>
      <c r="W270" s="2"/>
      <c r="X270" s="2"/>
      <c r="Y270" s="2" t="s">
        <v>1</v>
      </c>
      <c r="Z270" s="2"/>
      <c r="AA270" s="23"/>
      <c r="AB270" s="48"/>
      <c r="AC270" s="2"/>
      <c r="AD270" s="2"/>
      <c r="AE270" s="2"/>
      <c r="AF270" s="23" t="s">
        <v>1</v>
      </c>
      <c r="AJ270" s="96"/>
    </row>
    <row r="271" spans="1:36" ht="15.75" x14ac:dyDescent="0.25">
      <c r="A271" s="24"/>
      <c r="B271" s="50"/>
      <c r="C271" s="2"/>
      <c r="D271" s="2"/>
      <c r="E271" s="2"/>
      <c r="F271" s="23"/>
      <c r="G271" s="50"/>
      <c r="H271" s="2"/>
      <c r="I271" s="2"/>
      <c r="J271" s="2"/>
      <c r="K271" s="2"/>
      <c r="L271" s="2"/>
      <c r="M271" s="23"/>
      <c r="N271" s="50"/>
      <c r="O271" s="2"/>
      <c r="P271" s="2"/>
      <c r="Q271" s="2"/>
      <c r="R271" s="2"/>
      <c r="S271" s="2"/>
      <c r="T271" s="23"/>
      <c r="U271" s="50"/>
      <c r="V271" s="2"/>
      <c r="W271" s="2"/>
      <c r="X271" s="2"/>
      <c r="Y271" s="2"/>
      <c r="Z271" s="2"/>
      <c r="AA271" s="23"/>
      <c r="AB271" s="48"/>
      <c r="AC271" s="2"/>
      <c r="AD271" s="2"/>
      <c r="AE271" s="2"/>
      <c r="AF271" s="23"/>
    </row>
    <row r="272" spans="1:36" x14ac:dyDescent="0.25">
      <c r="A272" s="22" t="s">
        <v>42</v>
      </c>
      <c r="B272" s="50"/>
      <c r="C272" s="2" t="s">
        <v>1</v>
      </c>
      <c r="D272" s="2" t="s">
        <v>1</v>
      </c>
      <c r="E272" s="2" t="s">
        <v>1</v>
      </c>
      <c r="F272" s="23"/>
      <c r="G272" s="50"/>
      <c r="H272" s="2"/>
      <c r="I272" s="2"/>
      <c r="J272" s="2"/>
      <c r="K272" s="2"/>
      <c r="L272" s="2"/>
      <c r="M272" s="23"/>
      <c r="N272" s="50"/>
      <c r="O272" s="2"/>
      <c r="P272" s="2"/>
      <c r="Q272" s="2"/>
      <c r="R272" s="2"/>
      <c r="S272" s="2"/>
      <c r="T272" s="23"/>
      <c r="U272" s="50"/>
      <c r="V272" s="2"/>
      <c r="W272" s="2"/>
      <c r="X272" s="2"/>
      <c r="Y272" s="2"/>
      <c r="Z272" s="2"/>
      <c r="AA272" s="23"/>
      <c r="AB272" s="48"/>
      <c r="AC272" s="2"/>
      <c r="AD272" s="2"/>
      <c r="AE272" s="2"/>
      <c r="AF272" s="23"/>
    </row>
    <row r="273" spans="1:37" x14ac:dyDescent="0.25">
      <c r="A273" s="25"/>
      <c r="B273" s="50"/>
      <c r="C273" s="2"/>
      <c r="D273" s="2"/>
      <c r="E273" s="2"/>
      <c r="F273" s="23"/>
      <c r="G273" s="50"/>
      <c r="H273" s="2"/>
      <c r="I273" s="2"/>
      <c r="J273" s="2"/>
      <c r="K273" s="2"/>
      <c r="L273" s="2"/>
      <c r="M273" s="23"/>
      <c r="N273" s="50"/>
      <c r="O273" s="2"/>
      <c r="P273" s="2"/>
      <c r="Q273" s="2"/>
      <c r="R273" s="2"/>
      <c r="S273" s="2"/>
      <c r="T273" s="23"/>
      <c r="U273" s="50"/>
      <c r="V273" s="2"/>
      <c r="W273" s="2"/>
      <c r="X273" s="2"/>
      <c r="Y273" s="2"/>
      <c r="Z273" s="2"/>
      <c r="AA273" s="23"/>
      <c r="AB273" s="48"/>
      <c r="AC273" s="2"/>
      <c r="AD273" s="2"/>
      <c r="AE273" s="2"/>
      <c r="AF273" s="23"/>
    </row>
    <row r="274" spans="1:37" x14ac:dyDescent="0.25">
      <c r="A274" s="22" t="s">
        <v>43</v>
      </c>
      <c r="B274" s="50"/>
      <c r="C274" s="2"/>
      <c r="D274" s="2"/>
      <c r="E274" s="2"/>
      <c r="F274" s="23"/>
      <c r="G274" s="50"/>
      <c r="H274" s="2"/>
      <c r="I274" s="2"/>
      <c r="J274" s="2"/>
      <c r="K274" s="2" t="s">
        <v>9</v>
      </c>
      <c r="L274" s="2"/>
      <c r="M274" s="23"/>
      <c r="N274" s="50"/>
      <c r="O274" s="2"/>
      <c r="P274" s="2"/>
      <c r="Q274" s="2"/>
      <c r="R274" s="2"/>
      <c r="S274" s="2"/>
      <c r="T274" s="23"/>
      <c r="U274" s="50"/>
      <c r="V274" s="2"/>
      <c r="W274" s="2"/>
      <c r="X274" s="2"/>
      <c r="Y274" s="2"/>
      <c r="Z274" s="2"/>
      <c r="AA274" s="23"/>
      <c r="AB274" s="48"/>
      <c r="AC274" s="2"/>
      <c r="AD274" s="2"/>
      <c r="AE274" s="2"/>
      <c r="AF274" s="23"/>
    </row>
    <row r="275" spans="1:37" ht="15.75" x14ac:dyDescent="0.25">
      <c r="A275" s="24"/>
      <c r="B275" s="50"/>
      <c r="C275" s="2"/>
      <c r="D275" s="2"/>
      <c r="E275" s="2"/>
      <c r="F275" s="23"/>
      <c r="G275" s="50"/>
      <c r="H275" s="2"/>
      <c r="I275" s="2"/>
      <c r="J275" s="2"/>
      <c r="K275" s="2"/>
      <c r="L275" s="2"/>
      <c r="M275" s="23"/>
      <c r="N275" s="50"/>
      <c r="O275" s="2"/>
      <c r="P275" s="2"/>
      <c r="Q275" s="2"/>
      <c r="R275" s="2"/>
      <c r="S275" s="2"/>
      <c r="T275" s="23"/>
      <c r="U275" s="50"/>
      <c r="V275" s="2"/>
      <c r="W275" s="2"/>
      <c r="X275" s="2"/>
      <c r="Y275" s="2"/>
      <c r="Z275" s="2"/>
      <c r="AA275" s="23"/>
      <c r="AB275" s="48"/>
      <c r="AC275" s="2"/>
      <c r="AD275" s="2"/>
      <c r="AE275" s="2"/>
      <c r="AF275" s="23"/>
    </row>
    <row r="276" spans="1:37" x14ac:dyDescent="0.25">
      <c r="A276" s="22" t="s">
        <v>44</v>
      </c>
      <c r="B276" s="50"/>
      <c r="C276" s="2"/>
      <c r="D276" s="2"/>
      <c r="E276" s="2"/>
      <c r="F276" s="23"/>
      <c r="G276" s="50"/>
      <c r="H276" s="2"/>
      <c r="I276" s="2"/>
      <c r="J276" s="2"/>
      <c r="K276" s="2" t="s">
        <v>1</v>
      </c>
      <c r="L276" s="2"/>
      <c r="M276" s="23"/>
      <c r="N276" s="50" t="s">
        <v>1</v>
      </c>
      <c r="O276" s="2" t="s">
        <v>1</v>
      </c>
      <c r="P276" s="2" t="s">
        <v>1</v>
      </c>
      <c r="Q276" s="2" t="s">
        <v>1</v>
      </c>
      <c r="R276" s="2" t="s">
        <v>1</v>
      </c>
      <c r="S276" s="2"/>
      <c r="T276" s="23"/>
      <c r="U276" s="50"/>
      <c r="V276" s="2"/>
      <c r="W276" s="2"/>
      <c r="X276" s="2"/>
      <c r="Y276" s="2"/>
      <c r="Z276" s="2"/>
      <c r="AA276" s="23"/>
      <c r="AB276" s="48"/>
      <c r="AC276" s="2"/>
      <c r="AD276" s="2"/>
      <c r="AE276" s="2"/>
      <c r="AF276" s="23"/>
    </row>
    <row r="277" spans="1:37" ht="15.75" x14ac:dyDescent="0.25">
      <c r="A277" s="24"/>
      <c r="B277" s="50"/>
      <c r="C277" s="2"/>
      <c r="D277" s="2"/>
      <c r="E277" s="2"/>
      <c r="F277" s="23"/>
      <c r="G277" s="50"/>
      <c r="H277" s="2"/>
      <c r="I277" s="2"/>
      <c r="J277" s="2"/>
      <c r="K277" s="2"/>
      <c r="L277" s="2"/>
      <c r="M277" s="23"/>
      <c r="N277" s="50"/>
      <c r="O277" s="2"/>
      <c r="P277" s="2"/>
      <c r="Q277" s="2"/>
      <c r="R277" s="2"/>
      <c r="S277" s="2"/>
      <c r="T277" s="23"/>
      <c r="U277" s="50"/>
      <c r="V277" s="2"/>
      <c r="W277" s="2"/>
      <c r="X277" s="2"/>
      <c r="Y277" s="2"/>
      <c r="Z277" s="2"/>
      <c r="AA277" s="23"/>
      <c r="AB277" s="48"/>
      <c r="AC277" s="2"/>
      <c r="AD277" s="2"/>
      <c r="AE277" s="2"/>
      <c r="AF277" s="23"/>
    </row>
    <row r="278" spans="1:37" x14ac:dyDescent="0.25">
      <c r="A278" s="22" t="s">
        <v>45</v>
      </c>
      <c r="B278" s="50"/>
      <c r="C278" s="2"/>
      <c r="D278" s="2"/>
      <c r="E278" s="2"/>
      <c r="F278" s="23"/>
      <c r="G278" s="50"/>
      <c r="H278" s="2"/>
      <c r="I278" s="2"/>
      <c r="J278" s="2"/>
      <c r="K278" s="2"/>
      <c r="L278" s="2"/>
      <c r="M278" s="23"/>
      <c r="N278" s="50"/>
      <c r="O278" s="2"/>
      <c r="P278" s="2"/>
      <c r="Q278" s="2"/>
      <c r="R278" s="2"/>
      <c r="S278" s="2"/>
      <c r="T278" s="23"/>
      <c r="U278" s="50"/>
      <c r="V278" s="2"/>
      <c r="W278" s="2"/>
      <c r="X278" s="2"/>
      <c r="Y278" s="2"/>
      <c r="Z278" s="2"/>
      <c r="AA278" s="23"/>
      <c r="AB278" s="48"/>
      <c r="AC278" s="2"/>
      <c r="AD278" s="2"/>
      <c r="AE278" s="2"/>
      <c r="AF278" s="23"/>
      <c r="AJ278" s="96"/>
    </row>
    <row r="279" spans="1:37" x14ac:dyDescent="0.25">
      <c r="A279" s="25"/>
      <c r="B279" s="50"/>
      <c r="C279" s="2"/>
      <c r="D279" s="2"/>
      <c r="E279" s="2"/>
      <c r="F279" s="23"/>
      <c r="G279" s="50"/>
      <c r="H279" s="2"/>
      <c r="I279" s="2"/>
      <c r="J279" s="2"/>
      <c r="K279" s="2"/>
      <c r="L279" s="2"/>
      <c r="M279" s="23"/>
      <c r="N279" s="50"/>
      <c r="O279" s="2"/>
      <c r="P279" s="2"/>
      <c r="Q279" s="2"/>
      <c r="R279" s="2"/>
      <c r="S279" s="2"/>
      <c r="T279" s="23"/>
      <c r="U279" s="50"/>
      <c r="V279" s="2"/>
      <c r="W279" s="2"/>
      <c r="X279" s="2"/>
      <c r="Y279" s="2"/>
      <c r="Z279" s="2"/>
      <c r="AA279" s="23"/>
      <c r="AB279" s="48"/>
      <c r="AC279" s="2"/>
      <c r="AD279" s="2"/>
      <c r="AE279" s="2"/>
      <c r="AF279" s="23"/>
    </row>
    <row r="280" spans="1:37" x14ac:dyDescent="0.25">
      <c r="A280" s="22" t="s">
        <v>46</v>
      </c>
      <c r="B280" s="50"/>
      <c r="C280" s="2"/>
      <c r="D280" s="2"/>
      <c r="E280" s="2"/>
      <c r="F280" s="23"/>
      <c r="G280" s="50"/>
      <c r="H280" s="2"/>
      <c r="I280" s="2"/>
      <c r="J280" s="2"/>
      <c r="K280" s="2"/>
      <c r="L280" s="2"/>
      <c r="M280" s="23"/>
      <c r="N280" s="50"/>
      <c r="O280" s="2"/>
      <c r="P280" s="2"/>
      <c r="Q280" s="2"/>
      <c r="R280" s="2"/>
      <c r="S280" s="2"/>
      <c r="T280" s="23"/>
      <c r="U280" s="50"/>
      <c r="V280" s="2"/>
      <c r="W280" s="2"/>
      <c r="X280" s="2"/>
      <c r="Y280" s="2"/>
      <c r="Z280" s="2"/>
      <c r="AA280" s="23"/>
      <c r="AB280" s="48"/>
      <c r="AC280" s="2"/>
      <c r="AD280" s="2"/>
      <c r="AE280" s="2"/>
      <c r="AF280" s="23"/>
    </row>
    <row r="281" spans="1:37" x14ac:dyDescent="0.25">
      <c r="A281" s="25"/>
      <c r="B281" s="50"/>
      <c r="C281" s="2"/>
      <c r="D281" s="2"/>
      <c r="E281" s="2"/>
      <c r="F281" s="23"/>
      <c r="G281" s="50"/>
      <c r="H281" s="2"/>
      <c r="I281" s="2"/>
      <c r="J281" s="2"/>
      <c r="K281" s="2"/>
      <c r="L281" s="2"/>
      <c r="M281" s="23"/>
      <c r="N281" s="50"/>
      <c r="O281" s="2"/>
      <c r="P281" s="2"/>
      <c r="Q281" s="2"/>
      <c r="R281" s="2"/>
      <c r="S281" s="2"/>
      <c r="T281" s="23"/>
      <c r="U281" s="50"/>
      <c r="V281" s="2"/>
      <c r="W281" s="2"/>
      <c r="X281" s="2"/>
      <c r="Y281" s="2"/>
      <c r="Z281" s="2"/>
      <c r="AA281" s="23"/>
      <c r="AB281" s="48"/>
      <c r="AC281" s="2"/>
      <c r="AD281" s="2"/>
      <c r="AE281" s="2"/>
      <c r="AF281" s="23"/>
    </row>
    <row r="282" spans="1:37" ht="17.25" thickBot="1" x14ac:dyDescent="0.3">
      <c r="A282" s="26" t="s">
        <v>47</v>
      </c>
      <c r="B282" s="51"/>
      <c r="C282" s="27" t="s">
        <v>1</v>
      </c>
      <c r="D282" s="27" t="s">
        <v>1</v>
      </c>
      <c r="E282" s="27"/>
      <c r="F282" s="28"/>
      <c r="G282" s="51" t="s">
        <v>1</v>
      </c>
      <c r="H282" s="27" t="s">
        <v>1</v>
      </c>
      <c r="I282" s="27"/>
      <c r="J282" s="27"/>
      <c r="K282" s="27" t="s">
        <v>1</v>
      </c>
      <c r="L282" s="27"/>
      <c r="M282" s="28"/>
      <c r="N282" s="51" t="s">
        <v>1</v>
      </c>
      <c r="O282" s="27"/>
      <c r="P282" s="27"/>
      <c r="Q282" s="27"/>
      <c r="R282" s="27" t="s">
        <v>1</v>
      </c>
      <c r="S282" s="27"/>
      <c r="T282" s="28"/>
      <c r="U282" s="51" t="s">
        <v>1</v>
      </c>
      <c r="V282" s="27" t="s">
        <v>1</v>
      </c>
      <c r="W282" s="27"/>
      <c r="X282" s="27"/>
      <c r="Y282" s="27"/>
      <c r="Z282" s="27"/>
      <c r="AA282" s="28"/>
      <c r="AB282" s="49"/>
      <c r="AC282" s="27"/>
      <c r="AD282" s="27"/>
      <c r="AE282" s="27"/>
      <c r="AF282" s="28"/>
    </row>
    <row r="285" spans="1:37" ht="19.5" x14ac:dyDescent="0.25">
      <c r="A285" s="42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43"/>
    </row>
    <row r="286" spans="1:37" ht="19.5" customHeight="1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</row>
    <row r="287" spans="1:37" ht="16.5" customHeight="1" x14ac:dyDescent="0.25"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</row>
    <row r="288" spans="1:37" ht="16.5" customHeight="1" x14ac:dyDescent="0.25"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</row>
    <row r="289" spans="1:32" ht="16.5" customHeight="1" x14ac:dyDescent="0.25"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</row>
    <row r="290" spans="1:32" ht="16.5" customHeight="1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</row>
    <row r="291" spans="1:32" ht="16.5" customHeight="1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</row>
    <row r="292" spans="1:32" ht="16.5" customHeight="1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</row>
    <row r="293" spans="1:32" ht="19.5" customHeight="1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</row>
    <row r="294" spans="1:32" ht="19.5" customHeight="1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</row>
    <row r="295" spans="1:32" ht="19.5" customHeight="1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</row>
    <row r="296" spans="1:32" ht="18" customHeight="1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</row>
    <row r="297" spans="1:32" ht="15" customHeight="1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</row>
    <row r="298" spans="1:32" ht="16.5" customHeight="1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</row>
    <row r="299" spans="1:32" ht="15" customHeight="1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</row>
    <row r="300" spans="1:32" ht="16.5" customHeight="1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</row>
    <row r="301" spans="1:32" ht="15" customHeight="1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</row>
    <row r="302" spans="1:32" ht="16.5" customHeight="1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</row>
    <row r="303" spans="1:32" ht="16.5" customHeight="1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</row>
    <row r="304" spans="1:32" ht="16.5" customHeight="1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</row>
    <row r="305" spans="1:32" ht="15" customHeight="1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</row>
    <row r="306" spans="1:32" ht="16.5" customHeight="1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</row>
    <row r="307" spans="1:32" ht="15" customHeight="1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</row>
    <row r="308" spans="1:32" ht="16.5" customHeight="1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</row>
    <row r="309" spans="1:32" ht="16.5" customHeight="1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</row>
    <row r="310" spans="1:32" ht="16.5" customHeight="1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</row>
    <row r="311" spans="1:32" ht="16.5" customHeight="1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</row>
    <row r="312" spans="1:32" ht="16.5" customHeight="1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</row>
    <row r="313" spans="1:32" ht="16.5" customHeight="1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</row>
    <row r="314" spans="1:32" ht="16.5" customHeight="1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</row>
    <row r="315" spans="1:32" ht="16.5" customHeight="1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</row>
    <row r="316" spans="1:32" ht="19.5" customHeight="1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</row>
    <row r="317" spans="1:32" ht="19.5" customHeight="1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</row>
    <row r="318" spans="1:32" ht="19.5" customHeight="1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</row>
    <row r="319" spans="1:32" ht="18" customHeight="1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</row>
    <row r="320" spans="1:32" ht="15" customHeight="1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</row>
    <row r="321" spans="1:32" ht="16.5" customHeight="1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</row>
    <row r="322" spans="1:32" ht="15" customHeight="1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</row>
    <row r="323" spans="1:32" ht="16.5" customHeight="1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</row>
    <row r="324" spans="1:32" ht="15" customHeight="1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</row>
    <row r="325" spans="1:32" ht="16.5" customHeight="1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</row>
    <row r="326" spans="1:32" ht="16.5" customHeight="1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</row>
    <row r="327" spans="1:32" ht="16.5" customHeight="1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</row>
    <row r="328" spans="1:32" ht="15" customHeight="1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</row>
    <row r="329" spans="1:32" ht="16.5" customHeight="1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</row>
    <row r="330" spans="1:32" ht="15" customHeight="1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</row>
    <row r="331" spans="1:32" ht="16.5" customHeight="1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</row>
    <row r="332" spans="1:32" ht="16.5" customHeight="1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</row>
    <row r="333" spans="1:32" ht="16.5" customHeight="1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</row>
    <row r="334" spans="1:32" ht="16.5" customHeight="1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</row>
    <row r="335" spans="1:32" ht="16.5" customHeight="1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</row>
    <row r="336" spans="1:32" ht="16.5" customHeight="1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</row>
    <row r="337" spans="1:32" ht="16.5" customHeight="1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</row>
    <row r="338" spans="1:32" ht="16.5" customHeight="1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</row>
    <row r="339" spans="1:32" ht="19.5" customHeight="1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</row>
    <row r="340" spans="1:32" ht="19.5" customHeight="1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</row>
    <row r="341" spans="1:32" ht="19.5" customHeight="1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</row>
    <row r="342" spans="1:32" ht="18" customHeight="1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</row>
    <row r="343" spans="1:32" ht="15" customHeight="1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</row>
    <row r="344" spans="1:32" ht="16.5" customHeight="1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</row>
    <row r="345" spans="1:32" ht="15" customHeight="1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</row>
    <row r="346" spans="1:32" ht="16.5" customHeight="1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</row>
    <row r="347" spans="1:32" ht="15" customHeight="1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</row>
    <row r="348" spans="1:32" ht="16.5" customHeight="1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</row>
    <row r="349" spans="1:32" ht="16.5" customHeight="1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</row>
    <row r="350" spans="1:32" ht="16.5" customHeight="1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</row>
    <row r="351" spans="1:32" ht="15" customHeight="1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</row>
    <row r="352" spans="1:32" ht="16.5" customHeight="1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</row>
    <row r="353" spans="1:32" ht="15" customHeight="1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</row>
    <row r="354" spans="1:32" ht="16.5" customHeight="1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</row>
    <row r="355" spans="1:32" ht="16.5" customHeight="1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</row>
    <row r="356" spans="1:32" ht="16.5" customHeight="1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</row>
    <row r="357" spans="1:32" ht="16.5" customHeight="1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</row>
    <row r="358" spans="1:32" ht="16.5" customHeight="1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</row>
    <row r="359" spans="1:32" ht="16.5" customHeight="1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</row>
    <row r="360" spans="1:32" ht="16.5" customHeight="1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</row>
    <row r="361" spans="1:32" ht="16.5" customHeight="1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</row>
    <row r="362" spans="1:32" ht="16.5" customHeight="1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</row>
    <row r="363" spans="1:32" ht="16.5" customHeight="1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</row>
    <row r="364" spans="1:32" ht="16.5" customHeight="1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</row>
    <row r="365" spans="1:32" ht="16.5" customHeight="1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</row>
    <row r="366" spans="1:32" ht="16.5" customHeight="1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</row>
    <row r="367" spans="1:32" ht="16.5" customHeight="1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</row>
    <row r="368" spans="1:32" ht="16.5" customHeight="1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</row>
    <row r="369" spans="1:32" ht="16.5" customHeight="1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</row>
    <row r="370" spans="1:32" ht="16.5" customHeight="1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</row>
    <row r="371" spans="1:32" ht="16.5" customHeight="1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</row>
    <row r="372" spans="1:32" ht="16.5" customHeight="1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</row>
    <row r="373" spans="1:32" ht="16.5" customHeight="1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</row>
    <row r="374" spans="1:32" ht="16.5" customHeight="1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</row>
    <row r="375" spans="1:32" ht="16.5" customHeight="1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</row>
    <row r="376" spans="1:32" ht="16.5" customHeight="1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</row>
    <row r="377" spans="1:32" ht="16.5" customHeight="1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</row>
    <row r="378" spans="1:32" ht="16.5" customHeight="1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</row>
    <row r="379" spans="1:32" ht="16.5" customHeight="1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</row>
    <row r="380" spans="1:32" ht="16.5" customHeight="1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</row>
    <row r="381" spans="1:32" ht="16.5" customHeight="1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</row>
    <row r="382" spans="1:32" ht="16.5" customHeight="1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</row>
    <row r="383" spans="1:32" ht="16.5" customHeight="1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</row>
    <row r="384" spans="1:32" ht="16.5" customHeight="1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</row>
    <row r="385" spans="1:32" ht="16.5" customHeight="1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</row>
    <row r="386" spans="1:32" ht="16.5" customHeight="1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</row>
    <row r="387" spans="1:32" ht="16.5" customHeight="1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</row>
    <row r="388" spans="1:32" ht="16.5" customHeight="1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</row>
    <row r="389" spans="1:32" ht="16.5" customHeight="1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</row>
    <row r="390" spans="1:32" ht="16.5" customHeight="1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</row>
    <row r="391" spans="1:32" ht="16.5" customHeight="1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</row>
    <row r="392" spans="1:32" ht="16.5" customHeight="1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</row>
    <row r="393" spans="1:32" ht="16.5" customHeight="1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</row>
    <row r="394" spans="1:32" ht="16.5" customHeight="1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</row>
    <row r="395" spans="1:32" ht="16.5" customHeight="1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</row>
    <row r="396" spans="1:32" ht="16.5" customHeight="1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</row>
    <row r="397" spans="1:32" ht="16.5" customHeight="1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</row>
    <row r="398" spans="1:32" ht="16.5" customHeight="1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</row>
    <row r="399" spans="1:32" ht="16.5" customHeight="1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</row>
    <row r="400" spans="1:32" ht="16.5" customHeight="1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</row>
    <row r="401" spans="1:32" ht="16.5" customHeight="1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</row>
    <row r="402" spans="1:32" ht="16.5" customHeight="1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</row>
    <row r="403" spans="1:32" ht="16.5" customHeight="1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</row>
    <row r="404" spans="1:32" ht="16.5" customHeight="1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</row>
    <row r="405" spans="1:32" ht="16.5" customHeight="1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</row>
    <row r="406" spans="1:32" ht="16.5" customHeight="1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</row>
    <row r="407" spans="1:32" ht="16.5" customHeight="1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</row>
    <row r="408" spans="1:32" ht="16.5" customHeight="1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</row>
    <row r="409" spans="1:32" ht="16.5" customHeight="1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</row>
    <row r="410" spans="1:32" ht="16.5" customHeight="1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</row>
    <row r="411" spans="1:32" ht="16.5" customHeight="1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</row>
    <row r="412" spans="1:32" ht="16.5" customHeight="1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</row>
    <row r="413" spans="1:32" ht="16.5" customHeight="1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</row>
    <row r="414" spans="1:32" ht="16.5" customHeight="1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</row>
    <row r="415" spans="1:32" ht="16.5" customHeight="1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</row>
    <row r="416" spans="1:32" ht="16.5" customHeight="1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</row>
    <row r="417" spans="1:32" ht="16.5" customHeight="1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</row>
    <row r="418" spans="1:32" ht="16.5" customHeight="1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</row>
    <row r="419" spans="1:32" ht="16.5" customHeight="1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</row>
    <row r="420" spans="1:32" ht="16.5" customHeight="1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</row>
    <row r="421" spans="1:32" ht="16.5" customHeight="1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</row>
    <row r="422" spans="1:32" ht="16.5" customHeight="1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</row>
    <row r="423" spans="1:32" ht="16.5" customHeight="1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</row>
    <row r="424" spans="1:32" ht="16.5" customHeight="1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</row>
    <row r="425" spans="1:32" ht="16.5" customHeight="1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</row>
    <row r="426" spans="1:32" ht="16.5" customHeight="1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</row>
    <row r="427" spans="1:32" ht="16.5" customHeight="1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</row>
    <row r="428" spans="1:32" ht="16.5" customHeight="1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</row>
    <row r="429" spans="1:32" ht="16.5" customHeight="1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</row>
    <row r="430" spans="1:32" ht="16.5" customHeight="1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</row>
    <row r="431" spans="1:32" ht="16.5" customHeight="1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</row>
    <row r="432" spans="1:32" ht="16.5" customHeight="1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</row>
    <row r="433" spans="1:32" ht="16.5" customHeight="1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</row>
    <row r="434" spans="1:32" ht="16.5" customHeight="1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</row>
    <row r="435" spans="1:32" ht="16.5" customHeight="1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</row>
    <row r="436" spans="1:32" ht="16.5" customHeight="1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</row>
    <row r="437" spans="1:32" ht="16.5" customHeight="1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</row>
    <row r="438" spans="1:32" ht="16.5" customHeight="1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</row>
    <row r="439" spans="1:32" ht="16.5" customHeight="1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</row>
    <row r="440" spans="1:32" ht="16.5" customHeight="1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</row>
    <row r="441" spans="1:32" ht="16.5" customHeight="1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</row>
    <row r="442" spans="1:32" ht="16.5" customHeight="1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</row>
    <row r="443" spans="1:32" ht="16.5" customHeight="1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</row>
    <row r="444" spans="1:32" ht="16.5" customHeight="1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</row>
    <row r="445" spans="1:32" ht="16.5" customHeight="1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</row>
    <row r="446" spans="1:32" ht="16.5" customHeight="1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</row>
    <row r="447" spans="1:32" ht="16.5" customHeight="1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</row>
    <row r="448" spans="1:32" ht="16.5" customHeight="1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</row>
    <row r="449" spans="1:32" ht="16.5" customHeight="1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</row>
    <row r="450" spans="1:32" ht="16.5" customHeight="1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</row>
    <row r="451" spans="1:32" ht="16.5" customHeight="1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</row>
    <row r="452" spans="1:32" ht="16.5" customHeight="1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</row>
    <row r="453" spans="1:32" ht="16.5" customHeight="1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</row>
    <row r="454" spans="1:32" ht="16.5" customHeight="1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</row>
    <row r="455" spans="1:32" ht="16.5" customHeight="1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</row>
    <row r="456" spans="1:32" ht="16.5" customHeight="1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</row>
    <row r="457" spans="1:32" ht="16.5" customHeight="1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</row>
    <row r="458" spans="1:32" ht="16.5" customHeight="1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</row>
    <row r="459" spans="1:32" ht="16.5" customHeight="1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</row>
    <row r="460" spans="1:32" ht="16.5" customHeight="1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</row>
    <row r="461" spans="1:32" ht="16.5" customHeight="1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</row>
    <row r="462" spans="1:32" ht="16.5" customHeight="1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</row>
    <row r="463" spans="1:32" ht="16.5" customHeight="1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</row>
    <row r="464" spans="1:32" ht="16.5" customHeight="1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</row>
    <row r="465" spans="1:32" ht="16.5" customHeight="1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</row>
    <row r="466" spans="1:32" ht="16.5" customHeight="1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</row>
    <row r="467" spans="1:32" ht="16.5" customHeight="1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</row>
    <row r="468" spans="1:32" ht="16.5" customHeight="1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</row>
    <row r="469" spans="1:32" ht="16.5" customHeight="1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</row>
    <row r="470" spans="1:32" ht="16.5" customHeight="1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</row>
    <row r="471" spans="1:32" ht="16.5" customHeight="1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</row>
    <row r="472" spans="1:32" ht="16.5" customHeight="1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</row>
    <row r="473" spans="1:32" ht="16.5" customHeight="1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</row>
    <row r="474" spans="1:32" ht="16.5" customHeight="1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</row>
    <row r="475" spans="1:32" ht="16.5" customHeight="1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</row>
    <row r="476" spans="1:32" ht="16.5" customHeight="1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</row>
    <row r="477" spans="1:32" ht="16.5" customHeight="1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</row>
    <row r="478" spans="1:32" ht="16.5" customHeight="1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</row>
    <row r="479" spans="1:32" ht="16.5" customHeight="1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</row>
    <row r="480" spans="1:32" ht="16.5" customHeight="1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</row>
    <row r="481" spans="1:32" ht="16.5" customHeight="1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</row>
    <row r="482" spans="1:32" ht="16.5" customHeight="1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</row>
    <row r="483" spans="1:32" ht="16.5" customHeight="1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</row>
    <row r="484" spans="1:32" ht="16.5" customHeight="1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</row>
    <row r="485" spans="1:32" ht="16.5" customHeight="1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</row>
    <row r="486" spans="1:32" ht="16.5" customHeight="1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</row>
    <row r="487" spans="1:32" ht="16.5" customHeight="1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</row>
    <row r="488" spans="1:32" ht="16.5" customHeight="1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</row>
    <row r="489" spans="1:32" ht="16.5" customHeight="1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</row>
    <row r="490" spans="1:32" ht="16.5" customHeight="1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</row>
    <row r="491" spans="1:32" ht="16.5" customHeight="1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</row>
    <row r="492" spans="1:32" ht="16.5" customHeight="1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</row>
    <row r="493" spans="1:32" ht="16.5" customHeight="1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</row>
    <row r="494" spans="1:32" ht="16.5" customHeight="1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</row>
    <row r="495" spans="1:32" ht="16.5" customHeight="1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</row>
    <row r="496" spans="1:32" ht="16.5" customHeight="1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</row>
    <row r="497" spans="1:32" ht="16.5" customHeight="1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</row>
    <row r="498" spans="1:32" ht="16.5" customHeight="1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</row>
    <row r="499" spans="1:32" ht="16.5" customHeight="1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</row>
    <row r="500" spans="1:32" ht="16.5" customHeight="1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</row>
    <row r="501" spans="1:32" ht="16.5" customHeight="1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</row>
    <row r="502" spans="1:32" ht="16.5" customHeight="1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</row>
    <row r="503" spans="1:32" ht="16.5" customHeight="1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</row>
    <row r="504" spans="1:32" ht="16.5" customHeight="1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</row>
    <row r="505" spans="1:32" ht="16.5" customHeight="1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</row>
    <row r="506" spans="1:32" ht="16.5" customHeight="1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</row>
    <row r="507" spans="1:32" ht="16.5" customHeight="1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</row>
    <row r="508" spans="1:32" ht="16.5" customHeight="1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</row>
    <row r="509" spans="1:32" ht="16.5" customHeight="1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</row>
    <row r="510" spans="1:32" ht="16.5" customHeight="1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</row>
    <row r="511" spans="1:32" ht="16.5" customHeight="1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</row>
    <row r="512" spans="1:32" ht="16.5" customHeight="1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</row>
    <row r="513" spans="1:32" ht="16.5" customHeight="1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</row>
    <row r="514" spans="1:32" ht="16.5" customHeight="1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</row>
    <row r="515" spans="1:32" ht="16.5" customHeight="1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</row>
    <row r="516" spans="1:32" ht="16.5" customHeight="1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</row>
    <row r="517" spans="1:32" ht="16.5" customHeight="1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</row>
    <row r="518" spans="1:32" ht="16.5" customHeight="1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</row>
    <row r="519" spans="1:32" ht="16.5" customHeight="1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</row>
    <row r="520" spans="1:32" ht="16.5" customHeight="1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</row>
    <row r="521" spans="1:32" ht="16.5" customHeight="1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</row>
    <row r="522" spans="1:32" ht="16.5" customHeight="1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</row>
    <row r="523" spans="1:32" ht="16.5" customHeight="1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</row>
    <row r="524" spans="1:32" ht="16.5" customHeight="1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</row>
    <row r="525" spans="1:32" ht="16.5" customHeight="1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</row>
    <row r="526" spans="1:32" ht="16.5" customHeight="1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</row>
    <row r="527" spans="1:32" ht="16.5" customHeight="1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</row>
    <row r="528" spans="1:32" ht="16.5" customHeight="1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</row>
    <row r="529" spans="1:32" ht="16.5" customHeight="1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</row>
    <row r="530" spans="1:32" ht="16.5" customHeight="1" x14ac:dyDescent="0.2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</row>
    <row r="531" spans="1:32" ht="16.5" customHeight="1" x14ac:dyDescent="0.2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</row>
    <row r="532" spans="1:32" ht="16.5" customHeight="1" x14ac:dyDescent="0.2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</row>
    <row r="533" spans="1:32" ht="16.5" customHeight="1" x14ac:dyDescent="0.2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</row>
    <row r="534" spans="1:32" ht="16.5" customHeight="1" x14ac:dyDescent="0.2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</row>
    <row r="535" spans="1:32" ht="16.5" customHeight="1" x14ac:dyDescent="0.2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</row>
    <row r="536" spans="1:32" ht="16.5" customHeight="1" x14ac:dyDescent="0.2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</row>
    <row r="537" spans="1:32" ht="16.5" customHeight="1" x14ac:dyDescent="0.2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</row>
    <row r="538" spans="1:32" ht="16.5" customHeight="1" x14ac:dyDescent="0.2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</row>
    <row r="539" spans="1:32" ht="16.5" customHeight="1" x14ac:dyDescent="0.2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</row>
    <row r="540" spans="1:32" ht="16.5" customHeight="1" x14ac:dyDescent="0.2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</row>
    <row r="541" spans="1:32" ht="16.5" customHeight="1" x14ac:dyDescent="0.2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</row>
    <row r="542" spans="1:32" ht="16.5" customHeight="1" x14ac:dyDescent="0.2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</row>
    <row r="543" spans="1:32" ht="16.5" customHeight="1" x14ac:dyDescent="0.2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</row>
    <row r="544" spans="1:32" ht="16.5" customHeight="1" x14ac:dyDescent="0.2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</row>
    <row r="545" spans="1:32" ht="16.5" customHeight="1" x14ac:dyDescent="0.2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</row>
    <row r="546" spans="1:32" ht="16.5" customHeight="1" x14ac:dyDescent="0.2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</row>
    <row r="547" spans="1:32" ht="16.5" customHeight="1" x14ac:dyDescent="0.2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</row>
    <row r="548" spans="1:32" ht="16.5" customHeight="1" x14ac:dyDescent="0.2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</row>
    <row r="549" spans="1:32" ht="16.5" customHeight="1" x14ac:dyDescent="0.2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</row>
    <row r="550" spans="1:32" ht="16.5" customHeight="1" x14ac:dyDescent="0.2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</row>
    <row r="551" spans="1:32" ht="16.5" customHeight="1" x14ac:dyDescent="0.2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</row>
    <row r="552" spans="1:32" ht="16.5" customHeight="1" x14ac:dyDescent="0.2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</row>
    <row r="553" spans="1:32" ht="16.5" customHeight="1" x14ac:dyDescent="0.2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</row>
    <row r="554" spans="1:32" ht="16.5" customHeight="1" x14ac:dyDescent="0.2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</row>
    <row r="555" spans="1:32" ht="16.5" customHeight="1" x14ac:dyDescent="0.2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</row>
    <row r="556" spans="1:32" ht="16.5" customHeight="1" x14ac:dyDescent="0.2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</row>
    <row r="557" spans="1:32" ht="16.5" customHeight="1" x14ac:dyDescent="0.2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</row>
    <row r="558" spans="1:32" ht="16.5" customHeight="1" x14ac:dyDescent="0.2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</row>
    <row r="559" spans="1:32" ht="16.5" customHeight="1" x14ac:dyDescent="0.2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</row>
    <row r="560" spans="1:32" ht="16.5" customHeight="1" x14ac:dyDescent="0.2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</row>
    <row r="561" spans="1:32" ht="16.5" customHeight="1" x14ac:dyDescent="0.2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</row>
    <row r="562" spans="1:32" ht="16.5" customHeight="1" x14ac:dyDescent="0.2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</row>
    <row r="563" spans="1:32" ht="16.5" customHeight="1" x14ac:dyDescent="0.2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</row>
    <row r="564" spans="1:32" ht="16.5" customHeight="1" x14ac:dyDescent="0.2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</row>
    <row r="565" spans="1:32" ht="16.5" customHeight="1" x14ac:dyDescent="0.2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</row>
    <row r="566" spans="1:32" ht="16.5" customHeight="1" x14ac:dyDescent="0.2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</row>
    <row r="567" spans="1:32" ht="16.5" customHeight="1" x14ac:dyDescent="0.2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</row>
    <row r="568" spans="1:32" ht="16.5" customHeight="1" x14ac:dyDescent="0.2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</row>
    <row r="569" spans="1:32" ht="16.5" customHeight="1" x14ac:dyDescent="0.2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</row>
    <row r="570" spans="1:32" ht="16.5" customHeight="1" x14ac:dyDescent="0.2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</row>
    <row r="571" spans="1:32" ht="16.5" customHeight="1" x14ac:dyDescent="0.2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</row>
    <row r="572" spans="1:32" ht="16.5" customHeight="1" x14ac:dyDescent="0.2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</row>
    <row r="573" spans="1:32" ht="16.5" customHeight="1" x14ac:dyDescent="0.2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</row>
    <row r="574" spans="1:32" ht="16.5" customHeight="1" x14ac:dyDescent="0.2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</row>
    <row r="575" spans="1:32" ht="16.5" customHeight="1" x14ac:dyDescent="0.2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</row>
    <row r="576" spans="1:32" ht="16.5" customHeight="1" x14ac:dyDescent="0.2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</row>
    <row r="577" spans="1:32" ht="16.5" customHeight="1" x14ac:dyDescent="0.2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</row>
    <row r="578" spans="1:32" ht="16.5" customHeight="1" x14ac:dyDescent="0.2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</row>
    <row r="579" spans="1:32" ht="16.5" customHeight="1" x14ac:dyDescent="0.2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</row>
    <row r="580" spans="1:32" ht="16.5" customHeight="1" x14ac:dyDescent="0.2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</row>
    <row r="581" spans="1:32" ht="16.5" customHeight="1" x14ac:dyDescent="0.2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</row>
    <row r="582" spans="1:32" ht="16.5" customHeight="1" x14ac:dyDescent="0.2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</row>
    <row r="583" spans="1:32" ht="16.5" customHeight="1" x14ac:dyDescent="0.2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</row>
    <row r="584" spans="1:32" ht="16.5" customHeight="1" x14ac:dyDescent="0.2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</row>
    <row r="585" spans="1:32" ht="16.5" customHeight="1" x14ac:dyDescent="0.2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</row>
    <row r="586" spans="1:32" ht="16.5" customHeight="1" x14ac:dyDescent="0.2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</row>
    <row r="587" spans="1:32" ht="16.5" customHeight="1" x14ac:dyDescent="0.2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</row>
    <row r="588" spans="1:32" ht="16.5" customHeight="1" x14ac:dyDescent="0.2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</row>
    <row r="589" spans="1:32" ht="16.5" customHeight="1" x14ac:dyDescent="0.2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</row>
    <row r="590" spans="1:32" ht="16.5" customHeight="1" x14ac:dyDescent="0.2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</row>
    <row r="591" spans="1:32" ht="16.5" customHeight="1" x14ac:dyDescent="0.2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</row>
    <row r="592" spans="1:32" ht="16.5" customHeight="1" x14ac:dyDescent="0.2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</row>
    <row r="593" spans="1:32" ht="16.5" customHeight="1" x14ac:dyDescent="0.2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</row>
    <row r="594" spans="1:32" ht="16.5" customHeight="1" x14ac:dyDescent="0.2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</row>
    <row r="595" spans="1:32" ht="16.5" customHeight="1" x14ac:dyDescent="0.2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</row>
    <row r="596" spans="1:32" ht="16.5" customHeight="1" x14ac:dyDescent="0.2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</row>
    <row r="597" spans="1:32" ht="16.5" customHeight="1" x14ac:dyDescent="0.2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</row>
    <row r="598" spans="1:32" ht="16.5" customHeight="1" x14ac:dyDescent="0.2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</row>
    <row r="599" spans="1:32" ht="16.5" customHeight="1" x14ac:dyDescent="0.2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</row>
    <row r="600" spans="1:32" ht="16.5" customHeight="1" x14ac:dyDescent="0.2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</row>
    <row r="601" spans="1:32" ht="16.5" customHeight="1" x14ac:dyDescent="0.2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</row>
    <row r="602" spans="1:32" ht="16.5" customHeight="1" x14ac:dyDescent="0.2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</row>
    <row r="603" spans="1:32" ht="16.5" customHeight="1" x14ac:dyDescent="0.2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</row>
    <row r="604" spans="1:32" ht="16.5" customHeight="1" x14ac:dyDescent="0.2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</row>
    <row r="605" spans="1:32" ht="16.5" customHeight="1" x14ac:dyDescent="0.2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</row>
    <row r="606" spans="1:32" ht="16.5" customHeight="1" x14ac:dyDescent="0.2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</row>
    <row r="607" spans="1:32" ht="16.5" customHeight="1" x14ac:dyDescent="0.2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</row>
    <row r="608" spans="1:32" ht="16.5" customHeight="1" x14ac:dyDescent="0.2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</row>
    <row r="609" spans="1:32" ht="16.5" customHeight="1" x14ac:dyDescent="0.2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</row>
    <row r="610" spans="1:32" ht="16.5" customHeight="1" x14ac:dyDescent="0.2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</row>
    <row r="611" spans="1:32" ht="16.5" customHeight="1" x14ac:dyDescent="0.2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</row>
    <row r="612" spans="1:32" ht="16.5" customHeight="1" x14ac:dyDescent="0.2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</row>
    <row r="613" spans="1:32" ht="16.5" customHeight="1" x14ac:dyDescent="0.2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</row>
    <row r="614" spans="1:32" ht="16.5" customHeight="1" x14ac:dyDescent="0.2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</row>
    <row r="615" spans="1:32" ht="16.5" customHeight="1" x14ac:dyDescent="0.2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</row>
    <row r="616" spans="1:32" ht="16.5" customHeight="1" x14ac:dyDescent="0.2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</row>
    <row r="617" spans="1:32" ht="16.5" customHeight="1" x14ac:dyDescent="0.2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</row>
    <row r="618" spans="1:32" ht="16.5" customHeight="1" x14ac:dyDescent="0.2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</row>
    <row r="619" spans="1:32" ht="16.5" customHeight="1" x14ac:dyDescent="0.2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</row>
    <row r="620" spans="1:32" ht="16.5" customHeight="1" x14ac:dyDescent="0.2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</row>
    <row r="621" spans="1:32" ht="16.5" customHeight="1" x14ac:dyDescent="0.2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</row>
    <row r="622" spans="1:32" ht="16.5" customHeight="1" x14ac:dyDescent="0.2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</row>
    <row r="623" spans="1:32" ht="16.5" customHeight="1" x14ac:dyDescent="0.2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</row>
    <row r="624" spans="1:32" ht="16.5" customHeight="1" x14ac:dyDescent="0.2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</row>
    <row r="625" spans="1:32" ht="16.5" customHeight="1" x14ac:dyDescent="0.2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</row>
    <row r="626" spans="1:32" ht="16.5" customHeight="1" x14ac:dyDescent="0.2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</row>
    <row r="627" spans="1:32" ht="16.5" customHeight="1" x14ac:dyDescent="0.2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</row>
    <row r="628" spans="1:32" ht="16.5" customHeight="1" x14ac:dyDescent="0.2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</row>
    <row r="629" spans="1:32" ht="16.5" customHeight="1" x14ac:dyDescent="0.2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</row>
    <row r="630" spans="1:32" ht="16.5" customHeight="1" x14ac:dyDescent="0.2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</row>
    <row r="631" spans="1:32" ht="16.5" customHeight="1" x14ac:dyDescent="0.2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</row>
    <row r="632" spans="1:32" ht="16.5" customHeight="1" x14ac:dyDescent="0.2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</row>
    <row r="633" spans="1:32" ht="16.5" customHeight="1" x14ac:dyDescent="0.2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</row>
    <row r="634" spans="1:32" ht="16.5" customHeight="1" x14ac:dyDescent="0.2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</row>
    <row r="635" spans="1:32" ht="16.5" customHeight="1" x14ac:dyDescent="0.2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</row>
    <row r="636" spans="1:32" ht="16.5" customHeight="1" x14ac:dyDescent="0.2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</row>
    <row r="637" spans="1:32" ht="16.5" customHeight="1" x14ac:dyDescent="0.2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</row>
    <row r="638" spans="1:32" ht="16.5" customHeight="1" x14ac:dyDescent="0.2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</row>
    <row r="639" spans="1:32" ht="16.5" customHeight="1" x14ac:dyDescent="0.2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</row>
    <row r="640" spans="1:32" ht="16.5" customHeight="1" x14ac:dyDescent="0.2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</row>
    <row r="641" spans="1:32" ht="16.5" customHeight="1" x14ac:dyDescent="0.2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</row>
    <row r="642" spans="1:32" ht="16.5" customHeight="1" x14ac:dyDescent="0.2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</row>
    <row r="643" spans="1:32" ht="16.5" customHeight="1" x14ac:dyDescent="0.2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</row>
    <row r="644" spans="1:32" ht="16.5" customHeight="1" x14ac:dyDescent="0.2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</row>
    <row r="645" spans="1:32" ht="16.5" customHeight="1" x14ac:dyDescent="0.2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</row>
    <row r="646" spans="1:32" ht="16.5" customHeight="1" x14ac:dyDescent="0.2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</row>
    <row r="647" spans="1:32" ht="16.5" customHeight="1" x14ac:dyDescent="0.2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</row>
    <row r="648" spans="1:32" ht="16.5" customHeight="1" x14ac:dyDescent="0.2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</row>
    <row r="649" spans="1:32" ht="16.5" customHeight="1" x14ac:dyDescent="0.2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</row>
    <row r="650" spans="1:32" ht="16.5" customHeight="1" x14ac:dyDescent="0.2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</row>
    <row r="651" spans="1:32" ht="16.5" customHeight="1" x14ac:dyDescent="0.2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</row>
    <row r="652" spans="1:32" ht="16.5" customHeight="1" x14ac:dyDescent="0.2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</row>
    <row r="653" spans="1:32" ht="16.5" customHeight="1" x14ac:dyDescent="0.2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</row>
    <row r="654" spans="1:32" ht="16.5" customHeight="1" x14ac:dyDescent="0.2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</row>
    <row r="655" spans="1:32" ht="16.5" customHeight="1" x14ac:dyDescent="0.2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</row>
    <row r="656" spans="1:32" ht="16.5" customHeight="1" x14ac:dyDescent="0.2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</row>
    <row r="657" spans="1:32" ht="16.5" customHeight="1" x14ac:dyDescent="0.2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</row>
    <row r="658" spans="1:32" ht="16.5" customHeight="1" x14ac:dyDescent="0.2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</row>
    <row r="659" spans="1:32" ht="16.5" customHeight="1" x14ac:dyDescent="0.2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</row>
    <row r="660" spans="1:32" ht="16.5" customHeight="1" x14ac:dyDescent="0.2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</row>
    <row r="661" spans="1:32" ht="16.5" customHeight="1" x14ac:dyDescent="0.2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</row>
    <row r="662" spans="1:32" ht="16.5" customHeight="1" x14ac:dyDescent="0.2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</row>
    <row r="663" spans="1:32" ht="16.5" customHeight="1" x14ac:dyDescent="0.2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</row>
    <row r="664" spans="1:32" ht="16.5" customHeight="1" x14ac:dyDescent="0.2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</row>
    <row r="665" spans="1:32" ht="16.5" customHeight="1" x14ac:dyDescent="0.2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</row>
    <row r="666" spans="1:32" ht="16.5" customHeight="1" x14ac:dyDescent="0.2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</row>
    <row r="667" spans="1:32" ht="16.5" customHeight="1" x14ac:dyDescent="0.2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</row>
    <row r="668" spans="1:32" ht="16.5" customHeight="1" x14ac:dyDescent="0.2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</row>
    <row r="669" spans="1:32" ht="16.5" customHeight="1" x14ac:dyDescent="0.2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</row>
    <row r="670" spans="1:32" ht="16.5" customHeight="1" x14ac:dyDescent="0.2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</row>
    <row r="671" spans="1:32" ht="16.5" customHeight="1" x14ac:dyDescent="0.2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</row>
    <row r="672" spans="1:32" ht="16.5" customHeight="1" x14ac:dyDescent="0.2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</row>
    <row r="673" spans="1:32" ht="16.5" customHeight="1" x14ac:dyDescent="0.2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</row>
    <row r="674" spans="1:32" ht="16.5" customHeight="1" x14ac:dyDescent="0.2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</row>
    <row r="675" spans="1:32" ht="16.5" customHeight="1" x14ac:dyDescent="0.2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</row>
    <row r="676" spans="1:32" ht="16.5" customHeight="1" x14ac:dyDescent="0.2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</row>
    <row r="677" spans="1:32" ht="16.5" customHeight="1" x14ac:dyDescent="0.2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</row>
    <row r="678" spans="1:32" ht="16.5" customHeight="1" x14ac:dyDescent="0.2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</row>
    <row r="679" spans="1:32" ht="16.5" customHeight="1" x14ac:dyDescent="0.2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</row>
    <row r="680" spans="1:32" ht="16.5" customHeight="1" x14ac:dyDescent="0.2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</row>
    <row r="681" spans="1:32" ht="16.5" customHeight="1" x14ac:dyDescent="0.2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</row>
    <row r="682" spans="1:32" ht="16.5" customHeight="1" x14ac:dyDescent="0.2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</row>
    <row r="683" spans="1:32" ht="16.5" customHeight="1" x14ac:dyDescent="0.2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</row>
    <row r="684" spans="1:32" ht="16.5" customHeight="1" x14ac:dyDescent="0.2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</row>
    <row r="685" spans="1:32" ht="16.5" customHeight="1" x14ac:dyDescent="0.2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</row>
    <row r="686" spans="1:32" ht="16.5" customHeight="1" x14ac:dyDescent="0.2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</row>
    <row r="687" spans="1:32" ht="16.5" customHeight="1" x14ac:dyDescent="0.2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</row>
    <row r="688" spans="1:32" ht="16.5" customHeight="1" x14ac:dyDescent="0.2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</row>
    <row r="689" spans="1:32" ht="16.5" customHeight="1" x14ac:dyDescent="0.2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</row>
    <row r="690" spans="1:32" ht="16.5" customHeight="1" x14ac:dyDescent="0.2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</row>
    <row r="691" spans="1:32" ht="16.5" customHeight="1" x14ac:dyDescent="0.2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</row>
    <row r="692" spans="1:32" ht="16.5" customHeight="1" x14ac:dyDescent="0.2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</row>
    <row r="693" spans="1:32" ht="16.5" customHeight="1" x14ac:dyDescent="0.2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</row>
    <row r="694" spans="1:32" ht="16.5" customHeight="1" x14ac:dyDescent="0.2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</row>
    <row r="695" spans="1:32" ht="16.5" customHeight="1" x14ac:dyDescent="0.2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</row>
    <row r="696" spans="1:32" ht="16.5" customHeight="1" x14ac:dyDescent="0.2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</row>
    <row r="697" spans="1:32" ht="16.5" customHeight="1" x14ac:dyDescent="0.2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</row>
    <row r="698" spans="1:32" ht="16.5" customHeight="1" x14ac:dyDescent="0.2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</row>
    <row r="699" spans="1:32" ht="16.5" customHeight="1" x14ac:dyDescent="0.2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</row>
    <row r="700" spans="1:32" ht="16.5" customHeight="1" x14ac:dyDescent="0.2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</row>
    <row r="701" spans="1:32" ht="16.5" customHeight="1" x14ac:dyDescent="0.2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</row>
    <row r="702" spans="1:32" ht="16.5" customHeight="1" x14ac:dyDescent="0.2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</row>
    <row r="703" spans="1:32" ht="16.5" customHeight="1" x14ac:dyDescent="0.2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</row>
    <row r="704" spans="1:32" ht="16.5" customHeight="1" x14ac:dyDescent="0.2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</row>
    <row r="705" spans="1:32" ht="16.5" customHeight="1" x14ac:dyDescent="0.2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</row>
    <row r="706" spans="1:32" ht="16.5" customHeight="1" x14ac:dyDescent="0.2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</row>
    <row r="707" spans="1:32" ht="16.5" customHeight="1" x14ac:dyDescent="0.2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</row>
    <row r="708" spans="1:32" ht="16.5" customHeight="1" x14ac:dyDescent="0.2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</row>
    <row r="709" spans="1:32" ht="16.5" customHeight="1" x14ac:dyDescent="0.2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</row>
    <row r="710" spans="1:32" ht="16.5" customHeight="1" x14ac:dyDescent="0.2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</row>
    <row r="711" spans="1:32" ht="16.5" customHeight="1" x14ac:dyDescent="0.2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</row>
    <row r="712" spans="1:32" ht="16.5" customHeight="1" x14ac:dyDescent="0.2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</row>
    <row r="713" spans="1:32" ht="16.5" customHeight="1" x14ac:dyDescent="0.2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</row>
    <row r="714" spans="1:32" ht="16.5" customHeight="1" x14ac:dyDescent="0.2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</row>
    <row r="715" spans="1:32" ht="16.5" customHeight="1" x14ac:dyDescent="0.2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</row>
    <row r="716" spans="1:32" ht="16.5" customHeight="1" x14ac:dyDescent="0.2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</row>
    <row r="717" spans="1:32" ht="16.5" customHeight="1" x14ac:dyDescent="0.2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</row>
    <row r="718" spans="1:32" ht="16.5" customHeight="1" x14ac:dyDescent="0.2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</row>
    <row r="719" spans="1:32" ht="16.5" customHeight="1" x14ac:dyDescent="0.2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</row>
    <row r="720" spans="1:32" ht="16.5" customHeight="1" x14ac:dyDescent="0.2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</row>
    <row r="721" spans="1:32" ht="16.5" customHeight="1" x14ac:dyDescent="0.2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</row>
    <row r="722" spans="1:32" ht="16.5" customHeight="1" x14ac:dyDescent="0.2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</row>
    <row r="723" spans="1:32" ht="16.5" customHeight="1" x14ac:dyDescent="0.2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</row>
    <row r="724" spans="1:32" ht="16.5" customHeight="1" x14ac:dyDescent="0.2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</row>
    <row r="725" spans="1:32" ht="16.5" customHeight="1" x14ac:dyDescent="0.2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</row>
    <row r="726" spans="1:32" ht="16.5" customHeight="1" x14ac:dyDescent="0.2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</row>
    <row r="727" spans="1:32" ht="16.5" customHeight="1" x14ac:dyDescent="0.2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</row>
    <row r="728" spans="1:32" ht="16.5" customHeight="1" x14ac:dyDescent="0.2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</row>
    <row r="729" spans="1:32" ht="16.5" customHeight="1" x14ac:dyDescent="0.2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</row>
    <row r="730" spans="1:32" ht="16.5" customHeight="1" x14ac:dyDescent="0.2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</row>
    <row r="731" spans="1:32" ht="16.5" customHeight="1" x14ac:dyDescent="0.2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</row>
    <row r="732" spans="1:32" x14ac:dyDescent="0.25">
      <c r="A732" s="42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</row>
  </sheetData>
  <mergeCells count="91">
    <mergeCell ref="B11:D11"/>
    <mergeCell ref="E11:K11"/>
    <mergeCell ref="Z11:AE11"/>
    <mergeCell ref="S11:Y11"/>
    <mergeCell ref="L11:R11"/>
    <mergeCell ref="A1:M1"/>
    <mergeCell ref="C4:H4"/>
    <mergeCell ref="D5:M5"/>
    <mergeCell ref="T2:V2"/>
    <mergeCell ref="T1:V1"/>
    <mergeCell ref="T3:V3"/>
    <mergeCell ref="T4:V4"/>
    <mergeCell ref="T126:Z126"/>
    <mergeCell ref="AA126:AE126"/>
    <mergeCell ref="B148:AF148"/>
    <mergeCell ref="B149:C149"/>
    <mergeCell ref="D149:J149"/>
    <mergeCell ref="K149:Q149"/>
    <mergeCell ref="R149:X149"/>
    <mergeCell ref="Y149:AE149"/>
    <mergeCell ref="B218:D218"/>
    <mergeCell ref="E218:K218"/>
    <mergeCell ref="L218:R218"/>
    <mergeCell ref="B172:G172"/>
    <mergeCell ref="AB57:AF57"/>
    <mergeCell ref="Y80:AE80"/>
    <mergeCell ref="B125:AE125"/>
    <mergeCell ref="I103:O103"/>
    <mergeCell ref="H172:N172"/>
    <mergeCell ref="O172:U172"/>
    <mergeCell ref="B194:AC194"/>
    <mergeCell ref="P103:V103"/>
    <mergeCell ref="W103:AC103"/>
    <mergeCell ref="B126:E126"/>
    <mergeCell ref="F126:L126"/>
    <mergeCell ref="M126:S126"/>
    <mergeCell ref="V172:AB172"/>
    <mergeCell ref="AC172:AF172"/>
    <mergeCell ref="B195:D195"/>
    <mergeCell ref="E195:K195"/>
    <mergeCell ref="L195:R195"/>
    <mergeCell ref="S195:Y195"/>
    <mergeCell ref="Z195:AC195"/>
    <mergeCell ref="U264:AA264"/>
    <mergeCell ref="AB264:AF264"/>
    <mergeCell ref="C34:I34"/>
    <mergeCell ref="J34:P34"/>
    <mergeCell ref="Q34:W34"/>
    <mergeCell ref="B80:C80"/>
    <mergeCell ref="D80:J80"/>
    <mergeCell ref="K80:Q80"/>
    <mergeCell ref="R80:X80"/>
    <mergeCell ref="B57:F57"/>
    <mergeCell ref="G57:M57"/>
    <mergeCell ref="N57:T57"/>
    <mergeCell ref="U57:AA57"/>
    <mergeCell ref="X34:AD34"/>
    <mergeCell ref="B240:AE240"/>
    <mergeCell ref="B263:AF263"/>
    <mergeCell ref="B79:AE79"/>
    <mergeCell ref="A265:A266"/>
    <mergeCell ref="A242:A243"/>
    <mergeCell ref="A219:A220"/>
    <mergeCell ref="A196:A197"/>
    <mergeCell ref="A173:A174"/>
    <mergeCell ref="S218:Y218"/>
    <mergeCell ref="Z218:AF218"/>
    <mergeCell ref="B241:H241"/>
    <mergeCell ref="I241:O241"/>
    <mergeCell ref="P241:V241"/>
    <mergeCell ref="W241:AC241"/>
    <mergeCell ref="AD241:AE241"/>
    <mergeCell ref="B264:F264"/>
    <mergeCell ref="G264:M264"/>
    <mergeCell ref="N264:T264"/>
    <mergeCell ref="B10:AE10"/>
    <mergeCell ref="B217:AF217"/>
    <mergeCell ref="A12:A13"/>
    <mergeCell ref="B102:AF102"/>
    <mergeCell ref="AE34:AF34"/>
    <mergeCell ref="B171:AF171"/>
    <mergeCell ref="A150:A151"/>
    <mergeCell ref="A127:A128"/>
    <mergeCell ref="A104:A105"/>
    <mergeCell ref="A81:A82"/>
    <mergeCell ref="A58:A59"/>
    <mergeCell ref="A35:A36"/>
    <mergeCell ref="B103:H103"/>
    <mergeCell ref="AD103:AF103"/>
    <mergeCell ref="B33:AF33"/>
    <mergeCell ref="B56:AF56"/>
  </mergeCells>
  <conditionalFormatting sqref="B37:AF37 B60:AF60 B83:AE83 B106:AF106 B129:AF129 B152:AF152 B175:AF175 B198:AF198 B221:AF221 B244:AE244 B267:AF267 B14:N14 P14:AF14">
    <cfRule type="expression" dxfId="117" priority="82">
      <formula>OR(B13=1,B13=7,COUNTIF(Jour_fériés,B12)=1)</formula>
    </cfRule>
  </conditionalFormatting>
  <conditionalFormatting sqref="B36:AF36 B174:AF174 B197:AC197 B220:AF220 B266:AF266 B13:N13 P13:AE13 B59:AF59 B82:AE82 B104:AF105 B128:AE128 B151:AF151 B243:AE243">
    <cfRule type="expression" dxfId="116" priority="81">
      <formula>OR(B13=1,B13=7,COUNTIF(Jour_fériés,B12)=1)</formula>
    </cfRule>
  </conditionalFormatting>
  <conditionalFormatting sqref="B38:AF38 B61:AF61 B84:AE84 B107:AF107 B130:AF130 B153:AF153 B176:AF176 B199:AF199 B222:AF222 B245:AE245 B268:AF268 B15:N15 P15:AF15">
    <cfRule type="expression" dxfId="115" priority="80">
      <formula>OR(B13=1,B13=7,COUNTIF(Jour_fériés,B12)=1)</formula>
    </cfRule>
  </conditionalFormatting>
  <conditionalFormatting sqref="B39:AF39 B62:AF62 B85:AF85 B108:AF108 B131:AF131 B154:AF154 B177:AF177 B200:AF200 B223:AF223 B246:AF246 B269:AF269 B16:N16 P16:AF16">
    <cfRule type="expression" dxfId="114" priority="79">
      <formula>OR(B13=1,B13=7,COUNTIF(Jour_fériés,B12)=1)</formula>
    </cfRule>
  </conditionalFormatting>
  <conditionalFormatting sqref="B40:AF40 B63:AF63 B86:AF86 B109:AF109 B132:AF132 B155:AF155 B178:AF178 B201:AF201 B224:AF224 B247:AF247 B270:AF270 B17:N17 P17:AF17">
    <cfRule type="expression" dxfId="113" priority="78">
      <formula>OR(B13=1,B13=7,COUNTIF(Jour_fériés,B12)=1)</formula>
    </cfRule>
  </conditionalFormatting>
  <conditionalFormatting sqref="B41:AF41 B64:AF64 B87:AF87 B110:AF110 B133:AF133 B156:AF156 B179:AF179 B202:AF202 B225:AF225 B248:AF248 B271:AF271 B18:N18 P18:AF18">
    <cfRule type="expression" dxfId="112" priority="77">
      <formula>OR(B13=1,B13=7,COUNTIF(Jour_fériés,B12)=1)</formula>
    </cfRule>
  </conditionalFormatting>
  <conditionalFormatting sqref="B42:AF42 B65:AF65 B88:AF88 B111:AF111 B134:AF134 B157:AF157 B180:AF180 B203:AF203 B226:AF226 B249:AF249 B272:AF272 B19:N19 P19:AF19">
    <cfRule type="expression" dxfId="111" priority="76">
      <formula>OR(B13=1,B13=7,COUNTIF(Jour_fériés,B12)=1)</formula>
    </cfRule>
  </conditionalFormatting>
  <conditionalFormatting sqref="B43:AF43 B66:AF66 B89:AF89 B112:AF112 B135:AF135 B158:AF158 B181:AF181 B204:AF204 B227:AF227 B250:AF250 B273:AF273 B20:N20 P20:AF20">
    <cfRule type="expression" dxfId="110" priority="75">
      <formula>OR(B13=1,B13=7,COUNTIF(Jour_fériés,B12)=1)</formula>
    </cfRule>
  </conditionalFormatting>
  <conditionalFormatting sqref="B44:AF44 B67:AF67 B90:AF90 B113:AF113 B136:AF136 B159:AF159 B182:AF182 B205:AF205 B228:AF228 B251:AF251 B274:AF274 B21:N21 P21:AF21">
    <cfRule type="expression" dxfId="109" priority="74">
      <formula>OR(B13=1,B13=7,COUNTIF(Jour_fériés,B12)=1)</formula>
    </cfRule>
  </conditionalFormatting>
  <conditionalFormatting sqref="B45:AF45 B68:AF68 B91:AF91 B114:AF114 B137:AF137 B160:AF160 B183:AF183 B206:AF206 B229:AF229 B252:AF252 B275:AF275 B22:N22 P22:AF22">
    <cfRule type="expression" dxfId="108" priority="73">
      <formula>OR(B13=1,B13=7,COUNTIF(Jour_fériés,B12)=1)</formula>
    </cfRule>
  </conditionalFormatting>
  <conditionalFormatting sqref="B46:AF46 B69:AF69 B92:AF92 B115:AF115 B138:AF138 B161:AF161 B184:AF184 B207:AF207 B230:AF230 B253:AF253 B276:AF276 B23:N23 P23:AF23">
    <cfRule type="expression" dxfId="107" priority="72">
      <formula>OR(B13=1,B13=7,COUNTIF(Jour_fériés,B12)=1)</formula>
    </cfRule>
  </conditionalFormatting>
  <conditionalFormatting sqref="B47:AF47 B70:AF70 B93:AF93 B116:AF116 B139:AF139 B162:AF162 B185:AF185 B208:AF208 B231:AF231 B254:AF254 B277:AF277 B24:N24 P24:AF24">
    <cfRule type="expression" dxfId="106" priority="71">
      <formula>OR(B13=1,B13=7,COUNTIF(Jour_fériés,B12)=1)</formula>
    </cfRule>
  </conditionalFormatting>
  <conditionalFormatting sqref="B48:AF48 B71:AF71 B94:AF94 B117:AF117 B140:AF140 B163:AF163 B186:AF186 B209:AF209 B232:AF232 B255:AF255 B278:AF278 B25:N25 Y25:AF25">
    <cfRule type="expression" dxfId="105" priority="70">
      <formula>OR(B13=1,B13=7,COUNTIF(Jour_fériés,B12)=1)</formula>
    </cfRule>
  </conditionalFormatting>
  <conditionalFormatting sqref="B49:AF49 B72:AF72 B95:AF95 B118:AF118 B141:AF141 B164:AF164 B187:AF187 B210:AF210 B233:AF233 B256:AF256 B279:AF279 B26:N26 P26:AF26">
    <cfRule type="expression" dxfId="104" priority="69">
      <formula>OR(B13=1,B13=7,COUNTIF(Jour_fériés,B12)=1)</formula>
    </cfRule>
  </conditionalFormatting>
  <conditionalFormatting sqref="B50:AF50 B73:AF73 B96:AF96 B119:AF119 B142:AF142 B165:AF165 B188:AF188 B211:AF211 B234:AF234 B257:AF257 B280:AF280 B27:N27 P27:AF27">
    <cfRule type="expression" dxfId="103" priority="68">
      <formula>OR(B13=1,B13=7,COUNTIF(Jour_fériés,B12)=1)</formula>
    </cfRule>
  </conditionalFormatting>
  <conditionalFormatting sqref="B51:AF51 B74:AF74 B97:AF97 B120:AF120 B143:AF143 B166:AF166 B189:AF189 B212:AF212 B235:AF235 B258:AF258 B281:AF281 B28:N28 P28:AF28">
    <cfRule type="expression" dxfId="102" priority="67">
      <formula>OR(B13=1,B13=7,COUNTIF(Jour_fériés,B12)=1)</formula>
    </cfRule>
  </conditionalFormatting>
  <conditionalFormatting sqref="B52:AF52 B75:AF75 B98:AF98 B121:AF121 B144:AF144 B167:AF167 B190:AF190 B213:AF213 B236:AF236 B259:AF259 B282:AF282 B29:N29 P29:AF29">
    <cfRule type="expression" dxfId="101" priority="66">
      <formula>OR(B13=1,B13=7,COUNTIF(Jour_fériés,B12)=1)</formula>
    </cfRule>
  </conditionalFormatting>
  <conditionalFormatting sqref="B172:V172 AC172 B195 E195 L195 S195 Z195 E218 L218 S218 Z218 I241 P241 W241 AD241 G264 N264 U264 AB264 B11:K11 B263:B264 B241 AF240:AF241 B217:B218 AF79 AF125 B34:AF55 B174:AF193 AD194:AF195 B6:AF9 B1:T4 W1:AF4 B5:D5 N5:AF5 B30:AF32 B12:N29 P14:AG24 P13:AF13 P12:AG12 AF10:AF11 P26:AG29 Y25:AG25 B57:AF78 B80:AF101 B103:AF124 B126:AF147 B149:AF170 B173:AG173 B196:AF216 B219:AF239 B242:AF262 B265:AF1048576">
    <cfRule type="cellIs" dxfId="32" priority="63" operator="equal">
      <formula>"R"</formula>
    </cfRule>
    <cfRule type="cellIs" dxfId="31" priority="64" operator="equal">
      <formula>"RTT"</formula>
    </cfRule>
    <cfRule type="cellIs" dxfId="30" priority="65" operator="equal">
      <formula>"C"</formula>
    </cfRule>
  </conditionalFormatting>
  <conditionalFormatting sqref="B35:AF35 B12:N12 P12:AF12 B58:AF58 B81:AF81 B104:AF104 B127:AF127 B150:AF150 B173:AG173 B196:AF196 B219:AF219 B242:AF242 B265:AF265">
    <cfRule type="expression" dxfId="29" priority="60">
      <formula>OR(B13=1,B13=7,COUNTIF(Jour_fériés,B12)=1)</formula>
    </cfRule>
  </conditionalFormatting>
  <conditionalFormatting sqref="B56">
    <cfRule type="cellIs" dxfId="100" priority="33" operator="equal">
      <formula>"R"</formula>
    </cfRule>
    <cfRule type="cellIs" dxfId="99" priority="34" operator="equal">
      <formula>"RTT"</formula>
    </cfRule>
    <cfRule type="cellIs" dxfId="98" priority="35" operator="equal">
      <formula>"C"</formula>
    </cfRule>
  </conditionalFormatting>
  <conditionalFormatting sqref="B171">
    <cfRule type="cellIs" dxfId="97" priority="54" operator="equal">
      <formula>"R"</formula>
    </cfRule>
    <cfRule type="cellIs" dxfId="96" priority="55" operator="equal">
      <formula>"RTT"</formula>
    </cfRule>
    <cfRule type="cellIs" dxfId="95" priority="56" operator="equal">
      <formula>"C"</formula>
    </cfRule>
  </conditionalFormatting>
  <conditionalFormatting sqref="B194">
    <cfRule type="cellIs" dxfId="94" priority="51" operator="equal">
      <formula>"R"</formula>
    </cfRule>
    <cfRule type="cellIs" dxfId="93" priority="52" operator="equal">
      <formula>"RTT"</formula>
    </cfRule>
    <cfRule type="cellIs" dxfId="92" priority="53" operator="equal">
      <formula>"C"</formula>
    </cfRule>
  </conditionalFormatting>
  <conditionalFormatting sqref="B240">
    <cfRule type="cellIs" dxfId="91" priority="48" operator="equal">
      <formula>"R"</formula>
    </cfRule>
    <cfRule type="cellIs" dxfId="90" priority="49" operator="equal">
      <formula>"RTT"</formula>
    </cfRule>
    <cfRule type="cellIs" dxfId="89" priority="50" operator="equal">
      <formula>"C"</formula>
    </cfRule>
  </conditionalFormatting>
  <conditionalFormatting sqref="B148">
    <cfRule type="cellIs" dxfId="88" priority="45" operator="equal">
      <formula>"R"</formula>
    </cfRule>
    <cfRule type="cellIs" dxfId="87" priority="46" operator="equal">
      <formula>"RTT"</formula>
    </cfRule>
    <cfRule type="cellIs" dxfId="86" priority="47" operator="equal">
      <formula>"C"</formula>
    </cfRule>
  </conditionalFormatting>
  <conditionalFormatting sqref="B125">
    <cfRule type="cellIs" dxfId="85" priority="42" operator="equal">
      <formula>"R"</formula>
    </cfRule>
    <cfRule type="cellIs" dxfId="84" priority="43" operator="equal">
      <formula>"RTT"</formula>
    </cfRule>
    <cfRule type="cellIs" dxfId="83" priority="44" operator="equal">
      <formula>"C"</formula>
    </cfRule>
  </conditionalFormatting>
  <conditionalFormatting sqref="B102">
    <cfRule type="cellIs" dxfId="82" priority="39" operator="equal">
      <formula>"R"</formula>
    </cfRule>
    <cfRule type="cellIs" dxfId="81" priority="40" operator="equal">
      <formula>"RTT"</formula>
    </cfRule>
    <cfRule type="cellIs" dxfId="80" priority="41" operator="equal">
      <formula>"C"</formula>
    </cfRule>
  </conditionalFormatting>
  <conditionalFormatting sqref="B79">
    <cfRule type="cellIs" dxfId="79" priority="36" operator="equal">
      <formula>"R"</formula>
    </cfRule>
    <cfRule type="cellIs" dxfId="78" priority="37" operator="equal">
      <formula>"RTT"</formula>
    </cfRule>
    <cfRule type="cellIs" dxfId="77" priority="38" operator="equal">
      <formula>"C"</formula>
    </cfRule>
  </conditionalFormatting>
  <conditionalFormatting sqref="B33">
    <cfRule type="cellIs" dxfId="76" priority="30" operator="equal">
      <formula>"R"</formula>
    </cfRule>
    <cfRule type="cellIs" dxfId="75" priority="31" operator="equal">
      <formula>"RTT"</formula>
    </cfRule>
    <cfRule type="cellIs" dxfId="74" priority="32" operator="equal">
      <formula>"C"</formula>
    </cfRule>
  </conditionalFormatting>
  <conditionalFormatting sqref="B10">
    <cfRule type="cellIs" dxfId="73" priority="24" operator="equal">
      <formula>"R"</formula>
    </cfRule>
    <cfRule type="cellIs" dxfId="72" priority="25" operator="equal">
      <formula>"RTT"</formula>
    </cfRule>
    <cfRule type="cellIs" dxfId="71" priority="26" operator="equal">
      <formula>"C"</formula>
    </cfRule>
  </conditionalFormatting>
  <conditionalFormatting sqref="A1:T4 W1:AF4 A5:D5 N5:AF5 A6:AF9 A12:N29 P14:AG24 P13:AF13 P12:AG12 Z11 S11 A11:L11 A10:B10 AF10:AF11 P26:AG29 Y25:AG25 A30:AF172 A173:AG173 A174:AF1048576">
    <cfRule type="cellIs" dxfId="28" priority="23" operator="equal">
      <formula>"CEX"</formula>
    </cfRule>
  </conditionalFormatting>
  <conditionalFormatting sqref="AG14">
    <cfRule type="expression" dxfId="70" priority="84">
      <formula>OR(AG21=1,AG21=7,COUNTIF(Jour_fériés,AG12)=1)</formula>
    </cfRule>
  </conditionalFormatting>
  <conditionalFormatting sqref="AG15">
    <cfRule type="expression" dxfId="69" priority="86">
      <formula>OR(AG21=1,AG21=7,COUNTIF(Jour_fériés,AG12)=1)</formula>
    </cfRule>
  </conditionalFormatting>
  <conditionalFormatting sqref="AG16">
    <cfRule type="expression" dxfId="68" priority="88">
      <formula>OR(AG21=1,AG21=7,COUNTIF(Jour_fériés,AG12)=1)</formula>
    </cfRule>
  </conditionalFormatting>
  <conditionalFormatting sqref="AG17">
    <cfRule type="expression" dxfId="67" priority="90">
      <formula>OR(AG21=1,AG21=7,COUNTIF(Jour_fériés,AG12)=1)</formula>
    </cfRule>
  </conditionalFormatting>
  <conditionalFormatting sqref="AG18">
    <cfRule type="expression" dxfId="66" priority="92">
      <formula>OR(AG21=1,AG21=7,COUNTIF(Jour_fériés,AG12)=1)</formula>
    </cfRule>
  </conditionalFormatting>
  <conditionalFormatting sqref="AG19">
    <cfRule type="expression" dxfId="65" priority="94">
      <formula>OR(AG21=1,AG21=7,COUNTIF(Jour_fériés,AG12)=1)</formula>
    </cfRule>
  </conditionalFormatting>
  <conditionalFormatting sqref="AG20">
    <cfRule type="expression" dxfId="64" priority="96">
      <formula>OR(AG21=1,AG21=7,COUNTIF(Jour_fériés,AG12)=1)</formula>
    </cfRule>
  </conditionalFormatting>
  <conditionalFormatting sqref="AG22">
    <cfRule type="expression" dxfId="63" priority="98">
      <formula>OR(AG21=1,AG21=7,COUNTIF(Jour_fériés,AG12)=1)</formula>
    </cfRule>
  </conditionalFormatting>
  <conditionalFormatting sqref="AG23">
    <cfRule type="expression" dxfId="62" priority="100">
      <formula>OR(AG21=1,AG21=7,COUNTIF(Jour_fériés,AG12)=1)</formula>
    </cfRule>
  </conditionalFormatting>
  <conditionalFormatting sqref="AG24">
    <cfRule type="expression" dxfId="61" priority="102">
      <formula>OR(AG21=1,AG21=7,COUNTIF(Jour_fériés,AG12)=1)</formula>
    </cfRule>
  </conditionalFormatting>
  <conditionalFormatting sqref="AG25">
    <cfRule type="expression" dxfId="60" priority="104">
      <formula>OR(AG21=1,AG21=7,COUNTIF(Jour_fériés,AG12)=1)</formula>
    </cfRule>
  </conditionalFormatting>
  <conditionalFormatting sqref="AG26">
    <cfRule type="expression" dxfId="59" priority="106">
      <formula>OR(AG21=1,AG21=7,COUNTIF(Jour_fériés,AG12)=1)</formula>
    </cfRule>
  </conditionalFormatting>
  <conditionalFormatting sqref="AG27">
    <cfRule type="expression" dxfId="58" priority="108">
      <formula>OR(AG21=1,AG21=7,COUNTIF(Jour_fériés,AG12)=1)</formula>
    </cfRule>
  </conditionalFormatting>
  <conditionalFormatting sqref="AG28">
    <cfRule type="expression" dxfId="57" priority="110">
      <formula>OR(AG21=1,AG21=7,COUNTIF(Jour_fériés,AG12)=1)</formula>
    </cfRule>
  </conditionalFormatting>
  <conditionalFormatting sqref="AG29">
    <cfRule type="expression" dxfId="56" priority="112">
      <formula>OR(AG21=1,AG21=7,COUNTIF(Jour_fériés,AG12)=1)</formula>
    </cfRule>
  </conditionalFormatting>
  <conditionalFormatting sqref="AG12">
    <cfRule type="expression" dxfId="55" priority="120">
      <formula>OR(AG21=1,AG21=7,COUNTIF(Jour_fériés,AG12)=1)</formula>
    </cfRule>
  </conditionalFormatting>
  <conditionalFormatting sqref="O14">
    <cfRule type="expression" dxfId="54" priority="22">
      <formula>OR(O13=1,O13=7,COUNTIF(Jour_fériés,O12)=1)</formula>
    </cfRule>
  </conditionalFormatting>
  <conditionalFormatting sqref="O13">
    <cfRule type="expression" dxfId="53" priority="21">
      <formula>OR(O13=1,O13=7,COUNTIF(Jour_fériés,O12)=1)</formula>
    </cfRule>
  </conditionalFormatting>
  <conditionalFormatting sqref="O15">
    <cfRule type="expression" dxfId="52" priority="20">
      <formula>OR(O13=1,O13=7,COUNTIF(Jour_fériés,O12)=1)</formula>
    </cfRule>
  </conditionalFormatting>
  <conditionalFormatting sqref="O16">
    <cfRule type="expression" dxfId="51" priority="19">
      <formula>OR(O13=1,O13=7,COUNTIF(Jour_fériés,O12)=1)</formula>
    </cfRule>
  </conditionalFormatting>
  <conditionalFormatting sqref="O17">
    <cfRule type="expression" dxfId="50" priority="18">
      <formula>OR(O13=1,O13=7,COUNTIF(Jour_fériés,O12)=1)</formula>
    </cfRule>
  </conditionalFormatting>
  <conditionalFormatting sqref="O18">
    <cfRule type="expression" dxfId="49" priority="17">
      <formula>OR(O13=1,O13=7,COUNTIF(Jour_fériés,O12)=1)</formula>
    </cfRule>
  </conditionalFormatting>
  <conditionalFormatting sqref="O19">
    <cfRule type="expression" dxfId="48" priority="16">
      <formula>OR(O13=1,O13=7,COUNTIF(Jour_fériés,O12)=1)</formula>
    </cfRule>
  </conditionalFormatting>
  <conditionalFormatting sqref="O20">
    <cfRule type="expression" dxfId="47" priority="15">
      <formula>OR(O13=1,O13=7,COUNTIF(Jour_fériés,O12)=1)</formula>
    </cfRule>
  </conditionalFormatting>
  <conditionalFormatting sqref="O21">
    <cfRule type="expression" dxfId="46" priority="14">
      <formula>OR(O13=1,O13=7,COUNTIF(Jour_fériés,O12)=1)</formula>
    </cfRule>
  </conditionalFormatting>
  <conditionalFormatting sqref="O22">
    <cfRule type="expression" dxfId="45" priority="13">
      <formula>OR(O13=1,O13=7,COUNTIF(Jour_fériés,O12)=1)</formula>
    </cfRule>
  </conditionalFormatting>
  <conditionalFormatting sqref="O23">
    <cfRule type="expression" dxfId="44" priority="12">
      <formula>OR(O13=1,O13=7,COUNTIF(Jour_fériés,O12)=1)</formula>
    </cfRule>
  </conditionalFormatting>
  <conditionalFormatting sqref="O24">
    <cfRule type="expression" dxfId="43" priority="11">
      <formula>OR(O13=1,O13=7,COUNTIF(Jour_fériés,O12)=1)</formula>
    </cfRule>
  </conditionalFormatting>
  <conditionalFormatting sqref="O25:X25">
    <cfRule type="expression" dxfId="42" priority="10">
      <formula>OR(O13=1,O13=7,COUNTIF(Jour_fériés,O12)=1)</formula>
    </cfRule>
  </conditionalFormatting>
  <conditionalFormatting sqref="O26">
    <cfRule type="expression" dxfId="41" priority="9">
      <formula>OR(O13=1,O13=7,COUNTIF(Jour_fériés,O12)=1)</formula>
    </cfRule>
  </conditionalFormatting>
  <conditionalFormatting sqref="O27">
    <cfRule type="expression" dxfId="40" priority="8">
      <formula>OR(O13=1,O13=7,COUNTIF(Jour_fériés,O12)=1)</formula>
    </cfRule>
  </conditionalFormatting>
  <conditionalFormatting sqref="O28">
    <cfRule type="expression" dxfId="39" priority="7">
      <formula>OR(O13=1,O13=7,COUNTIF(Jour_fériés,O12)=1)</formula>
    </cfRule>
  </conditionalFormatting>
  <conditionalFormatting sqref="O29">
    <cfRule type="expression" dxfId="38" priority="6">
      <formula>OR(O13=1,O13=7,COUNTIF(Jour_fériés,O12)=1)</formula>
    </cfRule>
  </conditionalFormatting>
  <conditionalFormatting sqref="O12:O29 P25:X25">
    <cfRule type="cellIs" dxfId="37" priority="3" operator="equal">
      <formula>"R"</formula>
    </cfRule>
    <cfRule type="cellIs" dxfId="36" priority="4" operator="equal">
      <formula>"RTT"</formula>
    </cfRule>
    <cfRule type="cellIs" dxfId="35" priority="5" operator="equal">
      <formula>"C"</formula>
    </cfRule>
  </conditionalFormatting>
  <conditionalFormatting sqref="O12">
    <cfRule type="expression" dxfId="34" priority="2">
      <formula>OR(O13=1,O13=7,COUNTIF(Jour_fériés,O12)=1)</formula>
    </cfRule>
  </conditionalFormatting>
  <conditionalFormatting sqref="O12:O29 P25:X25">
    <cfRule type="cellIs" dxfId="33" priority="1" operator="equal">
      <formula>"CEX"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L25"/>
  <sheetViews>
    <sheetView showGridLines="0" zoomScale="70" zoomScaleNormal="70" workbookViewId="0">
      <selection activeCell="K24" sqref="K24"/>
    </sheetView>
  </sheetViews>
  <sheetFormatPr baseColWidth="10" defaultRowHeight="15" x14ac:dyDescent="0.25"/>
  <cols>
    <col min="1" max="1" width="14" bestFit="1" customWidth="1"/>
    <col min="2" max="2" width="14" customWidth="1"/>
    <col min="3" max="3" width="15.5703125" customWidth="1"/>
    <col min="4" max="4" width="19.5703125" bestFit="1" customWidth="1"/>
    <col min="5" max="5" width="18.140625" customWidth="1"/>
    <col min="6" max="6" width="19.7109375" customWidth="1"/>
    <col min="7" max="7" width="14" customWidth="1"/>
    <col min="8" max="8" width="25.28515625" customWidth="1"/>
    <col min="9" max="9" width="10.42578125" customWidth="1"/>
    <col min="11" max="11" width="25.140625" customWidth="1"/>
  </cols>
  <sheetData>
    <row r="1" spans="1:12" ht="33.75" customHeight="1" x14ac:dyDescent="0.25">
      <c r="A1" s="152" t="s">
        <v>39</v>
      </c>
      <c r="B1" s="153"/>
      <c r="C1" s="122" t="s">
        <v>35</v>
      </c>
    </row>
    <row r="2" spans="1:12" x14ac:dyDescent="0.25">
      <c r="A2" s="154">
        <v>10</v>
      </c>
      <c r="B2" s="154"/>
      <c r="C2" s="106">
        <v>1</v>
      </c>
    </row>
    <row r="3" spans="1:12" x14ac:dyDescent="0.25">
      <c r="A3" s="154">
        <v>15</v>
      </c>
      <c r="B3" s="154"/>
      <c r="C3" s="106">
        <v>2</v>
      </c>
    </row>
    <row r="4" spans="1:12" x14ac:dyDescent="0.25">
      <c r="A4" s="154">
        <v>20</v>
      </c>
      <c r="B4" s="154"/>
      <c r="C4" s="106">
        <v>3</v>
      </c>
    </row>
    <row r="5" spans="1:12" x14ac:dyDescent="0.25">
      <c r="A5" s="155">
        <v>25</v>
      </c>
      <c r="B5" s="155"/>
      <c r="C5" s="107">
        <v>4</v>
      </c>
    </row>
    <row r="10" spans="1:12" ht="34.5" x14ac:dyDescent="0.25">
      <c r="A10" s="43"/>
      <c r="B10" s="99" t="s">
        <v>34</v>
      </c>
      <c r="C10" s="99" t="s">
        <v>36</v>
      </c>
      <c r="D10" s="99" t="s">
        <v>38</v>
      </c>
      <c r="E10" s="99" t="s">
        <v>37</v>
      </c>
      <c r="F10" s="99" t="s">
        <v>33</v>
      </c>
      <c r="G10" s="99" t="s">
        <v>11</v>
      </c>
      <c r="H10" s="99" t="s">
        <v>31</v>
      </c>
      <c r="I10" s="98" t="s">
        <v>12</v>
      </c>
    </row>
    <row r="11" spans="1:12" ht="20.25" x14ac:dyDescent="0.35">
      <c r="A11" s="109" t="s">
        <v>40</v>
      </c>
      <c r="B11" s="105">
        <f>DATE(2008,9,1)</f>
        <v>39692</v>
      </c>
      <c r="C11" s="109">
        <f>YEAR(Planning!B$12)-YEAR(B$11)</f>
        <v>4</v>
      </c>
      <c r="D11" s="109">
        <f>IF(AND(Anciennete&gt;=A$5,Anciennete&gt;A$4),C$5,IF(AND(Anciennete&gt;=A$4,Anciennete&gt;A$3),C$4,IF(AND(Anciennete&gt;=A$3,Anciennete&gt;A$2),C$3,IF(AND(Anciennete&gt;=A$3,Anciennete&gt;A$2),C$2,0))))</f>
        <v>0</v>
      </c>
      <c r="E11" s="109">
        <v>30</v>
      </c>
      <c r="F11" s="109"/>
      <c r="G11" s="109">
        <f t="array" aca="1" ref="G11" ca="1">SUM(COUNTIF(OFFSET(Planning!B15,23*(ROW(Planning!$1:$13)-1),0,1,31),"c"))</f>
        <v>24</v>
      </c>
      <c r="H11" s="109">
        <f t="array" aca="1" ref="H11" ca="1">SUM(COUNTIFS(OFFSET(Planning!$B15,23*(ROW(Planning!$1:$13)-1),0,1,31),"C",OFFSET(Planning!$B13,23*(ROW(Planning!$1:$13)-1),0,1,31),7))</f>
        <v>1</v>
      </c>
      <c r="I11" s="114">
        <f ca="1">(Nbre_Jours-5+Nbre_Jours_Ancienneté+Jours_de_Fractionnement)-(Nbre_Jours_Pris-Samedi_Pris)</f>
        <v>2</v>
      </c>
      <c r="L11" s="104"/>
    </row>
    <row r="12" spans="1:12" ht="20.25" x14ac:dyDescent="0.35">
      <c r="A12" s="110"/>
      <c r="B12" s="100"/>
      <c r="C12" s="115"/>
      <c r="D12" s="116"/>
      <c r="E12" s="116"/>
      <c r="F12" s="116"/>
      <c r="G12" s="117"/>
      <c r="H12" s="118"/>
      <c r="I12" s="119"/>
      <c r="L12" s="104"/>
    </row>
    <row r="13" spans="1:12" ht="20.25" x14ac:dyDescent="0.35">
      <c r="A13" s="111" t="s">
        <v>41</v>
      </c>
      <c r="B13" s="102">
        <f>DATE(2004,1,1)</f>
        <v>37987</v>
      </c>
      <c r="C13" s="111">
        <f>YEAR(Planning!B$12)-YEAR(B$13)</f>
        <v>8</v>
      </c>
      <c r="D13" s="111">
        <f>IF(AND(Anciennete&gt;=A$5,Anciennete&gt;A$4),C$5,IF(AND(Anciennete&gt;=A$4,Anciennete&gt;A$3),C$4,IF(AND(Anciennete&gt;=A$3,Anciennete&gt;A$2),C$3,IF(AND(Anciennete&gt;=A$3,Anciennete&gt;A$2),C$2,0))))</f>
        <v>0</v>
      </c>
      <c r="E13" s="111">
        <v>30</v>
      </c>
      <c r="F13" s="111"/>
      <c r="G13" s="111">
        <f t="array" aca="1" ref="G13" ca="1">SUM(COUNTIF(OFFSET(Planning!B17,23*(ROW(Planning!$1:$13)-1),0,1,31),"c"))</f>
        <v>27</v>
      </c>
      <c r="H13" s="111">
        <f t="array" aca="1" ref="H13" ca="1">SUM(COUNTIFS(OFFSET(Planning!$B17,23*(ROW(Planning!$1:$13)-1),0,1,31),"C",OFFSET(Planning!$B13,23*(ROW(Planning!$1:$13)-1),0,1,31),7))</f>
        <v>0</v>
      </c>
      <c r="I13" s="120">
        <f ca="1">(Nbre_Jours-5+Nbre_Jours_Ancienneté+Jours_de_Fractionnement)-(Nbre_Jours_Pris-Samedi_Pris)</f>
        <v>-2</v>
      </c>
      <c r="L13" s="104"/>
    </row>
    <row r="14" spans="1:12" ht="20.25" x14ac:dyDescent="0.35">
      <c r="A14" s="110"/>
      <c r="B14" s="100"/>
      <c r="C14" s="115"/>
      <c r="D14" s="116"/>
      <c r="E14" s="116"/>
      <c r="F14" s="116"/>
      <c r="G14" s="117"/>
      <c r="H14" s="118"/>
      <c r="I14" s="119"/>
      <c r="L14" s="104"/>
    </row>
    <row r="15" spans="1:12" ht="20.25" x14ac:dyDescent="0.35">
      <c r="A15" s="111" t="s">
        <v>42</v>
      </c>
      <c r="B15" s="102">
        <f>DATE(2008,2,18)</f>
        <v>39496</v>
      </c>
      <c r="C15" s="111">
        <f>YEAR(Planning!B$12)-YEAR(B$15)</f>
        <v>4</v>
      </c>
      <c r="D15" s="111">
        <f>IF(AND(Anciennete&gt;=A$5,Anciennete&gt;A$4),C$5,IF(AND(Anciennete&gt;=A$4,Anciennete&gt;A$3),C$4,IF(AND(Anciennete&gt;=A$3,Anciennete&gt;A$2),C$3,IF(AND(Anciennete&gt;=A$3,Anciennete&gt;A$2),C$2,0))))</f>
        <v>0</v>
      </c>
      <c r="E15" s="111">
        <v>30</v>
      </c>
      <c r="F15" s="111"/>
      <c r="G15" s="111">
        <f t="array" aca="1" ref="G15" ca="1">SUM(COUNTIF(OFFSET(Planning!B19,23*(ROW(Planning!$1:$13)-1),0,1,31),"c"))</f>
        <v>25</v>
      </c>
      <c r="H15" s="111">
        <f t="array" aca="1" ref="H15" ca="1">SUM(COUNTIFS(OFFSET(Planning!$B19,23*(ROW(Planning!$1:$13)-1),0,1,31),"C",OFFSET(Planning!$B13,23*(ROW(Planning!$1:$13)-1),0,1,31),7))</f>
        <v>5</v>
      </c>
      <c r="I15" s="120">
        <f ca="1">(Nbre_Jours-5+Nbre_Jours_Ancienneté+Jours_de_Fractionnement)-(Nbre_Jours_Pris-Samedi_Pris)</f>
        <v>5</v>
      </c>
      <c r="L15" s="96"/>
    </row>
    <row r="16" spans="1:12" ht="20.25" x14ac:dyDescent="0.35">
      <c r="A16" s="112"/>
      <c r="B16" s="101"/>
      <c r="C16" s="115"/>
      <c r="D16" s="116"/>
      <c r="E16" s="116"/>
      <c r="F16" s="116"/>
      <c r="G16" s="117"/>
      <c r="H16" s="118"/>
      <c r="I16" s="119"/>
      <c r="L16" s="104"/>
    </row>
    <row r="17" spans="1:12" ht="20.25" x14ac:dyDescent="0.35">
      <c r="A17" s="111" t="s">
        <v>43</v>
      </c>
      <c r="B17" s="102">
        <f>DATE(1997,3,3)</f>
        <v>35492</v>
      </c>
      <c r="C17" s="111">
        <f>YEAR(Planning!B$12)-YEAR(B$17)</f>
        <v>15</v>
      </c>
      <c r="D17" s="111">
        <f>IF(AND(Anciennete&gt;=A$5,Anciennete&gt;A$4),C$5,IF(AND(Anciennete&gt;=A$4,Anciennete&gt;A$3),C$4,IF(AND(Anciennete&gt;=A$3,Anciennete&gt;A$2),C$3,IF(AND(Anciennete&gt;=A$3,Anciennete&gt;A$2),C$2,0))))</f>
        <v>2</v>
      </c>
      <c r="E17" s="111">
        <v>30</v>
      </c>
      <c r="F17" s="111"/>
      <c r="G17" s="111">
        <f t="array" aca="1" ref="G17" ca="1">SUM(COUNTIF(OFFSET(Planning!B21,23*(ROW(Planning!$1:$13)-1),0,1,31),"c"))</f>
        <v>14</v>
      </c>
      <c r="H17" s="111">
        <f t="array" aca="1" ref="H17" ca="1">SUM(COUNTIFS(OFFSET(Planning!$B21,23*(ROW(Planning!$1:$13)-1),0,1,31),"C",OFFSET(Planning!$B13,23*(ROW(Planning!$1:$13)-1),0,1,31),7))</f>
        <v>3</v>
      </c>
      <c r="I17" s="120">
        <f ca="1">(Nbre_Jours-5+Nbre_Jours_Ancienneté+Jours_de_Fractionnement)-(Nbre_Jours_Pris-Samedi_Pris)</f>
        <v>16</v>
      </c>
      <c r="L17" s="104"/>
    </row>
    <row r="18" spans="1:12" ht="20.25" x14ac:dyDescent="0.35">
      <c r="A18" s="110"/>
      <c r="B18" s="100"/>
      <c r="C18" s="115"/>
      <c r="D18" s="116"/>
      <c r="E18" s="116"/>
      <c r="F18" s="116"/>
      <c r="G18" s="117"/>
      <c r="H18" s="118"/>
      <c r="I18" s="119"/>
      <c r="L18" s="104"/>
    </row>
    <row r="19" spans="1:12" ht="20.25" x14ac:dyDescent="0.35">
      <c r="A19" s="111" t="s">
        <v>44</v>
      </c>
      <c r="B19" s="102">
        <f>DATE(1993,2,22)</f>
        <v>34022</v>
      </c>
      <c r="C19" s="111">
        <f>YEAR(Planning!B$12)-YEAR(B$19)</f>
        <v>19</v>
      </c>
      <c r="D19" s="111">
        <f>IF(AND(Anciennete&gt;=A$5,Anciennete&gt;A$4),C$5,IF(AND(Anciennete&gt;=A$4,Anciennete&gt;A$3),C$4,IF(AND(Anciennete&gt;=A$3,Anciennete&gt;A$2),C$3,IF(AND(Anciennete&gt;=A$3,Anciennete&gt;A$2),C$2,0))))</f>
        <v>2</v>
      </c>
      <c r="E19" s="111">
        <v>30</v>
      </c>
      <c r="F19" s="111"/>
      <c r="G19" s="111">
        <f t="array" aca="1" ref="G19" ca="1">SUM(COUNTIF(OFFSET(Planning!B23,23*(ROW(Planning!$1:$13)-1),0,1,31),"c"))</f>
        <v>26</v>
      </c>
      <c r="H19" s="111">
        <f t="array" aca="1" ref="H19" ca="1">SUM(COUNTIFS(OFFSET(Planning!$B23,23*(ROW(Planning!$1:$13)-1),0,1,31),"C",OFFSET(Planning!$B13,23*(ROW(Planning!$1:$13)-1),0,1,31),7))</f>
        <v>0</v>
      </c>
      <c r="I19" s="120">
        <f ca="1">(Nbre_Jours-5+Nbre_Jours_Ancienneté+Jours_de_Fractionnement)-(Nbre_Jours_Pris-Samedi_Pris)</f>
        <v>1</v>
      </c>
      <c r="L19" s="104"/>
    </row>
    <row r="20" spans="1:12" ht="20.25" x14ac:dyDescent="0.35">
      <c r="A20" s="110"/>
      <c r="B20" s="100"/>
      <c r="C20" s="115"/>
      <c r="D20" s="116"/>
      <c r="E20" s="116"/>
      <c r="F20" s="116"/>
      <c r="G20" s="117"/>
      <c r="H20" s="118"/>
      <c r="I20" s="119"/>
      <c r="L20" s="104"/>
    </row>
    <row r="21" spans="1:12" ht="20.25" x14ac:dyDescent="0.35">
      <c r="A21" s="111" t="s">
        <v>45</v>
      </c>
      <c r="B21" s="102">
        <f>DATE(1990,9,1)</f>
        <v>33117</v>
      </c>
      <c r="C21" s="111">
        <f>YEAR(Planning!B$12)-YEAR(B$21)</f>
        <v>22</v>
      </c>
      <c r="D21" s="111">
        <f>IF(AND(Anciennete&gt;=A$5,Anciennete&gt;A$4),C$5,IF(AND(Anciennete&gt;=A$4,Anciennete&gt;A$3),C$4,IF(AND(Anciennete&gt;=A$3,Anciennete&gt;A$2),C$3,IF(AND(Anciennete&gt;=A$3,Anciennete&gt;A$2),C$2,0))))</f>
        <v>3</v>
      </c>
      <c r="E21" s="111">
        <v>30</v>
      </c>
      <c r="F21" s="111"/>
      <c r="G21" s="111">
        <f t="array" aca="1" ref="G21" ca="1">SUM(COUNTIF(OFFSET(Planning!B25,23*(ROW(Planning!$1:$13)-1),0,1,31),"c"))</f>
        <v>20</v>
      </c>
      <c r="H21" s="111">
        <f t="array" aca="1" ref="H21" ca="1">SUM(COUNTIFS(OFFSET(Planning!$B25,23*(ROW(Planning!$1:$13)-1),0,1,31),"C",OFFSET(Planning!$B13,23*(ROW(Planning!$1:$13)-1),0,1,31),7))</f>
        <v>5</v>
      </c>
      <c r="I21" s="120">
        <f ca="1">(Nbre_Jours-5+Nbre_Jours_Ancienneté+Jours_de_Fractionnement)-(Nbre_Jours_Pris-Samedi_Pris)</f>
        <v>13</v>
      </c>
      <c r="L21" s="104"/>
    </row>
    <row r="22" spans="1:12" ht="20.25" x14ac:dyDescent="0.35">
      <c r="A22" s="112"/>
      <c r="B22" s="101"/>
      <c r="C22" s="115"/>
      <c r="D22" s="116"/>
      <c r="E22" s="116"/>
      <c r="F22" s="116"/>
      <c r="G22" s="117"/>
      <c r="H22" s="118"/>
      <c r="I22" s="119"/>
      <c r="L22" s="104"/>
    </row>
    <row r="23" spans="1:12" ht="20.25" x14ac:dyDescent="0.35">
      <c r="A23" s="111" t="s">
        <v>46</v>
      </c>
      <c r="B23" s="102">
        <f>DATE(2008,11,3)</f>
        <v>39755</v>
      </c>
      <c r="C23" s="111">
        <f>YEAR(Planning!B$12)-YEAR(B$23)</f>
        <v>4</v>
      </c>
      <c r="D23" s="111">
        <f>IF(AND(Anciennete&gt;=A$5,Anciennete&gt;A$4),C$5,IF(AND(Anciennete&gt;=A$4,Anciennete&gt;A$3),C$4,IF(AND(Anciennete&gt;=A$3,Anciennete&gt;A$2),C$3,IF(AND(Anciennete&gt;=A$3,Anciennete&gt;A$2),C$2,0))))</f>
        <v>0</v>
      </c>
      <c r="E23" s="111">
        <v>30</v>
      </c>
      <c r="F23" s="111"/>
      <c r="G23" s="111">
        <f t="array" aca="1" ref="G23" ca="1">SUM(COUNTIF(OFFSET(Planning!B27,23*(ROW(Planning!$1:$13)-1),0,1,31),"c"))</f>
        <v>15</v>
      </c>
      <c r="H23" s="111">
        <f t="array" aca="1" ref="H23" ca="1">SUM(COUNTIFS(OFFSET(Planning!$B27,23*(ROW(Planning!$1:$13)-1),0,1,31),"C",OFFSET(Planning!$B13,23*(ROW(Planning!$1:$13)-1),0,1,31),7))</f>
        <v>0</v>
      </c>
      <c r="I23" s="120">
        <f ca="1">(Nbre_Jours-5+Nbre_Jours_Ancienneté+Jours_de_Fractionnement)-(Nbre_Jours_Pris-Samedi_Pris)</f>
        <v>10</v>
      </c>
      <c r="L23" s="104"/>
    </row>
    <row r="24" spans="1:12" ht="20.25" x14ac:dyDescent="0.35">
      <c r="A24" s="112"/>
      <c r="B24" s="101"/>
      <c r="C24" s="115"/>
      <c r="D24" s="116"/>
      <c r="E24" s="116"/>
      <c r="F24" s="116"/>
      <c r="G24" s="117"/>
      <c r="H24" s="118"/>
      <c r="I24" s="119"/>
      <c r="L24" s="104"/>
    </row>
    <row r="25" spans="1:12" ht="20.25" x14ac:dyDescent="0.35">
      <c r="A25" s="113" t="s">
        <v>47</v>
      </c>
      <c r="B25" s="103">
        <f>DATE(2009,4,22)</f>
        <v>39925</v>
      </c>
      <c r="C25" s="113">
        <f>YEAR(Planning!B$12)-YEAR(B$25)</f>
        <v>3</v>
      </c>
      <c r="D25" s="113">
        <f>IF(AND(Anciennete&gt;=A$5,Anciennete&gt;A$4),C$5,IF(AND(Anciennete&gt;=A$4,Anciennete&gt;A$3),C$4,IF(AND(Anciennete&gt;=A$3,Anciennete&gt;A$2),C$3,IF(AND(Anciennete&gt;=A$3,Anciennete&gt;A$2),C$2,0))))</f>
        <v>0</v>
      </c>
      <c r="E25" s="113">
        <v>30</v>
      </c>
      <c r="F25" s="113"/>
      <c r="G25" s="113">
        <f t="array" aca="1" ref="G25" ca="1">SUM(COUNTIF(OFFSET(Planning!B29,23*(ROW(Planning!$1:$13)-1),0,1,31),"c"))</f>
        <v>27</v>
      </c>
      <c r="H25" s="113">
        <f t="array" aca="1" ref="H25" ca="1">SUM(COUNTIFS(OFFSET(Planning!$B29,23*(ROW(Planning!$1:$13)-1),0,1,31),"C",OFFSET(Planning!$B13,23*(ROW(Planning!$1:$13)-1),0,1,31),7))</f>
        <v>0</v>
      </c>
      <c r="I25" s="121">
        <f ca="1">(Nbre_Jours-5+Nbre_Jours_Ancienneté+Jours_de_Fractionnement)-(Nbre_Jours_Pris-Samedi_Pris)</f>
        <v>-2</v>
      </c>
      <c r="L25" s="104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14"/>
  <sheetViews>
    <sheetView showGridLines="0" workbookViewId="0">
      <selection activeCell="A2" sqref="A2:B14"/>
    </sheetView>
  </sheetViews>
  <sheetFormatPr baseColWidth="10" defaultRowHeight="15" x14ac:dyDescent="0.25"/>
  <cols>
    <col min="1" max="1" width="19.7109375" bestFit="1" customWidth="1"/>
  </cols>
  <sheetData>
    <row r="1" spans="1:2" ht="16.5" x14ac:dyDescent="0.3">
      <c r="A1" s="76">
        <f>Planning!B5</f>
        <v>2012</v>
      </c>
      <c r="B1" s="76">
        <f>Planning!C5</f>
        <v>2013</v>
      </c>
    </row>
    <row r="2" spans="1:2" x14ac:dyDescent="0.25">
      <c r="A2" s="68" t="s">
        <v>25</v>
      </c>
      <c r="B2" s="69" t="s">
        <v>26</v>
      </c>
    </row>
    <row r="3" spans="1:2" x14ac:dyDescent="0.25">
      <c r="A3" s="70" t="s">
        <v>20</v>
      </c>
      <c r="B3" s="71">
        <f>DATE(A1,7,14)</f>
        <v>41104</v>
      </c>
    </row>
    <row r="4" spans="1:2" x14ac:dyDescent="0.25">
      <c r="A4" s="72" t="s">
        <v>21</v>
      </c>
      <c r="B4" s="73">
        <f>DATE(A1,8,15)</f>
        <v>41136</v>
      </c>
    </row>
    <row r="5" spans="1:2" x14ac:dyDescent="0.25">
      <c r="A5" s="72" t="s">
        <v>22</v>
      </c>
      <c r="B5" s="73">
        <f>DATE(A1,11,1)</f>
        <v>41214</v>
      </c>
    </row>
    <row r="6" spans="1:2" x14ac:dyDescent="0.25">
      <c r="A6" s="72" t="s">
        <v>23</v>
      </c>
      <c r="B6" s="73">
        <f>DATE(A1,11,11)</f>
        <v>41224</v>
      </c>
    </row>
    <row r="7" spans="1:2" x14ac:dyDescent="0.25">
      <c r="A7" s="72" t="s">
        <v>24</v>
      </c>
      <c r="B7" s="73">
        <f>DATE(A1,12,25)</f>
        <v>41268</v>
      </c>
    </row>
    <row r="8" spans="1:2" x14ac:dyDescent="0.25">
      <c r="A8" s="72" t="s">
        <v>13</v>
      </c>
      <c r="B8" s="73">
        <f>DATE(B1,1,1)</f>
        <v>41275</v>
      </c>
    </row>
    <row r="9" spans="1:2" x14ac:dyDescent="0.25">
      <c r="A9" s="72" t="s">
        <v>14</v>
      </c>
      <c r="B9" s="73">
        <f>FLOOR(DATE(B1,5,DAY(MINUTE(B1/38)/2+56)),7)-34</f>
        <v>41364</v>
      </c>
    </row>
    <row r="10" spans="1:2" x14ac:dyDescent="0.25">
      <c r="A10" s="72" t="s">
        <v>15</v>
      </c>
      <c r="B10" s="73">
        <f>B9+1</f>
        <v>41365</v>
      </c>
    </row>
    <row r="11" spans="1:2" x14ac:dyDescent="0.25">
      <c r="A11" s="72" t="s">
        <v>16</v>
      </c>
      <c r="B11" s="73">
        <f>DATE(B1,5,1)</f>
        <v>41395</v>
      </c>
    </row>
    <row r="12" spans="1:2" x14ac:dyDescent="0.25">
      <c r="A12" s="72" t="s">
        <v>17</v>
      </c>
      <c r="B12" s="73">
        <f>DATE(B1,5,8)</f>
        <v>41402</v>
      </c>
    </row>
    <row r="13" spans="1:2" x14ac:dyDescent="0.25">
      <c r="A13" s="72" t="s">
        <v>18</v>
      </c>
      <c r="B13" s="73">
        <f>B9+39</f>
        <v>41403</v>
      </c>
    </row>
    <row r="14" spans="1:2" x14ac:dyDescent="0.25">
      <c r="A14" s="74" t="s">
        <v>19</v>
      </c>
      <c r="B14" s="75">
        <f>B9+49</f>
        <v>41413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Planning</vt:lpstr>
      <vt:lpstr>Soldes_CP</vt:lpstr>
      <vt:lpstr>Jours_Fériés</vt:lpstr>
      <vt:lpstr>Anciennete</vt:lpstr>
      <vt:lpstr>Jour_fériés</vt:lpstr>
      <vt:lpstr>Jours_de_Fractionnement</vt:lpstr>
      <vt:lpstr>Nbre_Jours</vt:lpstr>
      <vt:lpstr>Nbre_Jours_Ancienneté</vt:lpstr>
      <vt:lpstr>Nbre_Jours_Pris</vt:lpstr>
      <vt:lpstr>Samedi_Pris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Willy RODRIGUES</cp:lastModifiedBy>
  <cp:lastPrinted>2013-02-14T19:17:41Z</cp:lastPrinted>
  <dcterms:created xsi:type="dcterms:W3CDTF">2013-02-11T08:08:10Z</dcterms:created>
  <dcterms:modified xsi:type="dcterms:W3CDTF">2013-02-17T19:05:27Z</dcterms:modified>
</cp:coreProperties>
</file>