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15" yWindow="0" windowWidth="11085" windowHeight="8070"/>
  </bookViews>
  <sheets>
    <sheet name="Agenda quotidien" sheetId="4" r:id="rId1"/>
    <sheet name="Planificateur d'événements" sheetId="3" r:id="rId2"/>
    <sheet name="Données" sheetId="2" r:id="rId3"/>
  </sheets>
  <definedNames>
    <definedName name="AnnéeAgenda">'Agenda quotidien'!$D$11</definedName>
    <definedName name="DateRéservation">'Planificateur d''événements'!$B:$B</definedName>
    <definedName name="HeureDébut">'Planificateur d''événements'!$C:$C</definedName>
    <definedName name="HeureFin">'Planificateur d''événements'!$D:$D</definedName>
    <definedName name="JourAgenda">'Agenda quotidien'!$D$7</definedName>
    <definedName name="JoursFériés2013">Données!$H$2:$H$13</definedName>
    <definedName name="JoursFériés2014">Données!$I$2:$I$13</definedName>
    <definedName name="JoursFériés2015">Données!$J$2:$J$13</definedName>
    <definedName name="LieuxAgenda">'Planificateur d''événements'!$G:$G</definedName>
    <definedName name="ListeAnnée">Données!$E$1:$E$8</definedName>
    <definedName name="ListeHeure">'Agenda quotidien'!$G$4:$G$26</definedName>
    <definedName name="ListeJours">Données!$C$1:$C$31</definedName>
    <definedName name="ListeLieux">Données!$F$1:$F$3</definedName>
    <definedName name="ListeMois">Données!$D$1:$D$12</definedName>
    <definedName name="MoisAgenda">'Agenda quotidien'!$D$9</definedName>
    <definedName name="NuméroAnnée">'Agenda quotidien'!$D$12</definedName>
    <definedName name="NuméroMois">'Agenda quotidien'!$D$10</definedName>
    <definedName name="RechDateEtHeure">Saisie[DATE]&amp;Saisie[HEURE
DÉBUT]</definedName>
    <definedName name="ValDate">'Agenda quotidien'!$H$3</definedName>
  </definedNames>
  <calcPr calcId="145621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4" i="4"/>
  <c r="I12" i="4"/>
  <c r="I13" i="4"/>
  <c r="I14" i="4"/>
  <c r="C14" i="3" l="1"/>
  <c r="I11" i="3"/>
  <c r="I12" i="3"/>
  <c r="I10" i="3"/>
  <c r="D11" i="4" l="1"/>
  <c r="H3" i="4" s="1"/>
  <c r="J25" i="4" l="1"/>
  <c r="J15" i="4"/>
  <c r="J30" i="4"/>
  <c r="J20" i="4"/>
  <c r="J10" i="4"/>
  <c r="J5" i="4"/>
  <c r="K3" i="4"/>
  <c r="H2" i="4"/>
  <c r="H5" i="4"/>
  <c r="H7" i="4"/>
  <c r="H9" i="4"/>
  <c r="H11" i="4"/>
  <c r="H13" i="4"/>
  <c r="H15" i="4"/>
  <c r="H17" i="4"/>
  <c r="H19" i="4"/>
  <c r="H21" i="4"/>
  <c r="H23" i="4"/>
  <c r="H25" i="4"/>
  <c r="H4" i="4"/>
  <c r="H6" i="4"/>
  <c r="H8" i="4"/>
  <c r="H10" i="4"/>
  <c r="H12" i="4"/>
  <c r="H14" i="4"/>
  <c r="H16" i="4"/>
  <c r="H18" i="4"/>
  <c r="H20" i="4"/>
  <c r="H22" i="4"/>
  <c r="H24" i="4"/>
  <c r="H26" i="4"/>
  <c r="D9" i="4"/>
  <c r="J29" i="4" l="1"/>
  <c r="J24" i="4"/>
  <c r="J19" i="4"/>
  <c r="J14" i="4"/>
  <c r="J9" i="4"/>
  <c r="J4" i="4"/>
  <c r="J8" i="4" l="1"/>
  <c r="J13" i="4"/>
  <c r="J18" i="4"/>
  <c r="J28" i="4"/>
  <c r="J23" i="4"/>
  <c r="J33" i="4"/>
  <c r="I3" i="3"/>
  <c r="I4" i="3"/>
  <c r="I5" i="3"/>
  <c r="I6" i="3"/>
  <c r="I7" i="3"/>
  <c r="I8" i="3"/>
  <c r="I9" i="3"/>
  <c r="L8" i="4" l="1"/>
  <c r="L6" i="4"/>
  <c r="L4" i="4"/>
  <c r="L7" i="4"/>
  <c r="L5" i="4"/>
  <c r="L32" i="4"/>
  <c r="L30" i="4"/>
  <c r="L33" i="4"/>
  <c r="L31" i="4"/>
  <c r="L29" i="4"/>
  <c r="L27" i="4"/>
  <c r="L25" i="4"/>
  <c r="L28" i="4"/>
  <c r="L26" i="4"/>
  <c r="L24" i="4"/>
  <c r="L22" i="4"/>
  <c r="L20" i="4"/>
  <c r="L23" i="4"/>
  <c r="L21" i="4"/>
  <c r="L19" i="4"/>
  <c r="L12" i="4"/>
  <c r="L10" i="4"/>
  <c r="L13" i="4"/>
  <c r="L11" i="4"/>
  <c r="L9" i="4"/>
  <c r="L17" i="4"/>
  <c r="L15" i="4"/>
  <c r="K15" i="4"/>
  <c r="L18" i="4"/>
  <c r="L16" i="4"/>
  <c r="L14" i="4"/>
  <c r="K14" i="4"/>
  <c r="K30" i="4"/>
  <c r="K31" i="4"/>
  <c r="K32" i="4"/>
  <c r="K33" i="4"/>
  <c r="M30" i="4"/>
  <c r="M31" i="4"/>
  <c r="M32" i="4"/>
  <c r="M33" i="4"/>
  <c r="K25" i="4"/>
  <c r="K26" i="4"/>
  <c r="K27" i="4"/>
  <c r="K28" i="4"/>
  <c r="M25" i="4"/>
  <c r="M26" i="4"/>
  <c r="M27" i="4"/>
  <c r="M28" i="4"/>
  <c r="K10" i="4"/>
  <c r="K11" i="4"/>
  <c r="K12" i="4"/>
  <c r="K13" i="4"/>
  <c r="M10" i="4"/>
  <c r="M11" i="4"/>
  <c r="M12" i="4"/>
  <c r="M13" i="4"/>
  <c r="K20" i="4"/>
  <c r="K21" i="4"/>
  <c r="K22" i="4"/>
  <c r="K23" i="4"/>
  <c r="M20" i="4"/>
  <c r="M21" i="4"/>
  <c r="M22" i="4"/>
  <c r="M23" i="4"/>
  <c r="K16" i="4"/>
  <c r="K17" i="4"/>
  <c r="K18" i="4"/>
  <c r="M15" i="4"/>
  <c r="M16" i="4"/>
  <c r="M17" i="4"/>
  <c r="M18" i="4"/>
  <c r="K5" i="4"/>
  <c r="K6" i="4"/>
  <c r="K7" i="4"/>
  <c r="K8" i="4"/>
  <c r="M5" i="4"/>
  <c r="M6" i="4"/>
  <c r="M7" i="4"/>
  <c r="M8" i="4"/>
  <c r="M19" i="4"/>
  <c r="M29" i="4"/>
  <c r="M24" i="4"/>
  <c r="M14" i="4"/>
  <c r="K4" i="4"/>
  <c r="M4" i="4"/>
  <c r="M9" i="4"/>
  <c r="K9" i="4"/>
  <c r="K29" i="4"/>
  <c r="K19" i="4"/>
  <c r="K24" i="4"/>
</calcChain>
</file>

<file path=xl/sharedStrings.xml><?xml version="1.0" encoding="utf-8"?>
<sst xmlns="http://schemas.openxmlformats.org/spreadsheetml/2006/main" count="89" uniqueCount="73">
  <si>
    <t>DATE</t>
  </si>
  <si>
    <t xml:space="preserve"> </t>
  </si>
  <si>
    <t>LIEU</t>
  </si>
  <si>
    <t>SALLE DE RÉUNION</t>
  </si>
  <si>
    <t>MOIS</t>
  </si>
  <si>
    <t>ANNÉE</t>
  </si>
  <si>
    <t>JOUR</t>
  </si>
  <si>
    <t>SAISIE DES RÉSERVATIONS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</si>
  <si>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</si>
  <si>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</si>
  <si>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</si>
  <si>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</si>
  <si>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</si>
  <si>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</si>
  <si>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</si>
  <si>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</si>
  <si>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</si>
  <si>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</si>
  <si>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</si>
  <si>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</si>
  <si>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OBJET</t>
  </si>
  <si>
    <t>NOM 1</t>
  </si>
  <si>
    <t>NOM 2</t>
  </si>
  <si>
    <t>NOM 3</t>
  </si>
  <si>
    <t>NOM 4</t>
  </si>
  <si>
    <t>NOM 5</t>
  </si>
  <si>
    <t>OBJET 1</t>
  </si>
  <si>
    <t>OBJET 2</t>
  </si>
  <si>
    <t>OBJET 3</t>
  </si>
  <si>
    <t>OBJET 4</t>
  </si>
  <si>
    <t>OBJET 5</t>
  </si>
  <si>
    <t>PLANNING RÉSERVATION DE SALLE</t>
  </si>
  <si>
    <t>Valeur unique</t>
  </si>
  <si>
    <t>NOTE</t>
  </si>
  <si>
    <t>NOTE / MÉMO</t>
  </si>
  <si>
    <t>HEURE
DE FIN</t>
  </si>
  <si>
    <t>HEURE
DÉBUT</t>
  </si>
  <si>
    <t xml:space="preserve">   NOM DU
RÉSERVANT</t>
  </si>
  <si>
    <t>NOM A</t>
  </si>
  <si>
    <t>NOM B</t>
  </si>
  <si>
    <t>NOM C</t>
  </si>
  <si>
    <t>NOM D</t>
  </si>
  <si>
    <t>OBJET A</t>
  </si>
  <si>
    <t>OBJET B</t>
  </si>
  <si>
    <t>OBJET C</t>
  </si>
  <si>
    <t>OBJET D</t>
  </si>
  <si>
    <t>NOM E</t>
  </si>
  <si>
    <t>OBJET E</t>
  </si>
  <si>
    <t xml:space="preserve">Jour de l'an </t>
  </si>
  <si>
    <t xml:space="preserve">Lundi de Pâques </t>
  </si>
  <si>
    <t xml:space="preserve">Fête du Travail </t>
  </si>
  <si>
    <t xml:space="preserve">Jeudi de l'Ascension </t>
  </si>
  <si>
    <t xml:space="preserve">Lundi de Pentecôte </t>
  </si>
  <si>
    <t xml:space="preserve">Fête Nationale </t>
  </si>
  <si>
    <t xml:space="preserve">Assomption </t>
  </si>
  <si>
    <t xml:space="preserve">La Toussaint </t>
  </si>
  <si>
    <t xml:space="preserve">Armistice </t>
  </si>
  <si>
    <t xml:space="preserve">Noël </t>
  </si>
  <si>
    <t>8 Mai 1945</t>
  </si>
  <si>
    <t>Lendemain de Noël</t>
  </si>
  <si>
    <t>Lundi</t>
  </si>
  <si>
    <t>Mardi</t>
  </si>
  <si>
    <t>Mercredi</t>
  </si>
  <si>
    <t>Jeudi</t>
  </si>
  <si>
    <t>Vendredi</t>
  </si>
  <si>
    <t>Samedi</t>
  </si>
  <si>
    <t>Dimanche</t>
  </si>
  <si>
    <t>SEMAINE DU :</t>
  </si>
  <si>
    <t>JOURNÉE</t>
  </si>
  <si>
    <t>à VISUALISER</t>
  </si>
  <si>
    <t>BUREAU</t>
  </si>
  <si>
    <t>"=SI((ListeHeure&gt;='Planificateur d''événements'!$C$3)*(ListeHeure&lt;='Planificateur d''événements'!$D$3);1;"")</t>
  </si>
  <si>
    <t>"=SIERREUR(INDEX(Saisie;EQUIV(DATEVAL(ValDate)&amp;G4;RechDateEtHeure;0);4);"")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</si>
</sst>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h:mm;@"/>
    <numFmt numFmtId="166" formatCode="[$-40C]d\ mmmm\ yyyy;@"/>
    <numFmt numFmtId="167" formatCode="dddd\ dd/mm/yyyy"/>
  </numFmts>
  <fonts count="18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</font>
    <font>
      <sz val="9"/>
      <color theme="3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4" borderId="0" applyNumberFormat="0" applyAlignment="0" applyProtection="0"/>
    <xf numFmtId="0" fontId="2" fillId="4" borderId="0" applyNumberFormat="0" applyBorder="0" applyAlignment="0" applyProtection="0"/>
  </cellStyleXfs>
  <cellXfs count="83"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8" fillId="0" borderId="0" xfId="0" applyFont="1" applyFill="1" applyBorder="1" applyAlignment="1">
      <alignment horizontal="left" vertical="center" wrapText="1" indent="5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 indent="4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5" fillId="3" borderId="5" xfId="0" applyNumberFormat="1" applyFont="1" applyFill="1" applyBorder="1" applyAlignment="1">
      <alignment horizontal="right" vertical="center" indent="1"/>
    </xf>
    <xf numFmtId="165" fontId="5" fillId="3" borderId="0" xfId="0" applyNumberFormat="1" applyFont="1" applyFill="1" applyBorder="1" applyAlignment="1">
      <alignment horizontal="right" vertical="center" indent="1"/>
    </xf>
    <xf numFmtId="0" fontId="1" fillId="5" borderId="1" xfId="0" applyFont="1" applyFill="1" applyBorder="1" applyAlignment="1">
      <alignment horizontal="left" indent="1"/>
    </xf>
    <xf numFmtId="14" fontId="13" fillId="5" borderId="3" xfId="0" applyNumberFormat="1" applyFont="1" applyFill="1" applyBorder="1">
      <alignment vertical="center"/>
    </xf>
    <xf numFmtId="165" fontId="0" fillId="0" borderId="0" xfId="0" applyNumberFormat="1" applyFont="1" applyFill="1" applyBorder="1" applyAlignment="1">
      <alignment horizontal="right" vertical="center" indent="4"/>
    </xf>
    <xf numFmtId="0" fontId="8" fillId="0" borderId="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indent="1"/>
    </xf>
    <xf numFmtId="165" fontId="5" fillId="3" borderId="10" xfId="0" applyNumberFormat="1" applyFont="1" applyFill="1" applyBorder="1" applyAlignment="1">
      <alignment horizontal="right" vertical="center" indent="1"/>
    </xf>
    <xf numFmtId="0" fontId="5" fillId="3" borderId="1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14" fontId="13" fillId="5" borderId="12" xfId="0" applyNumberFormat="1" applyFont="1" applyFill="1" applyBorder="1">
      <alignment vertical="center"/>
    </xf>
    <xf numFmtId="165" fontId="5" fillId="3" borderId="15" xfId="0" applyNumberFormat="1" applyFont="1" applyFill="1" applyBorder="1" applyAlignment="1">
      <alignment horizontal="right" vertical="center" indent="1"/>
    </xf>
    <xf numFmtId="0" fontId="5" fillId="3" borderId="16" xfId="0" applyFont="1" applyFill="1" applyBorder="1" applyAlignment="1">
      <alignment horizontal="left" vertical="center"/>
    </xf>
    <xf numFmtId="14" fontId="13" fillId="5" borderId="14" xfId="0" applyNumberFormat="1" applyFont="1" applyFill="1" applyBorder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5" fillId="0" borderId="0" xfId="0" applyNumberFormat="1" applyFont="1" applyFill="1" applyBorder="1" applyAlignment="1">
      <alignment horizontal="left" vertical="center" indent="1"/>
    </xf>
    <xf numFmtId="14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5" fontId="0" fillId="5" borderId="12" xfId="0" applyNumberForma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left" vertical="center" indent="1"/>
    </xf>
    <xf numFmtId="165" fontId="0" fillId="6" borderId="12" xfId="0" applyNumberForma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 indent="1"/>
    </xf>
    <xf numFmtId="165" fontId="0" fillId="6" borderId="14" xfId="0" applyNumberForma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 indent="1"/>
    </xf>
    <xf numFmtId="0" fontId="12" fillId="7" borderId="0" xfId="0" applyFont="1" applyFill="1" applyBorder="1" applyAlignment="1">
      <alignment horizontal="left" vertical="center" indent="1"/>
    </xf>
    <xf numFmtId="164" fontId="12" fillId="7" borderId="0" xfId="0" applyNumberFormat="1" applyFont="1" applyFill="1" applyBorder="1" applyAlignment="1">
      <alignment horizontal="left" vertical="center" indent="1"/>
    </xf>
    <xf numFmtId="0" fontId="1" fillId="5" borderId="3" xfId="0" applyFont="1" applyFill="1" applyBorder="1" applyAlignment="1">
      <alignment horizontal="left" indent="1"/>
    </xf>
    <xf numFmtId="0" fontId="0" fillId="7" borderId="9" xfId="0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right" vertical="center" indent="1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0" fillId="7" borderId="12" xfId="0" applyFill="1" applyBorder="1">
      <alignment vertical="center"/>
    </xf>
    <xf numFmtId="0" fontId="2" fillId="7" borderId="0" xfId="0" applyFont="1" applyFill="1" applyBorder="1" applyAlignment="1">
      <alignment vertical="center"/>
    </xf>
    <xf numFmtId="0" fontId="0" fillId="7" borderId="0" xfId="0" applyFill="1" applyBorder="1">
      <alignment vertical="center"/>
    </xf>
    <xf numFmtId="0" fontId="10" fillId="7" borderId="13" xfId="0" applyFont="1" applyFill="1" applyBorder="1" applyAlignment="1">
      <alignment horizontal="left" vertical="center" indent="3"/>
    </xf>
    <xf numFmtId="0" fontId="8" fillId="7" borderId="0" xfId="0" applyFont="1" applyFill="1" applyBorder="1">
      <alignment vertical="center"/>
    </xf>
    <xf numFmtId="0" fontId="0" fillId="7" borderId="13" xfId="0" applyFill="1" applyBorder="1">
      <alignment vertical="center"/>
    </xf>
    <xf numFmtId="0" fontId="2" fillId="7" borderId="0" xfId="0" applyFont="1" applyFill="1" applyBorder="1" applyAlignment="1"/>
    <xf numFmtId="0" fontId="11" fillId="7" borderId="0" xfId="0" applyFont="1" applyFill="1" applyBorder="1" applyAlignment="1">
      <alignment vertical="center"/>
    </xf>
    <xf numFmtId="0" fontId="0" fillId="7" borderId="14" xfId="0" applyFill="1" applyBorder="1">
      <alignment vertical="center"/>
    </xf>
    <xf numFmtId="0" fontId="0" fillId="7" borderId="15" xfId="0" applyFill="1" applyBorder="1">
      <alignment vertical="center"/>
    </xf>
    <xf numFmtId="0" fontId="15" fillId="7" borderId="15" xfId="0" applyFont="1" applyFill="1" applyBorder="1">
      <alignment vertical="center"/>
    </xf>
    <xf numFmtId="0" fontId="0" fillId="7" borderId="16" xfId="0" applyFill="1" applyBorder="1">
      <alignment vertical="center"/>
    </xf>
    <xf numFmtId="0" fontId="1" fillId="5" borderId="12" xfId="0" applyFont="1" applyFill="1" applyBorder="1" applyAlignment="1">
      <alignment horizontal="left" indent="1"/>
    </xf>
    <xf numFmtId="167" fontId="0" fillId="0" borderId="0" xfId="0" applyNumberFormat="1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left" indent="1"/>
    </xf>
    <xf numFmtId="0" fontId="7" fillId="7" borderId="10" xfId="4" applyFont="1" applyFill="1" applyBorder="1" applyAlignment="1" applyProtection="1">
      <alignment wrapText="1"/>
      <protection locked="0"/>
    </xf>
    <xf numFmtId="0" fontId="7" fillId="7" borderId="11" xfId="4" applyFont="1" applyFill="1" applyBorder="1" applyAlignment="1" applyProtection="1">
      <alignment wrapText="1"/>
      <protection locked="0"/>
    </xf>
    <xf numFmtId="0" fontId="7" fillId="7" borderId="0" xfId="4" applyFont="1" applyFill="1" applyBorder="1" applyAlignment="1" applyProtection="1">
      <alignment vertical="top" wrapText="1"/>
      <protection locked="0"/>
    </xf>
    <xf numFmtId="0" fontId="7" fillId="7" borderId="13" xfId="4" applyFont="1" applyFill="1" applyBorder="1" applyAlignment="1" applyProtection="1">
      <alignment vertical="top" wrapText="1"/>
      <protection locked="0"/>
    </xf>
    <xf numFmtId="0" fontId="7" fillId="7" borderId="11" xfId="0" applyFont="1" applyFill="1" applyBorder="1" applyAlignment="1">
      <alignment horizontal="center"/>
    </xf>
    <xf numFmtId="0" fontId="0" fillId="7" borderId="14" xfId="0" applyFill="1" applyBorder="1" applyAlignment="1">
      <alignment horizontal="center" vertical="center"/>
    </xf>
    <xf numFmtId="166" fontId="7" fillId="7" borderId="16" xfId="3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7" borderId="18" xfId="3" applyFill="1" applyBorder="1" applyAlignment="1" applyProtection="1">
      <alignment horizontal="left" vertical="center" indent="10"/>
      <protection locked="0"/>
    </xf>
    <xf numFmtId="0" fontId="7" fillId="7" borderId="7" xfId="3" applyFill="1" applyBorder="1" applyAlignment="1" applyProtection="1">
      <alignment horizontal="left" vertical="center" indent="10"/>
      <protection locked="0"/>
    </xf>
    <xf numFmtId="0" fontId="7" fillId="7" borderId="15" xfId="3" applyFill="1" applyBorder="1" applyAlignment="1" applyProtection="1">
      <alignment horizontal="center" vertical="top" wrapText="1"/>
      <protection locked="0"/>
    </xf>
    <xf numFmtId="0" fontId="7" fillId="7" borderId="16" xfId="3" applyFill="1" applyBorder="1" applyAlignment="1" applyProtection="1">
      <alignment horizontal="center" vertical="top" wrapText="1"/>
      <protection locked="0"/>
    </xf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center" vertical="center"/>
    </xf>
    <xf numFmtId="0" fontId="6" fillId="0" borderId="0" xfId="1" applyFill="1" applyAlignment="1">
      <alignment horizontal="center" vertical="center"/>
    </xf>
  </cellXfs>
  <cellStyles count="5"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33">
    <dxf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h:mm;@"/>
      <fill>
        <patternFill patternType="none">
          <fgColor indexed="64"/>
          <bgColor indexed="65"/>
        </patternFill>
      </fill>
      <alignment horizontal="right" vertical="center" textRotation="0" wrapText="0" indent="4" justifyLastLine="0" shrinkToFit="0" readingOrder="0"/>
    </dxf>
    <dxf>
      <numFmt numFmtId="165" formatCode="h:mm;@"/>
      <fill>
        <patternFill patternType="none">
          <bgColor auto="1"/>
        </patternFill>
      </fill>
      <alignment horizontal="right" vertical="center" textRotation="0" wrapText="0" relativeIndent="1" justifyLastLine="0" shrinkToFit="0" readingOrder="0"/>
    </dxf>
    <dxf>
      <numFmt numFmtId="167" formatCode="dddd\ 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darkGrid">
          <fgColor theme="4" tint="0.79995117038483843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 patternType="darkGrid">
          <fgColor theme="4" tint="0.79998168889431442"/>
          <bgColor theme="0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32"/>
      <tableStyleElement type="headerRow" dxfId="31"/>
      <tableStyleElement type="firstRowStripe" dxfId="30"/>
      <tableStyleElement type="secondRowStripe" dxfId="29"/>
    </tableStyle>
    <tableStyle name="Time Intervals" pivot="0" count="4">
      <tableStyleElement type="wholeTable" dxfId="28"/>
      <tableStyleElement type="headerRow" dxfId="27"/>
      <tableStyleElement type="firstRowStripe" dxfId="26"/>
      <tableStyleElement type="secondRowStripe" dxfId="25"/>
    </tableStyle>
  </tableStyles>
  <colors>
    <mruColors>
      <color rgb="FFA0D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[0]!ListeLieux" sel="0" val="0"/>
</file>

<file path=xl/ctrlProps/ctrlProp2.xml><?xml version="1.0" encoding="utf-8"?>
<formControlPr xmlns="http://schemas.microsoft.com/office/spreadsheetml/2009/9/main" objectType="Drop" dropLines="31" dropStyle="combo" dx="16" fmlaLink="$D$7" fmlaRange="Données!$C$1:$C$31" sel="25" val="2"/>
</file>

<file path=xl/ctrlProps/ctrlProp3.xml><?xml version="1.0" encoding="utf-8"?>
<formControlPr xmlns="http://schemas.microsoft.com/office/spreadsheetml/2009/9/main" objectType="Drop" dropLines="12" dropStyle="combo" dx="16" fmlaLink="D10" fmlaRange="ListeMois" sel="10" val="0"/>
</file>

<file path=xl/ctrlProps/ctrlProp4.xml><?xml version="1.0" encoding="utf-8"?>
<formControlPr xmlns="http://schemas.microsoft.com/office/spreadsheetml/2009/9/main" objectType="Drop" dropLines="9" dropStyle="combo" dx="16" fmlaLink="D12" fmlaRange="ListeAnnée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10954</xdr:colOff>
      <xdr:row>1</xdr:row>
      <xdr:rowOff>95250</xdr:rowOff>
    </xdr:from>
    <xdr:to>
      <xdr:col>2</xdr:col>
      <xdr:colOff>305038</xdr:colOff>
      <xdr:row>2</xdr:row>
      <xdr:rowOff>93518</xdr:rowOff>
    </xdr:to>
    <xdr:grpSp>
      <xdr:nvGrpSpPr>
        <xdr:cNvPr id="107" name="View Schedule Icon" descr="&quot;&quot;" title="Icône Afficher le plannning"/>
        <xdr:cNvGrpSpPr>
          <a:grpSpLocks noChangeAspect="1"/>
        </xdr:cNvGrpSpPr>
      </xdr:nvGrpSpPr>
      <xdr:grpSpPr bwMode="auto">
        <a:xfrm>
          <a:off x="334804" y="552450"/>
          <a:ext cx="294084" cy="322118"/>
          <a:chOff x="61" y="204"/>
          <a:chExt cx="31" cy="120"/>
        </a:xfrm>
      </xdr:grpSpPr>
      <xdr:sp macro="" textlink="">
        <xdr:nvSpPr>
          <xdr:cNvPr id="108" name="Rectangle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Freeform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6</xdr:col>
      <xdr:colOff>150463</xdr:colOff>
      <xdr:row>1</xdr:row>
      <xdr:rowOff>162806</xdr:rowOff>
    </xdr:from>
    <xdr:to>
      <xdr:col>6</xdr:col>
      <xdr:colOff>468122</xdr:colOff>
      <xdr:row>2</xdr:row>
      <xdr:rowOff>146870</xdr:rowOff>
    </xdr:to>
    <xdr:grpSp>
      <xdr:nvGrpSpPr>
        <xdr:cNvPr id="155" name="Clock Icon" descr="&quot;&quot;" title="Icône Horloge"/>
        <xdr:cNvGrpSpPr>
          <a:grpSpLocks noChangeAspect="1"/>
        </xdr:cNvGrpSpPr>
      </xdr:nvGrpSpPr>
      <xdr:grpSpPr bwMode="auto">
        <a:xfrm>
          <a:off x="2941288" y="620006"/>
          <a:ext cx="317659" cy="307914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416643</xdr:colOff>
      <xdr:row>1</xdr:row>
      <xdr:rowOff>183217</xdr:rowOff>
    </xdr:from>
    <xdr:to>
      <xdr:col>9</xdr:col>
      <xdr:colOff>807331</xdr:colOff>
      <xdr:row>2</xdr:row>
      <xdr:rowOff>126067</xdr:rowOff>
    </xdr:to>
    <xdr:grpSp>
      <xdr:nvGrpSpPr>
        <xdr:cNvPr id="172" name="Camera Icon" descr="&quot;&quot;" title="Icône Appareil photo"/>
        <xdr:cNvGrpSpPr>
          <a:grpSpLocks noChangeAspect="1"/>
        </xdr:cNvGrpSpPr>
      </xdr:nvGrpSpPr>
      <xdr:grpSpPr bwMode="auto">
        <a:xfrm>
          <a:off x="8055693" y="640417"/>
          <a:ext cx="390688" cy="266700"/>
          <a:chOff x="306" y="55"/>
          <a:chExt cx="291" cy="27"/>
        </a:xfrm>
      </xdr:grpSpPr>
      <xdr:sp macro="" textlink="">
        <xdr:nvSpPr>
          <xdr:cNvPr id="174" name="Rectangle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Rectangle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Freeform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92651</xdr:colOff>
      <xdr:row>1</xdr:row>
      <xdr:rowOff>132350</xdr:rowOff>
    </xdr:from>
    <xdr:to>
      <xdr:col>14</xdr:col>
      <xdr:colOff>499204</xdr:colOff>
      <xdr:row>2</xdr:row>
      <xdr:rowOff>97456</xdr:rowOff>
    </xdr:to>
    <xdr:grpSp>
      <xdr:nvGrpSpPr>
        <xdr:cNvPr id="177" name="Notes Icon" descr="&quot;&quot;" title="Icône Notes"/>
        <xdr:cNvGrpSpPr>
          <a:grpSpLocks noChangeAspect="1"/>
        </xdr:cNvGrpSpPr>
      </xdr:nvGrpSpPr>
      <xdr:grpSpPr bwMode="auto">
        <a:xfrm>
          <a:off x="11932226" y="589550"/>
          <a:ext cx="406553" cy="288956"/>
          <a:chOff x="89" y="56"/>
          <a:chExt cx="781" cy="26"/>
        </a:xfrm>
      </xdr:grpSpPr>
      <xdr:sp macro="" textlink="">
        <xdr:nvSpPr>
          <xdr:cNvPr id="179" name="Rectangle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Freeform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171450</xdr:rowOff>
        </xdr:from>
        <xdr:to>
          <xdr:col>3</xdr:col>
          <xdr:colOff>1457325</xdr:colOff>
          <xdr:row>5</xdr:row>
          <xdr:rowOff>0</xdr:rowOff>
        </xdr:to>
        <xdr:sp macro="" textlink="">
          <xdr:nvSpPr>
            <xdr:cNvPr id="4116" name="Lieu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5</xdr:row>
          <xdr:rowOff>171450</xdr:rowOff>
        </xdr:from>
        <xdr:to>
          <xdr:col>3</xdr:col>
          <xdr:colOff>1457325</xdr:colOff>
          <xdr:row>7</xdr:row>
          <xdr:rowOff>0</xdr:rowOff>
        </xdr:to>
        <xdr:sp macro="" textlink="">
          <xdr:nvSpPr>
            <xdr:cNvPr id="4120" name="Drop Dow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7</xdr:row>
          <xdr:rowOff>171450</xdr:rowOff>
        </xdr:from>
        <xdr:to>
          <xdr:col>3</xdr:col>
          <xdr:colOff>1457325</xdr:colOff>
          <xdr:row>9</xdr:row>
          <xdr:rowOff>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9</xdr:row>
          <xdr:rowOff>171450</xdr:rowOff>
        </xdr:from>
        <xdr:to>
          <xdr:col>3</xdr:col>
          <xdr:colOff>1457325</xdr:colOff>
          <xdr:row>11</xdr:row>
          <xdr:rowOff>0</xdr:rowOff>
        </xdr:to>
        <xdr:sp macro="" textlink="">
          <xdr:nvSpPr>
            <xdr:cNvPr id="4122" name="Drop Dow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180975</xdr:rowOff>
    </xdr:from>
    <xdr:to>
      <xdr:col>1</xdr:col>
      <xdr:colOff>314325</xdr:colOff>
      <xdr:row>1</xdr:row>
      <xdr:rowOff>361950</xdr:rowOff>
    </xdr:to>
    <xdr:grpSp>
      <xdr:nvGrpSpPr>
        <xdr:cNvPr id="2051" name="Date Icon" descr="&quot;&quot;" title="Icône Date"/>
        <xdr:cNvGrpSpPr>
          <a:grpSpLocks noChangeAspect="1"/>
        </xdr:cNvGrpSpPr>
      </xdr:nvGrpSpPr>
      <xdr:grpSpPr bwMode="auto">
        <a:xfrm>
          <a:off x="495300" y="676275"/>
          <a:ext cx="190500" cy="180975"/>
          <a:chOff x="223" y="69"/>
          <a:chExt cx="20" cy="19"/>
        </a:xfrm>
      </xdr:grpSpPr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Freeform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2</xdr:col>
      <xdr:colOff>95250</xdr:colOff>
      <xdr:row>1</xdr:row>
      <xdr:rowOff>190500</xdr:rowOff>
    </xdr:from>
    <xdr:to>
      <xdr:col>2</xdr:col>
      <xdr:colOff>276225</xdr:colOff>
      <xdr:row>1</xdr:row>
      <xdr:rowOff>371475</xdr:rowOff>
    </xdr:to>
    <xdr:grpSp>
      <xdr:nvGrpSpPr>
        <xdr:cNvPr id="2056" name="Time Icon" descr="&quot;&quot;" title="Icône Heure"/>
        <xdr:cNvGrpSpPr>
          <a:grpSpLocks noChangeAspect="1"/>
        </xdr:cNvGrpSpPr>
      </xdr:nvGrpSpPr>
      <xdr:grpSpPr bwMode="auto">
        <a:xfrm>
          <a:off x="1533525" y="685800"/>
          <a:ext cx="180975" cy="180975"/>
          <a:chOff x="390" y="69"/>
          <a:chExt cx="19" cy="19"/>
        </a:xfrm>
      </xdr:grpSpPr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Freeform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133350</xdr:colOff>
      <xdr:row>1</xdr:row>
      <xdr:rowOff>219075</xdr:rowOff>
    </xdr:from>
    <xdr:to>
      <xdr:col>4</xdr:col>
      <xdr:colOff>333375</xdr:colOff>
      <xdr:row>1</xdr:row>
      <xdr:rowOff>381000</xdr:rowOff>
    </xdr:to>
    <xdr:grpSp>
      <xdr:nvGrpSpPr>
        <xdr:cNvPr id="2061" name="Description Icon" descr="&quot;&quot;" title="Icône Description"/>
        <xdr:cNvGrpSpPr>
          <a:grpSpLocks noChangeAspect="1"/>
        </xdr:cNvGrpSpPr>
      </xdr:nvGrpSpPr>
      <xdr:grpSpPr bwMode="auto">
        <a:xfrm>
          <a:off x="3381375" y="714375"/>
          <a:ext cx="200025" cy="161925"/>
          <a:chOff x="530" y="70"/>
          <a:chExt cx="21" cy="17"/>
        </a:xfrm>
      </xdr:grpSpPr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Freeform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3</xdr:col>
      <xdr:colOff>133350</xdr:colOff>
      <xdr:row>1</xdr:row>
      <xdr:rowOff>190500</xdr:rowOff>
    </xdr:from>
    <xdr:to>
      <xdr:col>3</xdr:col>
      <xdr:colOff>314325</xdr:colOff>
      <xdr:row>1</xdr:row>
      <xdr:rowOff>371475</xdr:rowOff>
    </xdr:to>
    <xdr:grpSp>
      <xdr:nvGrpSpPr>
        <xdr:cNvPr id="13" name="Time Icon" descr="&quot;&quot;" title="Icône Heure"/>
        <xdr:cNvGrpSpPr>
          <a:grpSpLocks noChangeAspect="1"/>
        </xdr:cNvGrpSpPr>
      </xdr:nvGrpSpPr>
      <xdr:grpSpPr bwMode="auto">
        <a:xfrm>
          <a:off x="2476500" y="685800"/>
          <a:ext cx="180975" cy="180975"/>
          <a:chOff x="390" y="69"/>
          <a:chExt cx="19" cy="19"/>
        </a:xfrm>
      </xdr:grpSpPr>
      <xdr:sp macro="" textlink="">
        <xdr:nvSpPr>
          <xdr:cNvPr id="14" name="Rectangle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Freeform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3" name="Saisie" displayName="Saisie" ref="B2:I12" totalsRowShown="0" headerRowDxfId="9" dataDxfId="8">
  <tableColumns count="8">
    <tableColumn id="1" name="DATE" dataDxfId="7"/>
    <tableColumn id="2" name="HEURE_x000a_DÉBUT" dataDxfId="6"/>
    <tableColumn id="10" name="HEURE_x000a_DE FIN" dataDxfId="5"/>
    <tableColumn id="3" name="   NOM DU_x000a_RÉSERVANT" dataDxfId="4"/>
    <tableColumn id="6" name="OBJET" dataDxfId="3"/>
    <tableColumn id="7" name="LIEU" dataDxfId="2"/>
    <tableColumn id="8" name="NOTE" dataDxfId="1"/>
    <tableColumn id="4" name="Valeur unique" dataDxfId="0">
      <calculatedColumnFormula>Saisie[[#This Row],[DATE]]&amp;"|"&amp;COUNTIF($B$3:B3,B3)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Events" altTextSummary="List of daily events such as lunch break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4"/>
    <pageSetUpPr autoPageBreaks="0" fitToPage="1"/>
  </sheetPr>
  <dimension ref="A1:P37"/>
  <sheetViews>
    <sheetView showGridLines="0" tabSelected="1" zoomScaleNormal="100" workbookViewId="0">
      <selection activeCell="E8" sqref="D4:E8"/>
    </sheetView>
  </sheetViews>
  <sheetFormatPr baseColWidth="10" defaultColWidth="9.33203125" defaultRowHeight="12" x14ac:dyDescent="0.2"/>
  <cols>
    <col min="1" max="2" width="2.83203125" customWidth="1"/>
    <col min="3" max="3" width="10.83203125" customWidth="1"/>
    <col min="4" max="4" width="25.6640625" customWidth="1"/>
    <col min="5" max="5" width="3.83203125" customWidth="1"/>
    <col min="6" max="6" width="2.83203125" customWidth="1"/>
    <col min="7" max="7" width="9" style="10" customWidth="1"/>
    <col min="8" max="8" width="45.5" style="9" customWidth="1"/>
    <col min="9" max="9" width="30.33203125" customWidth="1"/>
    <col min="10" max="10" width="22.1640625" customWidth="1"/>
    <col min="11" max="12" width="7.1640625" style="11" bestFit="1" customWidth="1"/>
    <col min="13" max="13" width="34.1640625" customWidth="1"/>
    <col min="14" max="14" width="2.83203125" customWidth="1"/>
    <col min="15" max="15" width="48.5" style="9" customWidth="1"/>
    <col min="16" max="16" width="5.5" customWidth="1"/>
  </cols>
  <sheetData>
    <row r="1" spans="1:16" ht="36" customHeight="1" x14ac:dyDescent="0.2">
      <c r="A1" t="s">
        <v>1</v>
      </c>
      <c r="B1" s="81" t="s">
        <v>31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6" ht="25.5" customHeight="1" x14ac:dyDescent="0.35">
      <c r="B2" s="41"/>
      <c r="C2" s="61"/>
      <c r="D2" s="61" t="s">
        <v>68</v>
      </c>
      <c r="E2" s="62"/>
      <c r="G2" s="42"/>
      <c r="H2" s="65" t="str">
        <f>"AGENDA DU "&amp;UPPER(TEXT(DATEVALUE(ValDate),"jjjj"))</f>
        <v>AGENDA DU VENDREDI</v>
      </c>
      <c r="I2" s="68" t="s">
        <v>71</v>
      </c>
      <c r="J2" s="41"/>
      <c r="K2" s="74" t="s">
        <v>67</v>
      </c>
      <c r="L2" s="74"/>
      <c r="M2" s="75"/>
      <c r="O2" s="70" t="s">
        <v>34</v>
      </c>
    </row>
    <row r="3" spans="1:16" ht="24" customHeight="1" x14ac:dyDescent="0.2">
      <c r="B3" s="46"/>
      <c r="C3" s="63"/>
      <c r="D3" s="63" t="s">
        <v>69</v>
      </c>
      <c r="E3" s="64"/>
      <c r="G3" s="66"/>
      <c r="H3" s="67" t="str">
        <f>IFERROR(UPPER(TEXT(DATE(AnnéeAgenda,NuméroMois,JourAgenda),"J MMMM AAAA")),"Date non valide")</f>
        <v>25 OCTOBRE 2013</v>
      </c>
      <c r="I3" s="69" t="s">
        <v>72</v>
      </c>
      <c r="J3" s="54"/>
      <c r="K3" s="72" t="str">
        <f>UPPER(TEXT(DATEVALUE(ValDate)+1,"jj/mm/aaaa"))&amp;" AU "&amp;UPPER(TEXT(DATEVALUE(ValDate)+6,"jj/mm/aaaa"))</f>
        <v>26/10/2013 AU 31/10/2013</v>
      </c>
      <c r="L3" s="72"/>
      <c r="M3" s="73"/>
      <c r="O3" s="71"/>
      <c r="P3" t="s">
        <v>1</v>
      </c>
    </row>
    <row r="4" spans="1:16" ht="15" x14ac:dyDescent="0.25">
      <c r="B4" s="46"/>
      <c r="C4" s="48"/>
      <c r="D4" s="48"/>
      <c r="E4" s="51"/>
      <c r="G4" s="34">
        <v>0.33333333333333331</v>
      </c>
      <c r="H4" s="35" t="str">
        <f>IFERROR(INDEX(Saisie[],MATCH(DATEVALUE(ValDate)&amp;G4,RechDateEtHeure,0),4)&amp;" : "&amp;INDEX(Saisie[],MATCH(DATEVALUE(ValDate)&amp;G4,RechDateEtHeure,0),5),"")</f>
        <v>NOM 1 : OBJET 1</v>
      </c>
      <c r="I4" s="10" t="str">
        <f>IFERROR(INDEX(Saisie[],MATCH(DATEVALUE(ValDate)&amp;G4,RechDateEtHeure,0),4),IF((ListeHeure&gt;='Planificateur d''événements'!$C$3)*(ListeHeure&lt;='Planificateur d''événements'!$D$3),1,""))</f>
        <v>NOM 1</v>
      </c>
      <c r="J4" s="40" t="str">
        <f>TEXT(DATEVALUE(ValDate)+1,"jjjj")</f>
        <v>samedi</v>
      </c>
      <c r="K4" s="13" t="str">
        <f>IFERROR(INDEX(Saisie[],MATCH($J$8&amp;"|"&amp;ROW(A1),Saisie[Valeur unique],0),2),"")</f>
        <v/>
      </c>
      <c r="L4" s="13" t="str">
        <f>IFERROR(INDEX(Saisie[],MATCH($J$8&amp;"|"&amp;ROW(B1),Saisie[Valeur unique],0),3),"")</f>
        <v/>
      </c>
      <c r="M4" s="7" t="str">
        <f>IFERROR(INDEX(Saisie[],MATCH($J$8&amp;"|"&amp;ROW(A1),Saisie[Valeur unique],0),4)&amp;" : "&amp;INDEX(Saisie[],MATCH($J$8&amp;"|"&amp;ROW(A1),Saisie[Valeur unique],0),5),"")</f>
        <v/>
      </c>
      <c r="O4" s="79"/>
    </row>
    <row r="5" spans="1:16" ht="15" customHeight="1" x14ac:dyDescent="0.2">
      <c r="B5" s="46"/>
      <c r="C5" s="47" t="s">
        <v>2</v>
      </c>
      <c r="D5" s="48">
        <v>1</v>
      </c>
      <c r="E5" s="49"/>
      <c r="G5" s="32">
        <v>0.35416666666666669</v>
      </c>
      <c r="H5" s="33" t="str">
        <f>IFERROR(INDEX(Saisie[],MATCH(DATEVALUE(ValDate)&amp;G5,RechDateEtHeure,0),4)&amp;" : "&amp;INDEX(Saisie[],MATCH(DATEVALUE(ValDate)&amp;G5,RechDateEtHeure,0),5),"")</f>
        <v/>
      </c>
      <c r="I5" s="10">
        <f>IFERROR(INDEX(Saisie[],MATCH(DATEVALUE(ValDate)&amp;G5,RechDateEtHeure,0),4),IF((ListeHeure&gt;='Planificateur d''événements'!$C$3)*(ListeHeure&lt;='Planificateur d''événements'!$D$3),1,""))</f>
        <v>1</v>
      </c>
      <c r="J5" s="77" t="str">
        <f>TEXT(DATEVALUE(ValDate)+1,"j-mmm")</f>
        <v>26-oct</v>
      </c>
      <c r="K5" s="13" t="str">
        <f>IFERROR(INDEX(Saisie[],MATCH($J$8&amp;"|"&amp;ROW(A2),Saisie[Valeur unique],0),2),"")</f>
        <v/>
      </c>
      <c r="L5" s="13" t="str">
        <f>IFERROR(INDEX(Saisie[],MATCH($J$8&amp;"|"&amp;ROW(D2),Saisie[Valeur unique],0),3),"")</f>
        <v/>
      </c>
      <c r="M5" s="7" t="str">
        <f>IFERROR(INDEX(Saisie[],MATCH($J$8&amp;"|"&amp;ROW(A2),Saisie[Valeur unique],0),4)&amp;" : "&amp;INDEX(Saisie[],MATCH($J$8&amp;"|"&amp;ROW(A2),Saisie[Valeur unique],0),5),"")</f>
        <v/>
      </c>
      <c r="O5" s="79"/>
    </row>
    <row r="6" spans="1:16" ht="15" customHeight="1" x14ac:dyDescent="0.2">
      <c r="B6" s="46"/>
      <c r="C6" s="50"/>
      <c r="D6" s="38"/>
      <c r="E6" s="51"/>
      <c r="G6" s="34">
        <v>0.375</v>
      </c>
      <c r="H6" s="35" t="str">
        <f>IFERROR(INDEX(Saisie[],MATCH(DATEVALUE(ValDate)&amp;G6,RechDateEtHeure,0),4)&amp;" : "&amp;INDEX(Saisie[],MATCH(DATEVALUE(ValDate)&amp;G6,RechDateEtHeure,0),5),"")</f>
        <v/>
      </c>
      <c r="I6" s="10">
        <f>IFERROR(INDEX(Saisie[],MATCH(DATEVALUE(ValDate)&amp;G6,RechDateEtHeure,0),4),IF((ListeHeure&gt;='Planificateur d''événements'!$C$3)*(ListeHeure&lt;='Planificateur d''événements'!$D$3),1,""))</f>
        <v>1</v>
      </c>
      <c r="J6" s="77"/>
      <c r="K6" s="13" t="str">
        <f>IFERROR(INDEX(Saisie[],MATCH($J$8&amp;"|"&amp;ROW(A3),Saisie[Valeur unique],0),2),"")</f>
        <v/>
      </c>
      <c r="L6" s="13" t="str">
        <f>IFERROR(INDEX(Saisie[],MATCH($J$8&amp;"|"&amp;ROW(D3),Saisie[Valeur unique],0),3),"")</f>
        <v/>
      </c>
      <c r="M6" s="7" t="str">
        <f>IFERROR(INDEX(Saisie[],MATCH($J$8&amp;"|"&amp;ROW(A3),Saisie[Valeur unique],0),4)&amp;" : "&amp;INDEX(Saisie[],MATCH($J$8&amp;"|"&amp;ROW(A3),Saisie[Valeur unique],0),5),"")</f>
        <v/>
      </c>
      <c r="O6" s="78"/>
    </row>
    <row r="7" spans="1:16" ht="15" customHeight="1" x14ac:dyDescent="0.25">
      <c r="B7" s="46"/>
      <c r="C7" s="52" t="s">
        <v>6</v>
      </c>
      <c r="D7" s="38">
        <v>25</v>
      </c>
      <c r="E7" s="51"/>
      <c r="G7" s="32">
        <v>0.39583333333333331</v>
      </c>
      <c r="H7" s="33" t="str">
        <f>IFERROR(INDEX(Saisie[],MATCH(DATEVALUE(ValDate)&amp;G7,RechDateEtHeure,0),4)&amp;" : "&amp;INDEX(Saisie[],MATCH(DATEVALUE(ValDate)&amp;G7,RechDateEtHeure,0),5),"")</f>
        <v/>
      </c>
      <c r="I7" s="10">
        <f>IFERROR(INDEX(Saisie[],MATCH(DATEVALUE(ValDate)&amp;G7,RechDateEtHeure,0),4),IF((ListeHeure&gt;='Planificateur d''événements'!$C$3)*(ListeHeure&lt;='Planificateur d''événements'!$D$3),1,""))</f>
        <v>1</v>
      </c>
      <c r="J7" s="58"/>
      <c r="K7" s="13" t="str">
        <f>IFERROR(INDEX(Saisie[],MATCH($J$8&amp;"|"&amp;ROW(A4),Saisie[Valeur unique],0),2),"")</f>
        <v/>
      </c>
      <c r="L7" s="13" t="str">
        <f>IFERROR(INDEX(Saisie[],MATCH($J$8&amp;"|"&amp;ROW(B4),Saisie[Valeur unique],0),3),"")</f>
        <v/>
      </c>
      <c r="M7" s="7" t="str">
        <f>IFERROR(INDEX(Saisie[],MATCH($J$8&amp;"|"&amp;ROW(A4),Saisie[Valeur unique],0),4)&amp;" : "&amp;INDEX(Saisie[],MATCH($J$8&amp;"|"&amp;ROW(A4),Saisie[Valeur unique],0),5),"")</f>
        <v/>
      </c>
      <c r="O7" s="79"/>
    </row>
    <row r="8" spans="1:16" ht="15" customHeight="1" x14ac:dyDescent="0.2">
      <c r="B8" s="46"/>
      <c r="C8" s="53"/>
      <c r="D8" s="38"/>
      <c r="E8" s="51"/>
      <c r="G8" s="34">
        <v>0.41666666666666669</v>
      </c>
      <c r="H8" s="35" t="str">
        <f>IFERROR(INDEX(Saisie[],MATCH(DATEVALUE(ValDate)&amp;G8,RechDateEtHeure,0),4)&amp;" : "&amp;INDEX(Saisie[],MATCH(DATEVALUE(ValDate)&amp;G8,RechDateEtHeure,0),5),"")</f>
        <v/>
      </c>
      <c r="I8" s="10" t="str">
        <f>IFERROR(INDEX(Saisie[],MATCH(DATEVALUE(ValDate)&amp;G8,RechDateEtHeure,0),4),IF((ListeHeure&gt;='Planificateur d''événements'!$C$3)*(ListeHeure&lt;='Planificateur d''événements'!$D$3),1,""))</f>
        <v/>
      </c>
      <c r="J8" s="15">
        <f>ValDate+1</f>
        <v>41573</v>
      </c>
      <c r="K8" s="13" t="str">
        <f>IFERROR(INDEX(Saisie[],MATCH($J$8&amp;"|"&amp;ROW(A5),Saisie[Valeur unique],0),2),"")</f>
        <v/>
      </c>
      <c r="L8" s="13" t="str">
        <f>IFERROR(INDEX(Saisie[],MATCH($J$8&amp;"|"&amp;ROW(B5),Saisie[Valeur unique],0),3),"")</f>
        <v/>
      </c>
      <c r="M8" s="7" t="str">
        <f>IFERROR(INDEX(Saisie[],MATCH($J$8&amp;"|"&amp;ROW(A5),Saisie[Valeur unique],0),4)&amp;" : "&amp;INDEX(Saisie[],MATCH($J$8&amp;"|"&amp;ROW(A5),Saisie[Valeur unique],0),5),"")</f>
        <v/>
      </c>
      <c r="O8" s="78"/>
    </row>
    <row r="9" spans="1:16" ht="15" customHeight="1" x14ac:dyDescent="0.25">
      <c r="B9" s="46"/>
      <c r="C9" s="52" t="s">
        <v>4</v>
      </c>
      <c r="D9" s="38" t="str">
        <f>CHOOSE(NuméroMois,"Janvier","Février","Mars","Avril","Mai","Juin","Juillet","Août","Septembre","Octobre","Novembre","Décembre")</f>
        <v>Octobre</v>
      </c>
      <c r="E9" s="51"/>
      <c r="G9" s="32">
        <v>0.4375</v>
      </c>
      <c r="H9" s="33" t="str">
        <f>IFERROR(INDEX(Saisie[],MATCH(DATEVALUE(ValDate)&amp;G9,RechDateEtHeure,0),4)&amp;" : "&amp;INDEX(Saisie[],MATCH(DATEVALUE(ValDate)&amp;G9,RechDateEtHeure,0),5),"")</f>
        <v>NOM 2 : OBJET 2</v>
      </c>
      <c r="I9" s="10" t="str">
        <f>IFERROR(INDEX(Saisie[],MATCH(DATEVALUE(ValDate)&amp;G9,RechDateEtHeure,0),4),IF((ListeHeure&gt;='Planificateur d''événements'!$C$3)*(ListeHeure&lt;='Planificateur d''événements'!$D$3),1,""))</f>
        <v>NOM 2</v>
      </c>
      <c r="J9" s="14" t="str">
        <f>TEXT(DATEVALUE(ValDate)+2,"jjjj")</f>
        <v>dimanche</v>
      </c>
      <c r="K9" s="12" t="str">
        <f>IFERROR(INDEX(Saisie[],MATCH($J$13&amp;"|"&amp;ROW(A1),Saisie[Valeur unique],0),2),"")</f>
        <v/>
      </c>
      <c r="L9" s="12" t="str">
        <f>IFERROR(INDEX(Saisie[],MATCH($J$13&amp;"|"&amp;ROW(B1),Saisie[Valeur unique],0),3),"")</f>
        <v/>
      </c>
      <c r="M9" s="6" t="str">
        <f>IFERROR(INDEX(Saisie[],MATCH($J$13&amp;"|"&amp;ROW(A1),Saisie[Valeur unique],0),4)&amp;" : "&amp;INDEX(Saisie[],MATCH($J$13&amp;"|"&amp;ROW(A1),Saisie[Valeur unique],0),5),"")</f>
        <v/>
      </c>
      <c r="O9" s="79"/>
    </row>
    <row r="10" spans="1:16" ht="15" customHeight="1" x14ac:dyDescent="0.2">
      <c r="B10" s="46"/>
      <c r="C10" s="53"/>
      <c r="D10" s="39">
        <v>10</v>
      </c>
      <c r="E10" s="51"/>
      <c r="G10" s="34">
        <v>0.45833333333333331</v>
      </c>
      <c r="H10" s="35" t="str">
        <f>IFERROR(INDEX(Saisie[],MATCH(DATEVALUE(ValDate)&amp;G10,RechDateEtHeure,0),4)&amp;" : "&amp;INDEX(Saisie[],MATCH(DATEVALUE(ValDate)&amp;G10,RechDateEtHeure,0),5),"")</f>
        <v/>
      </c>
      <c r="I10" s="10" t="str">
        <f>IFERROR(INDEX(Saisie[],MATCH(DATEVALUE(ValDate)&amp;G10,RechDateEtHeure,0),4),IF((ListeHeure&gt;='Planificateur d''événements'!$C$3)*(ListeHeure&lt;='Planificateur d''événements'!$D$3),1,""))</f>
        <v/>
      </c>
      <c r="J10" s="77" t="str">
        <f>TEXT(DATEVALUE(ValDate)+2,"j-mmm")</f>
        <v>27-oct</v>
      </c>
      <c r="K10" s="13" t="str">
        <f>IFERROR(INDEX(Saisie[],MATCH($J$13&amp;"|"&amp;ROW(A2),Saisie[Valeur unique],0),2),"")</f>
        <v/>
      </c>
      <c r="L10" s="13" t="str">
        <f>IFERROR(INDEX(Saisie[],MATCH($J$13&amp;"|"&amp;ROW(D2),Saisie[Valeur unique],0),3),"")</f>
        <v/>
      </c>
      <c r="M10" s="7" t="str">
        <f>IFERROR(INDEX(Saisie[],MATCH($J$13&amp;"|"&amp;ROW(A2),Saisie[Valeur unique],0),4)&amp;" : "&amp;INDEX(Saisie[],MATCH($J$13&amp;"|"&amp;ROW(A2),Saisie[Valeur unique],0),5),"")</f>
        <v/>
      </c>
      <c r="O10" s="78"/>
    </row>
    <row r="11" spans="1:16" ht="15" customHeight="1" x14ac:dyDescent="0.25">
      <c r="B11" s="46"/>
      <c r="C11" s="52" t="s">
        <v>5</v>
      </c>
      <c r="D11" s="38" t="str">
        <f>CHOOSE(NuméroAnnée,"2013","2014","2015","2016","2017","2018","2019","2020")</f>
        <v>2013</v>
      </c>
      <c r="E11" s="51"/>
      <c r="G11" s="32">
        <v>0.47916666666666669</v>
      </c>
      <c r="H11" s="33" t="str">
        <f>IFERROR(INDEX(Saisie[],MATCH(DATEVALUE(ValDate)&amp;G11,RechDateEtHeure,0),4)&amp;" : "&amp;INDEX(Saisie[],MATCH(DATEVALUE(ValDate)&amp;G11,RechDateEtHeure,0),5),"")</f>
        <v/>
      </c>
      <c r="I11" s="10" t="str">
        <f>IFERROR(INDEX(Saisie[],MATCH(DATEVALUE(ValDate)&amp;G11,RechDateEtHeure,0),4),IF((ListeHeure&gt;='Planificateur d''événements'!$C$3)*(ListeHeure&lt;='Planificateur d''événements'!$D$3),1,""))</f>
        <v/>
      </c>
      <c r="J11" s="77"/>
      <c r="K11" s="13" t="str">
        <f>IFERROR(INDEX(Saisie[],MATCH($J$13&amp;"|"&amp;ROW(A3),Saisie[Valeur unique],0),2),"")</f>
        <v/>
      </c>
      <c r="L11" s="13" t="str">
        <f>IFERROR(INDEX(Saisie[],MATCH($J$13&amp;"|"&amp;ROW(D3),Saisie[Valeur unique],0),3),"")</f>
        <v/>
      </c>
      <c r="M11" s="7" t="str">
        <f>IFERROR(INDEX(Saisie[],MATCH($J$13&amp;"|"&amp;ROW(A3),Saisie[Valeur unique],0),4)&amp;" : "&amp;INDEX(Saisie[],MATCH($J$13&amp;"|"&amp;ROW(A3),Saisie[Valeur unique],0),5),"")</f>
        <v/>
      </c>
      <c r="O11" s="79"/>
    </row>
    <row r="12" spans="1:16" ht="15" customHeight="1" x14ac:dyDescent="0.25">
      <c r="B12" s="54"/>
      <c r="C12" s="55"/>
      <c r="D12" s="56">
        <v>1</v>
      </c>
      <c r="E12" s="57"/>
      <c r="G12" s="34">
        <v>0.5</v>
      </c>
      <c r="H12" s="35" t="str">
        <f>IFERROR(INDEX(Saisie[],MATCH(DATEVALUE(ValDate)&amp;G12,RechDateEtHeure,0),4)&amp;" : "&amp;INDEX(Saisie[],MATCH(DATEVALUE(ValDate)&amp;G12,RechDateEtHeure,0),5),"")</f>
        <v/>
      </c>
      <c r="I12" s="10" t="str">
        <f>IF((ListeHeure&gt;='Planificateur d''événements'!$C$3)*(ListeHeure&lt;='Planificateur d''événements'!$D$3),1,"")</f>
        <v/>
      </c>
      <c r="J12" s="58"/>
      <c r="K12" s="13" t="str">
        <f>IFERROR(INDEX(Saisie[],MATCH($J$13&amp;"|"&amp;ROW(A4),Saisie[Valeur unique],0),2),"")</f>
        <v/>
      </c>
      <c r="L12" s="13" t="str">
        <f>IFERROR(INDEX(Saisie[],MATCH($J$13&amp;"|"&amp;ROW(B4),Saisie[Valeur unique],0),3),"")</f>
        <v/>
      </c>
      <c r="M12" s="7" t="str">
        <f>IFERROR(INDEX(Saisie[],MATCH($J$13&amp;"|"&amp;ROW(A4),Saisie[Valeur unique],0),4)&amp;" : "&amp;INDEX(Saisie[],MATCH($J$13&amp;"|"&amp;ROW(A4),Saisie[Valeur unique],0),5),"")</f>
        <v/>
      </c>
      <c r="O12" s="78"/>
    </row>
    <row r="13" spans="1:16" ht="15" customHeight="1" x14ac:dyDescent="0.2">
      <c r="C13" s="1"/>
      <c r="D13" s="1"/>
      <c r="E13" s="1"/>
      <c r="G13" s="32">
        <v>0.52083333333333337</v>
      </c>
      <c r="H13" s="33" t="str">
        <f>IFERROR(INDEX(Saisie[],MATCH(DATEVALUE(ValDate)&amp;G13,RechDateEtHeure,0),4)&amp;" : "&amp;INDEX(Saisie[],MATCH(DATEVALUE(ValDate)&amp;G13,RechDateEtHeure,0),5),"")</f>
        <v/>
      </c>
      <c r="I13" s="10" t="str">
        <f>IF((ListeHeure&gt;='Planificateur d''événements'!$C$3)*(ListeHeure&lt;='Planificateur d''événements'!$D$3),1,"")</f>
        <v/>
      </c>
      <c r="J13" s="15">
        <f>ValDate+2</f>
        <v>41574</v>
      </c>
      <c r="K13" s="43" t="str">
        <f>IFERROR(INDEX(Saisie[],MATCH($J$13&amp;"|"&amp;ROW(A5),Saisie[Valeur unique],0),2),"")</f>
        <v/>
      </c>
      <c r="L13" s="43" t="str">
        <f>IFERROR(INDEX(Saisie[],MATCH($J$13&amp;"|"&amp;ROW(B5),Saisie[Valeur unique],0),3),"")</f>
        <v/>
      </c>
      <c r="M13" s="44" t="str">
        <f>IFERROR(INDEX(Saisie[],MATCH($J$13&amp;"|"&amp;ROW(A5),Saisie[Valeur unique],0),4)&amp;" : "&amp;INDEX(Saisie[],MATCH($J$13&amp;"|"&amp;ROW(A5),Saisie[Valeur unique],0),5),"")</f>
        <v/>
      </c>
      <c r="O13" s="79"/>
    </row>
    <row r="14" spans="1:16" ht="15" customHeight="1" x14ac:dyDescent="0.25">
      <c r="G14" s="34">
        <v>0.54166666666666663</v>
      </c>
      <c r="H14" s="35" t="str">
        <f>IFERROR(INDEX(Saisie[],MATCH(DATEVALUE(ValDate)&amp;G14,RechDateEtHeure,0),4)&amp;" : "&amp;INDEX(Saisie[],MATCH(DATEVALUE(ValDate)&amp;G14,RechDateEtHeure,0),5),"")</f>
        <v/>
      </c>
      <c r="I14" s="10" t="str">
        <f>IF((ListeHeure&gt;='Planificateur d''événements'!$C$3)*(ListeHeure&lt;='Planificateur d''événements'!$D$3),1,"")</f>
        <v/>
      </c>
      <c r="J14" s="14" t="str">
        <f>TEXT(DATEVALUE(ValDate)+3,"jjjj")</f>
        <v>lundi</v>
      </c>
      <c r="K14" s="12">
        <f>IFERROR(INDEX(Saisie[],MATCH($J$18&amp;"|"&amp;ROW(A1),Saisie[Valeur unique],0),2),"")</f>
        <v>0.33333333333333331</v>
      </c>
      <c r="L14" s="12">
        <f>IFERROR(INDEX(Saisie[],MATCH($J$18&amp;"|"&amp;ROW(B1),Saisie[Valeur unique],0),3),"")</f>
        <v>0.41666666666666669</v>
      </c>
      <c r="M14" s="6" t="str">
        <f>IFERROR(INDEX(Saisie[],MATCH($J$18&amp;"|"&amp;ROW(A1),Saisie[Valeur unique],0),4)&amp;" : "&amp;INDEX(Saisie[],MATCH($J$18&amp;"|"&amp;ROW(A1),Saisie[Valeur unique],0),5),"")</f>
        <v>NOM A : OBJET A</v>
      </c>
      <c r="O14" s="78"/>
    </row>
    <row r="15" spans="1:16" ht="15" customHeight="1" x14ac:dyDescent="0.2">
      <c r="D15" s="26"/>
      <c r="G15" s="32">
        <v>0.5625</v>
      </c>
      <c r="H15" s="33" t="str">
        <f>IFERROR(INDEX(Saisie[],MATCH(DATEVALUE(ValDate)&amp;G15,RechDateEtHeure,0),4)&amp;" : "&amp;INDEX(Saisie[],MATCH(DATEVALUE(ValDate)&amp;G15,RechDateEtHeure,0),5),"")</f>
        <v>NOM 3 : OBJET 3</v>
      </c>
      <c r="I15" s="10"/>
      <c r="J15" s="77" t="str">
        <f>TEXT(DATEVALUE(ValDate)+3,"j-mmm")</f>
        <v>28-oct</v>
      </c>
      <c r="K15" s="13">
        <f>IFERROR(INDEX(Saisie[],MATCH($J$18&amp;"|"&amp;ROW(A2),Saisie[Valeur unique],0),2),"")</f>
        <v>0.4375</v>
      </c>
      <c r="L15" s="13">
        <f>IFERROR(INDEX(Saisie[],MATCH($J$18&amp;"|"&amp;ROW(D2),Saisie[Valeur unique],0),3),"")</f>
        <v>0.47916666666666669</v>
      </c>
      <c r="M15" s="7" t="str">
        <f>IFERROR(INDEX(Saisie[],MATCH($J$18&amp;"|"&amp;ROW(A2),Saisie[Valeur unique],0),4)&amp;" : "&amp;INDEX(Saisie[],MATCH($J$18&amp;"|"&amp;ROW(A2),Saisie[Valeur unique],0),5),"")</f>
        <v>NOM B : OBJET B</v>
      </c>
      <c r="O15" s="79"/>
    </row>
    <row r="16" spans="1:16" ht="15" customHeight="1" x14ac:dyDescent="0.2">
      <c r="G16" s="34">
        <v>0.58333333333333337</v>
      </c>
      <c r="H16" s="35" t="str">
        <f>IFERROR(INDEX(Saisie[],MATCH(DATEVALUE(ValDate)&amp;G16,RechDateEtHeure,0),4)&amp;" : "&amp;INDEX(Saisie[],MATCH(DATEVALUE(ValDate)&amp;G16,RechDateEtHeure,0),5),"")</f>
        <v/>
      </c>
      <c r="I16" s="10"/>
      <c r="J16" s="77"/>
      <c r="K16" s="13">
        <f>IFERROR(INDEX(Saisie[],MATCH($J$18&amp;"|"&amp;ROW(A3),Saisie[Valeur unique],0),2),"")</f>
        <v>0.5625</v>
      </c>
      <c r="L16" s="13">
        <f>IFERROR(INDEX(Saisie[],MATCH($J$18&amp;"|"&amp;ROW(D3),Saisie[Valeur unique],0),3),"")</f>
        <v>0.625</v>
      </c>
      <c r="M16" s="7" t="str">
        <f>IFERROR(INDEX(Saisie[],MATCH($J$18&amp;"|"&amp;ROW(A3),Saisie[Valeur unique],0),4)&amp;" : "&amp;INDEX(Saisie[],MATCH($J$18&amp;"|"&amp;ROW(A3),Saisie[Valeur unique],0),5),"")</f>
        <v>NOM C : OBJET C</v>
      </c>
      <c r="O16" s="78"/>
    </row>
    <row r="17" spans="7:15" ht="15" customHeight="1" x14ac:dyDescent="0.25">
      <c r="G17" s="32">
        <v>0.60416666666666663</v>
      </c>
      <c r="H17" s="33" t="str">
        <f>IFERROR(INDEX(Saisie[],MATCH(DATEVALUE(ValDate)&amp;G17,RechDateEtHeure,0),4)&amp;" : "&amp;INDEX(Saisie[],MATCH(DATEVALUE(ValDate)&amp;G17,RechDateEtHeure,0),5),"")</f>
        <v/>
      </c>
      <c r="I17" s="10"/>
      <c r="J17" s="58"/>
      <c r="K17" s="13">
        <f>IFERROR(INDEX(Saisie[],MATCH($J$18&amp;"|"&amp;ROW(A4),Saisie[Valeur unique],0),2),"")</f>
        <v>0.625</v>
      </c>
      <c r="L17" s="13">
        <f>IFERROR(INDEX(Saisie[],MATCH($J$18&amp;"|"&amp;ROW(B4),Saisie[Valeur unique],0),3),"")</f>
        <v>0.66666666666666663</v>
      </c>
      <c r="M17" s="7" t="str">
        <f>IFERROR(INDEX(Saisie[],MATCH($J$18&amp;"|"&amp;ROW(A4),Saisie[Valeur unique],0),4)&amp;" : "&amp;INDEX(Saisie[],MATCH($J$18&amp;"|"&amp;ROW(A4),Saisie[Valeur unique],0),5),"")</f>
        <v>NOM D : OBJET D</v>
      </c>
      <c r="O17" s="79"/>
    </row>
    <row r="18" spans="7:15" ht="15" customHeight="1" x14ac:dyDescent="0.2">
      <c r="G18" s="34">
        <v>0.625</v>
      </c>
      <c r="H18" s="35" t="str">
        <f>IFERROR(INDEX(Saisie[],MATCH(DATEVALUE(ValDate)&amp;G18,RechDateEtHeure,0),4)&amp;" : "&amp;INDEX(Saisie[],MATCH(DATEVALUE(ValDate)&amp;G18,RechDateEtHeure,0),5),"")</f>
        <v>NOM 4 : OBJET 4</v>
      </c>
      <c r="J18" s="15">
        <f>ValDate+3</f>
        <v>41575</v>
      </c>
      <c r="K18" s="43">
        <f>IFERROR(INDEX(Saisie[],MATCH($J$18&amp;"|"&amp;ROW(A5),Saisie[Valeur unique],0),2),"")</f>
        <v>0.6875</v>
      </c>
      <c r="L18" s="43">
        <f>IFERROR(INDEX(Saisie[],MATCH($J$18&amp;"|"&amp;ROW(B5),Saisie[Valeur unique],0),3),"")</f>
        <v>0.77083333333333337</v>
      </c>
      <c r="M18" s="44" t="str">
        <f>IFERROR(INDEX(Saisie[],MATCH($J$18&amp;"|"&amp;ROW(A5),Saisie[Valeur unique],0),4)&amp;" : "&amp;INDEX(Saisie[],MATCH($J$18&amp;"|"&amp;ROW(A5),Saisie[Valeur unique],0),5),"")</f>
        <v>NOM E : OBJET E</v>
      </c>
      <c r="O18" s="78"/>
    </row>
    <row r="19" spans="7:15" ht="15" customHeight="1" x14ac:dyDescent="0.25">
      <c r="G19" s="32">
        <v>0.64583333333333337</v>
      </c>
      <c r="H19" s="33" t="str">
        <f>IFERROR(INDEX(Saisie[],MATCH(DATEVALUE(ValDate)&amp;G19,RechDateEtHeure,0),4)&amp;" : "&amp;INDEX(Saisie[],MATCH(DATEVALUE(ValDate)&amp;G19,RechDateEtHeure,0),5),"")</f>
        <v/>
      </c>
      <c r="J19" s="14" t="str">
        <f>TEXT(DATEVALUE(ValDate)+4,"jjjj")</f>
        <v>mardi</v>
      </c>
      <c r="K19" s="12" t="str">
        <f>IFERROR(INDEX(Saisie[],MATCH($J$23&amp;"|"&amp;ROW(A1),Saisie[Valeur unique],0),2),"")</f>
        <v/>
      </c>
      <c r="L19" s="12" t="str">
        <f>IFERROR(INDEX(Saisie[],MATCH($J$23&amp;"|"&amp;ROW(B1),Saisie[Valeur unique],0),3),"")</f>
        <v/>
      </c>
      <c r="M19" s="6" t="str">
        <f>IFERROR(INDEX(Saisie[],MATCH($J$23&amp;"|"&amp;ROW(A1),Saisie[Valeur unique],0),4)&amp;" : "&amp;INDEX(Saisie[],MATCH($J$23&amp;"|"&amp;ROW(A1),Saisie[Valeur unique],0),5),"")</f>
        <v/>
      </c>
      <c r="O19" s="79"/>
    </row>
    <row r="20" spans="7:15" ht="15" customHeight="1" x14ac:dyDescent="0.2">
      <c r="G20" s="34">
        <v>0.66666666666666663</v>
      </c>
      <c r="H20" s="35" t="str">
        <f>IFERROR(INDEX(Saisie[],MATCH(DATEVALUE(ValDate)&amp;G20,RechDateEtHeure,0),4)&amp;" : "&amp;INDEX(Saisie[],MATCH(DATEVALUE(ValDate)&amp;G20,RechDateEtHeure,0),5),"")</f>
        <v/>
      </c>
      <c r="J20" s="77" t="str">
        <f>TEXT(DATEVALUE(ValDate)+4,"j-mmm")</f>
        <v>29-oct</v>
      </c>
      <c r="K20" s="13" t="str">
        <f>IFERROR(INDEX(Saisie[],MATCH($J$23&amp;"|"&amp;ROW(A2),Saisie[Valeur unique],0),2),"")</f>
        <v/>
      </c>
      <c r="L20" s="13" t="str">
        <f>IFERROR(INDEX(Saisie[],MATCH($J$23&amp;"|"&amp;ROW(D2),Saisie[Valeur unique],0),3),"")</f>
        <v/>
      </c>
      <c r="M20" s="7" t="str">
        <f>IFERROR(INDEX(Saisie[],MATCH($J$23&amp;"|"&amp;ROW(A2),Saisie[Valeur unique],0),4)&amp;" : "&amp;INDEX(Saisie[],MATCH($J$23&amp;"|"&amp;ROW(A2),Saisie[Valeur unique],0),5),"")</f>
        <v/>
      </c>
      <c r="O20" s="78"/>
    </row>
    <row r="21" spans="7:15" ht="15" customHeight="1" x14ac:dyDescent="0.2">
      <c r="G21" s="32">
        <v>0.6875</v>
      </c>
      <c r="H21" s="33" t="str">
        <f>IFERROR(INDEX(Saisie[],MATCH(DATEVALUE(ValDate)&amp;G21,RechDateEtHeure,0),4)&amp;" : "&amp;INDEX(Saisie[],MATCH(DATEVALUE(ValDate)&amp;G21,RechDateEtHeure,0),5),"")</f>
        <v>NOM 5 : OBJET 5</v>
      </c>
      <c r="J21" s="77"/>
      <c r="K21" s="13" t="str">
        <f>IFERROR(INDEX(Saisie[],MATCH($J$23&amp;"|"&amp;ROW(A3),Saisie[Valeur unique],0),2),"")</f>
        <v/>
      </c>
      <c r="L21" s="13" t="str">
        <f>IFERROR(INDEX(Saisie[],MATCH($J$23&amp;"|"&amp;ROW(D3),Saisie[Valeur unique],0),3),"")</f>
        <v/>
      </c>
      <c r="M21" s="7" t="str">
        <f>IFERROR(INDEX(Saisie[],MATCH($J$23&amp;"|"&amp;ROW(A3),Saisie[Valeur unique],0),4)&amp;" : "&amp;INDEX(Saisie[],MATCH($J$23&amp;"|"&amp;ROW(A3),Saisie[Valeur unique],0),5),"")</f>
        <v/>
      </c>
      <c r="O21" s="79"/>
    </row>
    <row r="22" spans="7:15" ht="15" customHeight="1" x14ac:dyDescent="0.25">
      <c r="G22" s="34">
        <v>0.70833333333333337</v>
      </c>
      <c r="H22" s="35" t="str">
        <f>IFERROR(INDEX(Saisie[],MATCH(DATEVALUE(ValDate)&amp;G22,RechDateEtHeure,0),4)&amp;" : "&amp;INDEX(Saisie[],MATCH(DATEVALUE(ValDate)&amp;G22,RechDateEtHeure,0),5),"")</f>
        <v/>
      </c>
      <c r="J22" s="58"/>
      <c r="K22" s="13" t="str">
        <f>IFERROR(INDEX(Saisie[],MATCH($J$23&amp;"|"&amp;ROW(A4),Saisie[Valeur unique],0),2),"")</f>
        <v/>
      </c>
      <c r="L22" s="13" t="str">
        <f>IFERROR(INDEX(Saisie[],MATCH($J$23&amp;"|"&amp;ROW(B4),Saisie[Valeur unique],0),3),"")</f>
        <v/>
      </c>
      <c r="M22" s="7" t="str">
        <f>IFERROR(INDEX(Saisie[],MATCH($J$23&amp;"|"&amp;ROW(A4),Saisie[Valeur unique],0),4)&amp;" : "&amp;INDEX(Saisie[],MATCH($J$23&amp;"|"&amp;ROW(A4),Saisie[Valeur unique],0),5),"")</f>
        <v/>
      </c>
      <c r="O22" s="78"/>
    </row>
    <row r="23" spans="7:15" ht="15" customHeight="1" x14ac:dyDescent="0.2">
      <c r="G23" s="32">
        <v>0.72916666666666663</v>
      </c>
      <c r="H23" s="33" t="str">
        <f>IFERROR(INDEX(Saisie[],MATCH(DATEVALUE(ValDate)&amp;G23,RechDateEtHeure,0),4)&amp;" : "&amp;INDEX(Saisie[],MATCH(DATEVALUE(ValDate)&amp;G23,RechDateEtHeure,0),5),"")</f>
        <v/>
      </c>
      <c r="J23" s="15">
        <f>ValDate+4</f>
        <v>41576</v>
      </c>
      <c r="K23" s="23" t="str">
        <f>IFERROR(INDEX(Saisie[],MATCH($J$23&amp;"|"&amp;ROW(A5),Saisie[Valeur unique],0),2),"")</f>
        <v/>
      </c>
      <c r="L23" s="23" t="str">
        <f>IFERROR(INDEX(Saisie[],MATCH($J$23&amp;"|"&amp;ROW(B5),Saisie[Valeur unique],0),3),"")</f>
        <v/>
      </c>
      <c r="M23" s="45" t="str">
        <f>IFERROR(INDEX(Saisie[],MATCH($J$23&amp;"|"&amp;ROW(A5),Saisie[Valeur unique],0),4)&amp;" : "&amp;INDEX(Saisie[],MATCH($J$23&amp;"|"&amp;ROW(A5),Saisie[Valeur unique],0),5),"")</f>
        <v/>
      </c>
      <c r="O23" s="79"/>
    </row>
    <row r="24" spans="7:15" ht="15" customHeight="1" x14ac:dyDescent="0.25">
      <c r="G24" s="34">
        <v>0.75</v>
      </c>
      <c r="H24" s="35" t="str">
        <f>IFERROR(INDEX(Saisie[],MATCH(DATEVALUE(ValDate)&amp;G24,RechDateEtHeure,0),4)&amp;" : "&amp;INDEX(Saisie[],MATCH(DATEVALUE(ValDate)&amp;G24,RechDateEtHeure,0),5),"")</f>
        <v/>
      </c>
      <c r="J24" s="60" t="str">
        <f>TEXT(DATEVALUE(ValDate)+5,"jjjj")</f>
        <v>mercredi</v>
      </c>
      <c r="K24" s="19" t="str">
        <f>IFERROR(INDEX(Saisie[],MATCH($J$28&amp;"|"&amp;ROW(A1),Saisie[Valeur unique],0),2),"")</f>
        <v/>
      </c>
      <c r="L24" s="19" t="str">
        <f>IFERROR(INDEX(Saisie[],MATCH($J$28&amp;"|"&amp;ROW(B1),Saisie[Valeur unique],0),3),"")</f>
        <v/>
      </c>
      <c r="M24" s="20" t="str">
        <f>IFERROR(INDEX(Saisie[],MATCH($J$28&amp;"|"&amp;ROW(A1),Saisie[Valeur unique],0),4)&amp;" : "&amp;INDEX(Saisie[],MATCH($J$28&amp;"|"&amp;ROW(A1),Saisie[Valeur unique],0),5),"")</f>
        <v/>
      </c>
      <c r="O24" s="78"/>
    </row>
    <row r="25" spans="7:15" ht="15" customHeight="1" x14ac:dyDescent="0.2">
      <c r="G25" s="32">
        <v>0.77083333333333337</v>
      </c>
      <c r="H25" s="33" t="str">
        <f>IFERROR(INDEX(Saisie[],MATCH(DATEVALUE(ValDate)&amp;G25,RechDateEtHeure,0),4)&amp;" : "&amp;INDEX(Saisie[],MATCH(DATEVALUE(ValDate)&amp;G25,RechDateEtHeure,0),5),"")</f>
        <v/>
      </c>
      <c r="J25" s="76" t="str">
        <f>TEXT(DATEVALUE(ValDate)+5,"j-mmm")</f>
        <v>30-oct</v>
      </c>
      <c r="K25" s="13" t="str">
        <f>IFERROR(INDEX(Saisie[],MATCH($J$28&amp;"|"&amp;ROW(A2),Saisie[Valeur unique],0),2),"")</f>
        <v/>
      </c>
      <c r="L25" s="13" t="str">
        <f>IFERROR(INDEX(Saisie[],MATCH($J$28&amp;"|"&amp;ROW(D2),Saisie[Valeur unique],0),3),"")</f>
        <v/>
      </c>
      <c r="M25" s="21" t="str">
        <f>IFERROR(INDEX(Saisie[],MATCH($J$28&amp;"|"&amp;ROW(A2),Saisie[Valeur unique],0),4)&amp;" : "&amp;INDEX(Saisie[],MATCH($J$28&amp;"|"&amp;ROW(A2),Saisie[Valeur unique],0),5),"")</f>
        <v/>
      </c>
      <c r="O25" s="79"/>
    </row>
    <row r="26" spans="7:15" ht="15" customHeight="1" x14ac:dyDescent="0.2">
      <c r="G26" s="36">
        <v>0.79166666666666663</v>
      </c>
      <c r="H26" s="37" t="str">
        <f>IFERROR(INDEX(Saisie[],MATCH(DATEVALUE(ValDate)&amp;G26,RechDateEtHeure,0),4)&amp;" : "&amp;INDEX(Saisie[],MATCH(DATEVALUE(ValDate)&amp;G26,RechDateEtHeure,0),5),"")</f>
        <v/>
      </c>
      <c r="J26" s="76"/>
      <c r="K26" s="13" t="str">
        <f>IFERROR(INDEX(Saisie[],MATCH($J$28&amp;"|"&amp;ROW(A3),Saisie[Valeur unique],0),2),"")</f>
        <v/>
      </c>
      <c r="L26" s="13" t="str">
        <f>IFERROR(INDEX(Saisie[],MATCH($J$28&amp;"|"&amp;ROW(D3),Saisie[Valeur unique],0),3),"")</f>
        <v/>
      </c>
      <c r="M26" s="21" t="str">
        <f>IFERROR(INDEX(Saisie[],MATCH($J$28&amp;"|"&amp;ROW(A3),Saisie[Valeur unique],0),4)&amp;" : "&amp;INDEX(Saisie[],MATCH($J$28&amp;"|"&amp;ROW(A3),Saisie[Valeur unique],0),5),"")</f>
        <v/>
      </c>
      <c r="O26" s="78"/>
    </row>
    <row r="27" spans="7:15" ht="15" customHeight="1" x14ac:dyDescent="0.25">
      <c r="G27" s="9"/>
      <c r="J27" s="58"/>
      <c r="K27" s="13" t="str">
        <f>IFERROR(INDEX(Saisie[],MATCH($J$28&amp;"|"&amp;ROW(A4),Saisie[Valeur unique],0),2),"")</f>
        <v/>
      </c>
      <c r="L27" s="13" t="str">
        <f>IFERROR(INDEX(Saisie[],MATCH($J$28&amp;"|"&amp;ROW(B4),Saisie[Valeur unique],0),3),"")</f>
        <v/>
      </c>
      <c r="M27" s="21" t="str">
        <f>IFERROR(INDEX(Saisie[],MATCH($J$28&amp;"|"&amp;ROW(A4),Saisie[Valeur unique],0),4)&amp;" : "&amp;INDEX(Saisie[],MATCH($J$28&amp;"|"&amp;ROW(A4),Saisie[Valeur unique],0),5),"")</f>
        <v/>
      </c>
      <c r="O27" s="79"/>
    </row>
    <row r="28" spans="7:15" ht="15" customHeight="1" x14ac:dyDescent="0.2">
      <c r="J28" s="22">
        <f>ValDate+5</f>
        <v>41577</v>
      </c>
      <c r="K28" s="23" t="str">
        <f>IFERROR(INDEX(Saisie[],MATCH($J$28&amp;"|"&amp;ROW(A5),Saisie[Valeur unique],0),2),"")</f>
        <v/>
      </c>
      <c r="L28" s="23" t="str">
        <f>IFERROR(INDEX(Saisie[],MATCH($J$28&amp;"|"&amp;ROW(B5),Saisie[Valeur unique],0),3),"")</f>
        <v/>
      </c>
      <c r="M28" s="24" t="str">
        <f>IFERROR(INDEX(Saisie[],MATCH($J$28&amp;"|"&amp;ROW(A5),Saisie[Valeur unique],0),4)&amp;" : "&amp;INDEX(Saisie[],MATCH($J$28&amp;"|"&amp;ROW(A5),Saisie[Valeur unique],0),5),"")</f>
        <v/>
      </c>
      <c r="O28" s="78"/>
    </row>
    <row r="29" spans="7:15" ht="15" customHeight="1" x14ac:dyDescent="0.25">
      <c r="J29" s="18" t="str">
        <f>TEXT(DATEVALUE(ValDate)+6,"jjjj")</f>
        <v>jeudi</v>
      </c>
      <c r="K29" s="19" t="str">
        <f>IFERROR(INDEX(Saisie[],MATCH($J$33&amp;"|"&amp;ROW(A1),Saisie[Valeur unique],0),2),"")</f>
        <v/>
      </c>
      <c r="L29" s="19" t="str">
        <f>IFERROR(INDEX(Saisie[],MATCH($J$33&amp;"|"&amp;ROW(B1),Saisie[Valeur unique],0),3),"")</f>
        <v/>
      </c>
      <c r="M29" s="20" t="str">
        <f>IFERROR(INDEX(Saisie[],MATCH($J$33&amp;"|"&amp;ROW(A1),Saisie[Valeur unique],0),4)&amp;" : "&amp;INDEX(Saisie[],MATCH($J$33&amp;"|"&amp;ROW(A1),Saisie[Valeur unique],0),5),"")</f>
        <v/>
      </c>
      <c r="O29" s="79"/>
    </row>
    <row r="30" spans="7:15" ht="15" customHeight="1" x14ac:dyDescent="0.2">
      <c r="J30" s="76" t="str">
        <f>TEXT(DATEVALUE(ValDate)+6,"j-mmm")</f>
        <v>31-oct</v>
      </c>
      <c r="K30" s="13" t="str">
        <f>IFERROR(INDEX(Saisie[],MATCH($J$33&amp;"|"&amp;ROW(A2),Saisie[Valeur unique],0),2),"")</f>
        <v/>
      </c>
      <c r="L30" s="13" t="str">
        <f>IFERROR(INDEX(Saisie[],MATCH($J$33&amp;"|"&amp;ROW(D2),Saisie[Valeur unique],0),3),"")</f>
        <v/>
      </c>
      <c r="M30" s="21" t="str">
        <f>IFERROR(INDEX(Saisie[],MATCH($J$33&amp;"|"&amp;ROW(A2),Saisie[Valeur unique],0),4)&amp;" : "&amp;INDEX(Saisie[],MATCH($J$33&amp;"|"&amp;ROW(A2),Saisie[Valeur unique],0),5),"")</f>
        <v/>
      </c>
      <c r="O30" s="78"/>
    </row>
    <row r="31" spans="7:15" ht="15" customHeight="1" x14ac:dyDescent="0.2">
      <c r="J31" s="76"/>
      <c r="K31" s="13" t="str">
        <f>IFERROR(INDEX(Saisie[],MATCH($J$33&amp;"|"&amp;ROW(A3),Saisie[Valeur unique],0),2),"")</f>
        <v/>
      </c>
      <c r="L31" s="13" t="str">
        <f>IFERROR(INDEX(Saisie[],MATCH($J$33&amp;"|"&amp;ROW(D3),Saisie[Valeur unique],0),3),"")</f>
        <v/>
      </c>
      <c r="M31" s="21" t="str">
        <f>IFERROR(INDEX(Saisie[],MATCH($J$33&amp;"|"&amp;ROW(A3),Saisie[Valeur unique],0),4)&amp;" : "&amp;INDEX(Saisie[],MATCH($J$33&amp;"|"&amp;ROW(A3),Saisie[Valeur unique],0),5),"")</f>
        <v/>
      </c>
      <c r="O31" s="79"/>
    </row>
    <row r="32" spans="7:15" ht="15" customHeight="1" x14ac:dyDescent="0.25">
      <c r="J32" s="58"/>
      <c r="K32" s="13" t="str">
        <f>IFERROR(INDEX(Saisie[],MATCH($J$33&amp;"|"&amp;ROW(A4),Saisie[Valeur unique],0),2),"")</f>
        <v/>
      </c>
      <c r="L32" s="13" t="str">
        <f>IFERROR(INDEX(Saisie[],MATCH($J$33&amp;"|"&amp;ROW(B4),Saisie[Valeur unique],0),3),"")</f>
        <v/>
      </c>
      <c r="M32" s="21" t="str">
        <f>IFERROR(INDEX(Saisie[],MATCH($J$33&amp;"|"&amp;ROW(A4),Saisie[Valeur unique],0),4)&amp;" : "&amp;INDEX(Saisie[],MATCH($J$33&amp;"|"&amp;ROW(A4),Saisie[Valeur unique],0),5),"")</f>
        <v/>
      </c>
      <c r="O32" s="78"/>
    </row>
    <row r="33" spans="10:15" ht="15" customHeight="1" x14ac:dyDescent="0.2">
      <c r="J33" s="25">
        <f>ValDate+6</f>
        <v>41578</v>
      </c>
      <c r="K33" s="23" t="str">
        <f>IFERROR(INDEX(Saisie[],MATCH($J$33&amp;"|"&amp;ROW(A5),Saisie[Valeur unique],0),2),"")</f>
        <v/>
      </c>
      <c r="L33" s="23" t="str">
        <f>IFERROR(INDEX(Saisie[],MATCH($J$33&amp;"|"&amp;ROW(B5),Saisie[Valeur unique],0),3),"")</f>
        <v/>
      </c>
      <c r="M33" s="24" t="str">
        <f>IFERROR(INDEX(Saisie[],MATCH($J$33&amp;"|"&amp;ROW(A5),Saisie[Valeur unique],0),4)&amp;" : "&amp;INDEX(Saisie[],MATCH($J$33&amp;"|"&amp;ROW(A5),Saisie[Valeur unique],0),5),"")</f>
        <v/>
      </c>
      <c r="O33" s="79"/>
    </row>
    <row r="34" spans="10:15" ht="15" customHeight="1" x14ac:dyDescent="0.2">
      <c r="O34" s="78"/>
    </row>
    <row r="35" spans="10:15" ht="15" customHeight="1" x14ac:dyDescent="0.2">
      <c r="O35" s="80"/>
    </row>
    <row r="36" spans="10:15" ht="15" customHeight="1" x14ac:dyDescent="0.2"/>
    <row r="37" spans="10:15" ht="15" customHeight="1" x14ac:dyDescent="0.2"/>
  </sheetData>
  <mergeCells count="26">
    <mergeCell ref="O34:O35"/>
    <mergeCell ref="B1:O1"/>
    <mergeCell ref="O28:O29"/>
    <mergeCell ref="O30:O31"/>
    <mergeCell ref="O32:O33"/>
    <mergeCell ref="O22:O23"/>
    <mergeCell ref="O24:O25"/>
    <mergeCell ref="O26:O27"/>
    <mergeCell ref="O16:O17"/>
    <mergeCell ref="O18:O19"/>
    <mergeCell ref="O20:O21"/>
    <mergeCell ref="J30:J31"/>
    <mergeCell ref="J10:J11"/>
    <mergeCell ref="J15:J16"/>
    <mergeCell ref="J20:J21"/>
    <mergeCell ref="O4:O5"/>
    <mergeCell ref="O2:O3"/>
    <mergeCell ref="K3:M3"/>
    <mergeCell ref="K2:M2"/>
    <mergeCell ref="J25:J26"/>
    <mergeCell ref="J5:J6"/>
    <mergeCell ref="O6:O7"/>
    <mergeCell ref="O8:O9"/>
    <mergeCell ref="O10:O11"/>
    <mergeCell ref="O12:O13"/>
    <mergeCell ref="O14:O15"/>
  </mergeCells>
  <conditionalFormatting sqref="K14:M18">
    <cfRule type="expression" dxfId="24" priority="46">
      <formula>OR(JoursFériés2013=$J$18,JoursFériés2014=$J$18,JoursFériés2015=$J$18)</formula>
    </cfRule>
    <cfRule type="expression" dxfId="23" priority="47">
      <formula>OR($J$14="samedi",$J$14="dimanche")</formula>
    </cfRule>
  </conditionalFormatting>
  <conditionalFormatting sqref="K9:M13">
    <cfRule type="expression" dxfId="22" priority="44">
      <formula>OR(JoursFériés2013=$J$13,JoursFériés2014=$J$13,JoursFériés2015=$J$13)</formula>
    </cfRule>
    <cfRule type="expression" dxfId="21" priority="45">
      <formula>OR($J$9="samedi",$J$9="dimanche")</formula>
    </cfRule>
  </conditionalFormatting>
  <conditionalFormatting sqref="K19:M23">
    <cfRule type="expression" dxfId="20" priority="48">
      <formula>OR(JoursFériés2013=$J$23,JoursFériés2014=$J$23,JoursFériés2015=$J$23)</formula>
    </cfRule>
    <cfRule type="expression" dxfId="19" priority="49">
      <formula>OR($J$19="samedi",$J$19="dimanche")</formula>
    </cfRule>
  </conditionalFormatting>
  <conditionalFormatting sqref="K24:M28">
    <cfRule type="expression" dxfId="18" priority="50">
      <formula>OR(JoursFériés2013=$J$28,JoursFériés2014=$J$28,JoursFériés2015=$J$28)</formula>
    </cfRule>
    <cfRule type="expression" dxfId="17" priority="51">
      <formula>OR($J$24="samedi",$J$24="dimanche")</formula>
    </cfRule>
  </conditionalFormatting>
  <conditionalFormatting sqref="K4:M8">
    <cfRule type="expression" dxfId="16" priority="42">
      <formula>OR($J$4="samedi",$J$4="dimanche")</formula>
    </cfRule>
    <cfRule type="expression" dxfId="15" priority="43">
      <formula>OR(JoursFériés2013=$J$8,JoursFériés2014=$J$8,JoursFériés2015=$J$8)</formula>
    </cfRule>
  </conditionalFormatting>
  <conditionalFormatting sqref="K29:M33">
    <cfRule type="expression" dxfId="14" priority="52">
      <formula>OR($J$29="samedi",$J$29="dimanche")</formula>
    </cfRule>
    <cfRule type="expression" dxfId="13" priority="53">
      <formula>OR(JoursFériés2013=$J$33,JoursFériés2014=$J$33,JoursFériés2015=$J$33)</formula>
    </cfRule>
  </conditionalFormatting>
  <conditionalFormatting sqref="G4:H26">
    <cfRule type="expression" dxfId="12" priority="54">
      <formula>OR(TEXT(DATEVALUE(ValDate),"jjjj")="samedi",TEXT(DATEVALUE(ValDate),"jjjj")="dimanche")</formula>
    </cfRule>
    <cfRule type="expression" dxfId="11" priority="55">
      <formula>OR(JoursFériés2013=$H$3,JoursFériés2014=$H$3,JoursFériés2015=$H$3)</formula>
    </cfRule>
  </conditionalFormatting>
  <conditionalFormatting sqref="G4:H4">
    <cfRule type="expression" dxfId="10" priority="56">
      <formula>$I$2=0</formula>
    </cfRule>
  </conditionalFormatting>
  <printOptions horizontalCentered="1"/>
  <pageMargins left="0.25" right="0.25" top="0.75" bottom="0.75" header="0.3" footer="0.3"/>
  <pageSetup fitToHeight="0" orientation="landscape" r:id="rId1"/>
  <ignoredErrors>
    <ignoredError sqref="K3 H3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6" r:id="rId5" name="Lieu">
              <controlPr defaultSize="0" autoLine="0" autoPict="0">
                <anchor moveWithCells="1">
                  <from>
                    <xdr:col>2</xdr:col>
                    <xdr:colOff>609600</xdr:colOff>
                    <xdr:row>3</xdr:row>
                    <xdr:rowOff>171450</xdr:rowOff>
                  </from>
                  <to>
                    <xdr:col>3</xdr:col>
                    <xdr:colOff>1457325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6" name="Drop Down 24">
              <controlPr defaultSize="0" autoLine="0" autoPict="0">
                <anchor moveWithCells="1">
                  <from>
                    <xdr:col>2</xdr:col>
                    <xdr:colOff>609600</xdr:colOff>
                    <xdr:row>5</xdr:row>
                    <xdr:rowOff>171450</xdr:rowOff>
                  </from>
                  <to>
                    <xdr:col>3</xdr:col>
                    <xdr:colOff>1457325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7" name="Drop Down 25">
              <controlPr defaultSize="0" autoLine="0" autoPict="0">
                <anchor moveWithCells="1">
                  <from>
                    <xdr:col>2</xdr:col>
                    <xdr:colOff>609600</xdr:colOff>
                    <xdr:row>7</xdr:row>
                    <xdr:rowOff>171450</xdr:rowOff>
                  </from>
                  <to>
                    <xdr:col>3</xdr:col>
                    <xdr:colOff>1457325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8" name="Drop Down 26">
              <controlPr defaultSize="0" autoLine="0" autoPict="0">
                <anchor moveWithCells="1">
                  <from>
                    <xdr:col>2</xdr:col>
                    <xdr:colOff>609600</xdr:colOff>
                    <xdr:row>9</xdr:row>
                    <xdr:rowOff>171450</xdr:rowOff>
                  </from>
                  <to>
                    <xdr:col>3</xdr:col>
                    <xdr:colOff>1457325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J14"/>
  <sheetViews>
    <sheetView showGridLines="0" zoomScaleNormal="100" workbookViewId="0">
      <selection activeCell="D3" sqref="D3"/>
    </sheetView>
  </sheetViews>
  <sheetFormatPr baseColWidth="10" defaultColWidth="9.33203125" defaultRowHeight="12" x14ac:dyDescent="0.2"/>
  <cols>
    <col min="1" max="1" width="6.5" style="3" customWidth="1"/>
    <col min="2" max="2" width="18.6640625" style="4" bestFit="1" customWidth="1"/>
    <col min="3" max="4" width="15.83203125" style="4" customWidth="1"/>
    <col min="5" max="5" width="24" style="3" customWidth="1"/>
    <col min="6" max="6" width="25.83203125" style="3" customWidth="1"/>
    <col min="7" max="7" width="24.1640625" style="3" customWidth="1"/>
    <col min="8" max="8" width="40.1640625" style="3" customWidth="1"/>
    <col min="9" max="9" width="14.6640625" style="3" customWidth="1"/>
    <col min="10" max="10" width="6.5" style="3" customWidth="1"/>
    <col min="11" max="11" width="32.83203125" style="3" customWidth="1"/>
    <col min="12" max="12" width="9.33203125" style="3" customWidth="1"/>
    <col min="13" max="16384" width="9.33203125" style="3"/>
  </cols>
  <sheetData>
    <row r="1" spans="2:10" ht="39" customHeight="1" x14ac:dyDescent="0.2">
      <c r="B1" s="82" t="s">
        <v>7</v>
      </c>
      <c r="C1" s="82"/>
      <c r="D1" s="82"/>
      <c r="E1" s="82"/>
      <c r="F1" s="82"/>
      <c r="G1" s="82"/>
      <c r="H1" s="82"/>
      <c r="I1" s="82"/>
      <c r="J1" s="3" t="s">
        <v>1</v>
      </c>
    </row>
    <row r="2" spans="2:10" ht="42.75" customHeight="1" x14ac:dyDescent="0.2">
      <c r="B2" s="8" t="s">
        <v>0</v>
      </c>
      <c r="C2" s="8" t="s">
        <v>36</v>
      </c>
      <c r="D2" s="8" t="s">
        <v>35</v>
      </c>
      <c r="E2" s="5" t="s">
        <v>37</v>
      </c>
      <c r="F2" s="5" t="s">
        <v>20</v>
      </c>
      <c r="G2" s="5" t="s">
        <v>2</v>
      </c>
      <c r="H2" s="17" t="s">
        <v>33</v>
      </c>
      <c r="I2" s="17" t="s">
        <v>32</v>
      </c>
      <c r="J2" s="3" t="s">
        <v>1</v>
      </c>
    </row>
    <row r="3" spans="2:10" ht="21" customHeight="1" x14ac:dyDescent="0.2">
      <c r="B3" s="59">
        <v>41572</v>
      </c>
      <c r="C3" s="16">
        <v>0.33333333333333331</v>
      </c>
      <c r="D3" s="16">
        <v>0.39583333333333331</v>
      </c>
      <c r="E3" s="2" t="s">
        <v>21</v>
      </c>
      <c r="F3" s="2" t="s">
        <v>26</v>
      </c>
      <c r="G3" s="2" t="s">
        <v>3</v>
      </c>
      <c r="H3" s="2"/>
      <c r="I3" s="2" t="str">
        <f>Saisie[[#This Row],[DATE]]&amp;"|"&amp;COUNTIF($B$3:B3,B3)</f>
        <v>41572|1</v>
      </c>
    </row>
    <row r="4" spans="2:10" ht="21" customHeight="1" x14ac:dyDescent="0.2">
      <c r="B4" s="59">
        <v>41572</v>
      </c>
      <c r="C4" s="16">
        <v>0.4375</v>
      </c>
      <c r="D4" s="16">
        <v>0.47916666666666669</v>
      </c>
      <c r="E4" s="2" t="s">
        <v>22</v>
      </c>
      <c r="F4" s="2" t="s">
        <v>27</v>
      </c>
      <c r="G4" s="2" t="s">
        <v>3</v>
      </c>
      <c r="H4" s="2"/>
      <c r="I4" s="2" t="str">
        <f>Saisie[[#This Row],[DATE]]&amp;"|"&amp;COUNTIF($B$3:B4,B4)</f>
        <v>41572|2</v>
      </c>
    </row>
    <row r="5" spans="2:10" ht="21" customHeight="1" x14ac:dyDescent="0.2">
      <c r="B5" s="59">
        <v>41572</v>
      </c>
      <c r="C5" s="16">
        <v>0.5625</v>
      </c>
      <c r="D5" s="16">
        <v>0.625</v>
      </c>
      <c r="E5" s="2" t="s">
        <v>23</v>
      </c>
      <c r="F5" s="2" t="s">
        <v>28</v>
      </c>
      <c r="G5" s="2" t="s">
        <v>3</v>
      </c>
      <c r="H5" s="2"/>
      <c r="I5" s="2" t="str">
        <f>Saisie[[#This Row],[DATE]]&amp;"|"&amp;COUNTIF($B$3:B5,B5)</f>
        <v>41572|3</v>
      </c>
    </row>
    <row r="6" spans="2:10" ht="21" customHeight="1" x14ac:dyDescent="0.2">
      <c r="B6" s="59">
        <v>41572</v>
      </c>
      <c r="C6" s="16">
        <v>0.625</v>
      </c>
      <c r="D6" s="16">
        <v>0.66666666666666663</v>
      </c>
      <c r="E6" s="2" t="s">
        <v>24</v>
      </c>
      <c r="F6" s="2" t="s">
        <v>29</v>
      </c>
      <c r="G6" s="2" t="s">
        <v>3</v>
      </c>
      <c r="H6" s="2"/>
      <c r="I6" s="2" t="str">
        <f>Saisie[[#This Row],[DATE]]&amp;"|"&amp;COUNTIF($B$3:B6,B6)</f>
        <v>41572|4</v>
      </c>
    </row>
    <row r="7" spans="2:10" ht="21" customHeight="1" x14ac:dyDescent="0.2">
      <c r="B7" s="59">
        <v>41572</v>
      </c>
      <c r="C7" s="16">
        <v>0.6875</v>
      </c>
      <c r="D7" s="16">
        <v>0.77083333333333337</v>
      </c>
      <c r="E7" s="2" t="s">
        <v>25</v>
      </c>
      <c r="F7" s="2" t="s">
        <v>30</v>
      </c>
      <c r="G7" s="2" t="s">
        <v>3</v>
      </c>
      <c r="H7" s="2"/>
      <c r="I7" s="2" t="str">
        <f>Saisie[[#This Row],[DATE]]&amp;"|"&amp;COUNTIF($B$3:B7,B7)</f>
        <v>41572|5</v>
      </c>
    </row>
    <row r="8" spans="2:10" ht="21" customHeight="1" x14ac:dyDescent="0.2">
      <c r="B8" s="59">
        <v>41575</v>
      </c>
      <c r="C8" s="16">
        <v>0.33333333333333331</v>
      </c>
      <c r="D8" s="16">
        <v>0.41666666666666669</v>
      </c>
      <c r="E8" s="2" t="s">
        <v>38</v>
      </c>
      <c r="F8" s="2" t="s">
        <v>42</v>
      </c>
      <c r="G8" s="2" t="s">
        <v>3</v>
      </c>
      <c r="H8" s="2"/>
      <c r="I8" s="2" t="str">
        <f>Saisie[[#This Row],[DATE]]&amp;"|"&amp;COUNTIF($B$3:B8,B8)</f>
        <v>41575|1</v>
      </c>
    </row>
    <row r="9" spans="2:10" ht="21" customHeight="1" x14ac:dyDescent="0.2">
      <c r="B9" s="59">
        <v>41575</v>
      </c>
      <c r="C9" s="16">
        <v>0.4375</v>
      </c>
      <c r="D9" s="16">
        <v>0.47916666666666669</v>
      </c>
      <c r="E9" s="2" t="s">
        <v>39</v>
      </c>
      <c r="F9" s="2" t="s">
        <v>43</v>
      </c>
      <c r="G9" s="2" t="s">
        <v>3</v>
      </c>
      <c r="H9" s="2"/>
      <c r="I9" s="2" t="str">
        <f>Saisie[[#This Row],[DATE]]&amp;"|"&amp;COUNTIF($B$3:B9,B9)</f>
        <v>41575|2</v>
      </c>
    </row>
    <row r="10" spans="2:10" ht="21" customHeight="1" x14ac:dyDescent="0.2">
      <c r="B10" s="59">
        <v>41575</v>
      </c>
      <c r="C10" s="16">
        <v>0.5625</v>
      </c>
      <c r="D10" s="16">
        <v>0.625</v>
      </c>
      <c r="E10" s="2" t="s">
        <v>40</v>
      </c>
      <c r="F10" s="2" t="s">
        <v>44</v>
      </c>
      <c r="G10" s="2" t="s">
        <v>70</v>
      </c>
      <c r="H10" s="2"/>
      <c r="I10" s="2" t="str">
        <f>Saisie[[#This Row],[DATE]]&amp;"|"&amp;COUNTIF($B$3:B10,B10)</f>
        <v>41575|3</v>
      </c>
    </row>
    <row r="11" spans="2:10" ht="21" customHeight="1" x14ac:dyDescent="0.2">
      <c r="B11" s="59">
        <v>41575</v>
      </c>
      <c r="C11" s="16">
        <v>0.625</v>
      </c>
      <c r="D11" s="16">
        <v>0.66666666666666663</v>
      </c>
      <c r="E11" s="2" t="s">
        <v>41</v>
      </c>
      <c r="F11" s="2" t="s">
        <v>45</v>
      </c>
      <c r="G11" s="2" t="s">
        <v>70</v>
      </c>
      <c r="H11" s="2"/>
      <c r="I11" s="2" t="str">
        <f>Saisie[[#This Row],[DATE]]&amp;"|"&amp;COUNTIF($B$3:B11,B11)</f>
        <v>41575|4</v>
      </c>
      <c r="J11" s="3" t="s">
        <v>1</v>
      </c>
    </row>
    <row r="12" spans="2:10" ht="21" customHeight="1" x14ac:dyDescent="0.2">
      <c r="B12" s="59">
        <v>41575</v>
      </c>
      <c r="C12" s="16">
        <v>0.6875</v>
      </c>
      <c r="D12" s="16">
        <v>0.77083333333333337</v>
      </c>
      <c r="E12" s="2" t="s">
        <v>46</v>
      </c>
      <c r="F12" s="2" t="s">
        <v>47</v>
      </c>
      <c r="G12" s="2" t="s">
        <v>70</v>
      </c>
      <c r="H12" s="2"/>
      <c r="I12" s="2" t="str">
        <f>Saisie[[#This Row],[DATE]]&amp;"|"&amp;COUNTIF($B$3:B12,B12)</f>
        <v>41575|5</v>
      </c>
      <c r="J12" s="3" t="s">
        <v>1</v>
      </c>
    </row>
    <row r="14" spans="2:10" x14ac:dyDescent="0.2">
      <c r="C14" s="4" t="str">
        <f>IF(C4&lt;D3,"ERREUR!","")</f>
        <v/>
      </c>
    </row>
  </sheetData>
  <mergeCells count="1">
    <mergeCell ref="B1:I1"/>
  </mergeCells>
  <dataValidations count="2">
    <dataValidation type="list" allowBlank="1" showInputMessage="1" showErrorMessage="1" sqref="C3:D12">
      <formula1>ListeHeure</formula1>
    </dataValidation>
    <dataValidation type="list" allowBlank="1" showInputMessage="1" showErrorMessage="1" sqref="G3:G12">
      <formula1>ListeLieux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  <picture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'Agenda quotidien'!#REF!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/>
  </sheetPr>
  <dimension ref="A1:J31"/>
  <sheetViews>
    <sheetView showGridLines="0" topLeftCell="A2" zoomScaleNormal="100" workbookViewId="0">
      <selection activeCell="F3" sqref="F3"/>
    </sheetView>
  </sheetViews>
  <sheetFormatPr baseColWidth="10" defaultColWidth="9.33203125" defaultRowHeight="18.75" customHeight="1" x14ac:dyDescent="0.2"/>
  <cols>
    <col min="3" max="3" width="3.1640625" bestFit="1" customWidth="1"/>
    <col min="4" max="4" width="11" bestFit="1" customWidth="1"/>
    <col min="5" max="5" width="7.83203125" style="10" customWidth="1"/>
    <col min="6" max="6" width="19.5" style="9" customWidth="1"/>
    <col min="7" max="7" width="23.1640625" style="30" customWidth="1"/>
    <col min="8" max="10" width="12.83203125" style="10" customWidth="1"/>
  </cols>
  <sheetData>
    <row r="1" spans="1:10" ht="18.75" customHeight="1" x14ac:dyDescent="0.2">
      <c r="A1">
        <v>1</v>
      </c>
      <c r="B1" t="s">
        <v>60</v>
      </c>
      <c r="C1">
        <v>1</v>
      </c>
      <c r="D1" t="s">
        <v>8</v>
      </c>
      <c r="E1" s="10">
        <v>2013</v>
      </c>
      <c r="F1" s="29" t="s">
        <v>3</v>
      </c>
      <c r="H1" s="28">
        <v>2013</v>
      </c>
      <c r="I1" s="28">
        <v>2014</v>
      </c>
      <c r="J1" s="28">
        <v>2015</v>
      </c>
    </row>
    <row r="2" spans="1:10" ht="18.75" customHeight="1" x14ac:dyDescent="0.2">
      <c r="A2">
        <v>2</v>
      </c>
      <c r="B2" t="s">
        <v>61</v>
      </c>
      <c r="C2">
        <v>2</v>
      </c>
      <c r="D2" t="s">
        <v>9</v>
      </c>
      <c r="E2" s="10">
        <v>2014</v>
      </c>
      <c r="F2" s="29" t="s">
        <v>70</v>
      </c>
      <c r="G2" s="30" t="s">
        <v>48</v>
      </c>
      <c r="H2" s="27">
        <v>41275</v>
      </c>
      <c r="I2" s="27">
        <v>41640</v>
      </c>
      <c r="J2" s="27">
        <v>42005</v>
      </c>
    </row>
    <row r="3" spans="1:10" ht="18.75" customHeight="1" x14ac:dyDescent="0.2">
      <c r="A3">
        <v>3</v>
      </c>
      <c r="B3" t="s">
        <v>62</v>
      </c>
      <c r="C3">
        <v>3</v>
      </c>
      <c r="D3" t="s">
        <v>10</v>
      </c>
      <c r="E3" s="10">
        <v>2015</v>
      </c>
      <c r="G3" s="30" t="s">
        <v>49</v>
      </c>
      <c r="H3" s="27">
        <v>41365</v>
      </c>
      <c r="I3" s="27">
        <v>41750</v>
      </c>
      <c r="J3" s="27">
        <v>42100</v>
      </c>
    </row>
    <row r="4" spans="1:10" ht="18.75" customHeight="1" x14ac:dyDescent="0.2">
      <c r="A4">
        <v>4</v>
      </c>
      <c r="B4" t="s">
        <v>63</v>
      </c>
      <c r="C4">
        <v>4</v>
      </c>
      <c r="D4" t="s">
        <v>11</v>
      </c>
      <c r="E4" s="10">
        <v>2016</v>
      </c>
      <c r="G4" s="30" t="s">
        <v>50</v>
      </c>
      <c r="H4" s="27">
        <v>41395</v>
      </c>
      <c r="I4" s="27">
        <v>41760</v>
      </c>
      <c r="J4" s="27">
        <v>42125</v>
      </c>
    </row>
    <row r="5" spans="1:10" ht="18.75" customHeight="1" x14ac:dyDescent="0.2">
      <c r="A5">
        <v>5</v>
      </c>
      <c r="B5" t="s">
        <v>64</v>
      </c>
      <c r="C5">
        <v>5</v>
      </c>
      <c r="D5" t="s">
        <v>12</v>
      </c>
      <c r="E5" s="10">
        <v>2017</v>
      </c>
      <c r="G5" s="31" t="s">
        <v>58</v>
      </c>
      <c r="H5" s="27">
        <v>41402</v>
      </c>
      <c r="I5" s="27">
        <v>41767</v>
      </c>
      <c r="J5" s="27">
        <v>42132</v>
      </c>
    </row>
    <row r="6" spans="1:10" ht="18.75" customHeight="1" x14ac:dyDescent="0.2">
      <c r="A6">
        <v>6</v>
      </c>
      <c r="B6" t="s">
        <v>65</v>
      </c>
      <c r="C6">
        <v>6</v>
      </c>
      <c r="D6" t="s">
        <v>13</v>
      </c>
      <c r="E6" s="10">
        <v>2018</v>
      </c>
      <c r="G6" s="30" t="s">
        <v>51</v>
      </c>
      <c r="H6" s="27">
        <v>41403</v>
      </c>
      <c r="I6" s="27">
        <v>41788</v>
      </c>
      <c r="J6" s="27">
        <v>42138</v>
      </c>
    </row>
    <row r="7" spans="1:10" ht="18.75" customHeight="1" x14ac:dyDescent="0.2">
      <c r="A7">
        <v>7</v>
      </c>
      <c r="B7" t="s">
        <v>66</v>
      </c>
      <c r="C7">
        <v>7</v>
      </c>
      <c r="D7" t="s">
        <v>14</v>
      </c>
      <c r="E7" s="10">
        <v>2019</v>
      </c>
      <c r="G7" s="30" t="s">
        <v>52</v>
      </c>
      <c r="H7" s="27">
        <v>41414</v>
      </c>
      <c r="I7" s="27">
        <v>41799</v>
      </c>
      <c r="J7" s="27">
        <v>42149</v>
      </c>
    </row>
    <row r="8" spans="1:10" ht="18.75" customHeight="1" x14ac:dyDescent="0.2">
      <c r="C8">
        <v>8</v>
      </c>
      <c r="D8" t="s">
        <v>15</v>
      </c>
      <c r="E8" s="10">
        <v>2020</v>
      </c>
      <c r="G8" s="30" t="s">
        <v>53</v>
      </c>
      <c r="H8" s="27">
        <v>41469</v>
      </c>
      <c r="I8" s="27">
        <v>41834</v>
      </c>
      <c r="J8" s="27">
        <v>42199</v>
      </c>
    </row>
    <row r="9" spans="1:10" ht="18.75" customHeight="1" x14ac:dyDescent="0.2">
      <c r="C9">
        <v>9</v>
      </c>
      <c r="D9" t="s">
        <v>16</v>
      </c>
      <c r="G9" s="30" t="s">
        <v>54</v>
      </c>
      <c r="H9" s="27">
        <v>41501</v>
      </c>
      <c r="I9" s="27">
        <v>41866</v>
      </c>
      <c r="J9" s="27">
        <v>42231</v>
      </c>
    </row>
    <row r="10" spans="1:10" ht="18.75" customHeight="1" x14ac:dyDescent="0.2">
      <c r="C10">
        <v>10</v>
      </c>
      <c r="D10" t="s">
        <v>17</v>
      </c>
      <c r="G10" s="30" t="s">
        <v>55</v>
      </c>
      <c r="H10" s="27">
        <v>41579</v>
      </c>
      <c r="I10" s="27">
        <v>41944</v>
      </c>
      <c r="J10" s="27">
        <v>42309</v>
      </c>
    </row>
    <row r="11" spans="1:10" ht="18.75" customHeight="1" x14ac:dyDescent="0.2">
      <c r="C11">
        <v>11</v>
      </c>
      <c r="D11" t="s">
        <v>18</v>
      </c>
      <c r="G11" s="30" t="s">
        <v>56</v>
      </c>
      <c r="H11" s="27">
        <v>41589</v>
      </c>
      <c r="I11" s="27">
        <v>41954</v>
      </c>
      <c r="J11" s="27">
        <v>42319</v>
      </c>
    </row>
    <row r="12" spans="1:10" ht="18.75" customHeight="1" x14ac:dyDescent="0.2">
      <c r="C12">
        <v>12</v>
      </c>
      <c r="D12" t="s">
        <v>19</v>
      </c>
      <c r="G12" s="30" t="s">
        <v>57</v>
      </c>
      <c r="H12" s="27">
        <v>41633</v>
      </c>
      <c r="I12" s="27">
        <v>41998</v>
      </c>
      <c r="J12" s="27">
        <v>42363</v>
      </c>
    </row>
    <row r="13" spans="1:10" ht="18.75" customHeight="1" x14ac:dyDescent="0.2">
      <c r="C13">
        <v>13</v>
      </c>
      <c r="G13" s="30" t="s">
        <v>59</v>
      </c>
      <c r="H13" s="27">
        <v>41634</v>
      </c>
      <c r="I13" s="27">
        <v>41999</v>
      </c>
      <c r="J13" s="27">
        <v>42364</v>
      </c>
    </row>
    <row r="14" spans="1:10" ht="18.75" customHeight="1" x14ac:dyDescent="0.2">
      <c r="C14">
        <v>14</v>
      </c>
    </row>
    <row r="15" spans="1:10" ht="18.75" customHeight="1" x14ac:dyDescent="0.2">
      <c r="C15">
        <v>15</v>
      </c>
    </row>
    <row r="16" spans="1:10" ht="18.75" customHeight="1" x14ac:dyDescent="0.2">
      <c r="C16">
        <v>16</v>
      </c>
    </row>
    <row r="17" spans="3:3" ht="18.75" customHeight="1" x14ac:dyDescent="0.2">
      <c r="C17">
        <v>17</v>
      </c>
    </row>
    <row r="18" spans="3:3" ht="18.75" customHeight="1" x14ac:dyDescent="0.2">
      <c r="C18">
        <v>18</v>
      </c>
    </row>
    <row r="19" spans="3:3" ht="18.75" customHeight="1" x14ac:dyDescent="0.2">
      <c r="C19">
        <v>19</v>
      </c>
    </row>
    <row r="20" spans="3:3" ht="18.75" customHeight="1" x14ac:dyDescent="0.2">
      <c r="C20">
        <v>20</v>
      </c>
    </row>
    <row r="21" spans="3:3" ht="18.75" customHeight="1" x14ac:dyDescent="0.2">
      <c r="C21">
        <v>21</v>
      </c>
    </row>
    <row r="22" spans="3:3" ht="18.75" customHeight="1" x14ac:dyDescent="0.2">
      <c r="C22">
        <v>22</v>
      </c>
    </row>
    <row r="23" spans="3:3" ht="18.75" customHeight="1" x14ac:dyDescent="0.2">
      <c r="C23">
        <v>23</v>
      </c>
    </row>
    <row r="24" spans="3:3" ht="18.75" customHeight="1" x14ac:dyDescent="0.2">
      <c r="C24">
        <v>24</v>
      </c>
    </row>
    <row r="25" spans="3:3" ht="18.75" customHeight="1" x14ac:dyDescent="0.2">
      <c r="C25">
        <v>25</v>
      </c>
    </row>
    <row r="26" spans="3:3" ht="18.75" customHeight="1" x14ac:dyDescent="0.2">
      <c r="C26">
        <v>26</v>
      </c>
    </row>
    <row r="27" spans="3:3" ht="18.75" customHeight="1" x14ac:dyDescent="0.2">
      <c r="C27">
        <v>27</v>
      </c>
    </row>
    <row r="28" spans="3:3" ht="18.75" customHeight="1" x14ac:dyDescent="0.2">
      <c r="C28">
        <v>28</v>
      </c>
    </row>
    <row r="29" spans="3:3" ht="18.75" customHeight="1" x14ac:dyDescent="0.2">
      <c r="C29">
        <v>29</v>
      </c>
    </row>
    <row r="30" spans="3:3" ht="18.75" customHeight="1" x14ac:dyDescent="0.2">
      <c r="C30">
        <v>30</v>
      </c>
    </row>
    <row r="31" spans="3:3" ht="18.75" customHeight="1" x14ac:dyDescent="0.2">
      <c r="C31">
        <v>31</v>
      </c>
    </row>
  </sheetData>
  <pageMargins left="0.7" right="0.7" top="0.75" bottom="0.75" header="0.3" footer="0.3"/>
  <pageSetup orientation="landscape"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18</vt:i4>
      </vt:variant>
    </vt:vector>
  </HeadingPairs>
  <TitlesOfParts>
    <vt:vector size="21" baseType="lpstr">
      <vt:lpstr>Agenda quotidien</vt:lpstr>
      <vt:lpstr>Planificateur d'événements</vt:lpstr>
      <vt:lpstr>Données</vt:lpstr>
      <vt:lpstr>AnnéeAgenda</vt:lpstr>
      <vt:lpstr>DateRéservation</vt:lpstr>
      <vt:lpstr>HeureDébut</vt:lpstr>
      <vt:lpstr>HeureFin</vt:lpstr>
      <vt:lpstr>JourAgenda</vt:lpstr>
      <vt:lpstr>JoursFériés2013</vt:lpstr>
      <vt:lpstr>JoursFériés2014</vt:lpstr>
      <vt:lpstr>JoursFériés2015</vt:lpstr>
      <vt:lpstr>LieuxAgenda</vt:lpstr>
      <vt:lpstr>ListeAnnée</vt:lpstr>
      <vt:lpstr>ListeHeure</vt:lpstr>
      <vt:lpstr>ListeJours</vt:lpstr>
      <vt:lpstr>ListeLieux</vt:lpstr>
      <vt:lpstr>ListeMois</vt:lpstr>
      <vt:lpstr>MoisAgenda</vt:lpstr>
      <vt:lpstr>NuméroAnnée</vt:lpstr>
      <vt:lpstr>NuméroMois</vt:lpstr>
      <vt:lpstr>ValDate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ADL</dc:creator>
  <cp:lastModifiedBy>ADL</cp:lastModifiedBy>
  <dcterms:created xsi:type="dcterms:W3CDTF">2013-10-15T10:56:43Z</dcterms:created>
  <dcterms:modified xsi:type="dcterms:W3CDTF">2013-11-06T22:53:19Z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