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defaultThemeVersion="124226"/>
  <bookViews>
    <workbookView xWindow="30" yWindow="30" windowWidth="20280" windowHeight="8160" tabRatio="705"/>
  </bookViews>
  <sheets>
    <sheet name="Feuil1" sheetId="8" r:id="rId1"/>
    <sheet name="BILAN 1ER SEMESTRE 2014" sheetId="1" r:id="rId2"/>
    <sheet name="SERVICE" sheetId="2" r:id="rId3"/>
    <sheet name="FOURNISSEUR" sheetId="3" r:id="rId4"/>
    <sheet name="PRODUIT" sheetId="4" r:id="rId5"/>
    <sheet name="Fluctuation achats " sheetId="6" r:id="rId6"/>
    <sheet name="facturation" sheetId="7" r:id="rId7"/>
  </sheets>
  <definedNames>
    <definedName name="_xlnm._FilterDatabase" localSheetId="1" hidden="1">'BILAN 1ER SEMESTRE 2014'!$A$4:$L$162</definedName>
    <definedName name="_xlnm._FilterDatabase" localSheetId="5" hidden="1">'Fluctuation achats '!#REF!</definedName>
    <definedName name="_xlnm._FilterDatabase" localSheetId="3" hidden="1">FOURNISSEUR!$A$2:$G$2</definedName>
    <definedName name="_xlnm._FilterDatabase" localSheetId="4" hidden="1">PRODUIT!$A$4:$F$4</definedName>
    <definedName name="DATED">'BILAN 1ER SEMESTRE 2014'!$B$5:$B$162</definedName>
    <definedName name="DATER">'BILAN 1ER SEMESTRE 2014'!$C$5:$C$162</definedName>
    <definedName name="FOURNISSEUR">'BILAN 1ER SEMESTRE 2014'!$E$5:$E$162</definedName>
    <definedName name="FR">'BILAN 1ER SEMESTRE 2014'!$E$5:$E$162</definedName>
    <definedName name="MNT">'BILAN 1ER SEMESTRE 2014'!$H$5:$H$162</definedName>
    <definedName name="moisd">'BILAN 1ER SEMESTRE 2014'!#REF!</definedName>
    <definedName name="moissd">'BILAN 1ER SEMESTRE 2014'!$L$5:$L$162</definedName>
    <definedName name="MONTANT">'BILAN 1ER SEMESTRE 2014'!$H$5:$H$162</definedName>
    <definedName name="NAFTAL">'BILAN 1ER SEMESTRE 2014'!$E$5:$E$162</definedName>
    <definedName name="NBC">'BILAN 1ER SEMESTRE 2014'!$D$5:$D$162</definedName>
    <definedName name="PR">'BILAN 1ER SEMESTRE 2014'!$K$5:$K$162</definedName>
    <definedName name="SD">'BILAN 1ER SEMESTRE 2014'!$A$5:$A$162</definedName>
  </definedNames>
  <calcPr calcId="145621"/>
  <pivotCaches>
    <pivotCache cacheId="9" r:id="rId8"/>
  </pivotCaches>
</workbook>
</file>

<file path=xl/calcChain.xml><?xml version="1.0" encoding="utf-8"?>
<calcChain xmlns="http://schemas.openxmlformats.org/spreadsheetml/2006/main">
  <c r="B4" i="6" l="1"/>
  <c r="B5" i="6" l="1"/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D5" i="6" l="1"/>
  <c r="E5" i="6"/>
  <c r="G5" i="6"/>
  <c r="C5" i="6"/>
  <c r="F5" i="6"/>
  <c r="E4" i="6"/>
  <c r="D4" i="6"/>
  <c r="G4" i="6"/>
  <c r="C4" i="6"/>
  <c r="F4" i="6"/>
  <c r="D4" i="3" l="1"/>
  <c r="D3" i="3"/>
  <c r="E4" i="2" l="1"/>
  <c r="B40" i="3" l="1"/>
  <c r="E6" i="4" l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5" i="4"/>
  <c r="E5" i="2"/>
  <c r="E6" i="2"/>
  <c r="E7" i="2"/>
  <c r="E8" i="2"/>
  <c r="E9" i="2"/>
  <c r="E10" i="2"/>
  <c r="E11" i="2"/>
  <c r="E12" i="2"/>
  <c r="C4" i="2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5" i="3"/>
  <c r="E13" i="2" l="1"/>
  <c r="F4" i="2" s="1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5" i="4"/>
  <c r="E20" i="4"/>
  <c r="F6" i="4" s="1"/>
  <c r="F11" i="2" l="1"/>
  <c r="F5" i="2"/>
  <c r="F10" i="2"/>
  <c r="F12" i="2"/>
  <c r="F7" i="2"/>
  <c r="F9" i="2"/>
  <c r="F6" i="2"/>
  <c r="F8" i="2"/>
  <c r="F19" i="4"/>
  <c r="F15" i="4"/>
  <c r="F11" i="4"/>
  <c r="F17" i="4"/>
  <c r="F13" i="4"/>
  <c r="F9" i="4"/>
  <c r="F5" i="4"/>
  <c r="F16" i="4"/>
  <c r="F12" i="4"/>
  <c r="F8" i="4"/>
  <c r="F18" i="4"/>
  <c r="F14" i="4"/>
  <c r="F10" i="4"/>
  <c r="F7" i="4"/>
  <c r="F13" i="2" l="1"/>
  <c r="F20" i="4"/>
  <c r="C20" i="4"/>
  <c r="D5" i="4" s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C5" i="2"/>
  <c r="C6" i="2"/>
  <c r="C7" i="2"/>
  <c r="C8" i="2"/>
  <c r="C9" i="2"/>
  <c r="C10" i="2"/>
  <c r="C11" i="2"/>
  <c r="C12" i="2"/>
  <c r="D10" i="4" l="1"/>
  <c r="D15" i="4"/>
  <c r="D6" i="4"/>
  <c r="D11" i="4"/>
  <c r="D16" i="4"/>
  <c r="D14" i="4"/>
  <c r="D8" i="4"/>
  <c r="D13" i="4"/>
  <c r="D7" i="4"/>
  <c r="D12" i="4"/>
  <c r="D17" i="4"/>
  <c r="D9" i="4"/>
  <c r="D18" i="4"/>
  <c r="D19" i="4"/>
  <c r="C13" i="2"/>
  <c r="D7" i="2" s="1"/>
  <c r="B63" i="3"/>
  <c r="C4" i="3" l="1"/>
  <c r="C8" i="3"/>
  <c r="C12" i="3"/>
  <c r="C16" i="3"/>
  <c r="C20" i="3"/>
  <c r="C24" i="3"/>
  <c r="C28" i="3"/>
  <c r="C32" i="3"/>
  <c r="C36" i="3"/>
  <c r="C40" i="3"/>
  <c r="C44" i="3"/>
  <c r="C48" i="3"/>
  <c r="C52" i="3"/>
  <c r="C56" i="3"/>
  <c r="C60" i="3"/>
  <c r="C41" i="3"/>
  <c r="C53" i="3"/>
  <c r="C10" i="3"/>
  <c r="C22" i="3"/>
  <c r="C30" i="3"/>
  <c r="C46" i="3"/>
  <c r="C58" i="3"/>
  <c r="C5" i="3"/>
  <c r="C9" i="3"/>
  <c r="C13" i="3"/>
  <c r="C17" i="3"/>
  <c r="C21" i="3"/>
  <c r="C25" i="3"/>
  <c r="C29" i="3"/>
  <c r="C33" i="3"/>
  <c r="C37" i="3"/>
  <c r="C45" i="3"/>
  <c r="C57" i="3"/>
  <c r="C14" i="3"/>
  <c r="C26" i="3"/>
  <c r="C38" i="3"/>
  <c r="C50" i="3"/>
  <c r="C62" i="3"/>
  <c r="C7" i="3"/>
  <c r="C11" i="3"/>
  <c r="C15" i="3"/>
  <c r="C19" i="3"/>
  <c r="C23" i="3"/>
  <c r="C27" i="3"/>
  <c r="C31" i="3"/>
  <c r="C35" i="3"/>
  <c r="C39" i="3"/>
  <c r="C43" i="3"/>
  <c r="C47" i="3"/>
  <c r="C51" i="3"/>
  <c r="C55" i="3"/>
  <c r="C59" i="3"/>
  <c r="C3" i="3"/>
  <c r="C49" i="3"/>
  <c r="C61" i="3"/>
  <c r="C6" i="3"/>
  <c r="C18" i="3"/>
  <c r="C34" i="3"/>
  <c r="C42" i="3"/>
  <c r="C54" i="3"/>
  <c r="D20" i="4"/>
  <c r="D5" i="2"/>
  <c r="D11" i="2"/>
  <c r="D10" i="2"/>
  <c r="D12" i="2"/>
  <c r="D6" i="2"/>
  <c r="D4" i="2"/>
  <c r="D9" i="2"/>
  <c r="D8" i="2"/>
  <c r="C63" i="3" l="1"/>
  <c r="D13" i="2"/>
  <c r="D63" i="3"/>
  <c r="E47" i="3" l="1"/>
  <c r="E57" i="3"/>
  <c r="E21" i="3"/>
  <c r="E60" i="3"/>
  <c r="E52" i="3"/>
  <c r="E9" i="3"/>
  <c r="E39" i="3"/>
  <c r="E56" i="3"/>
  <c r="E32" i="3"/>
  <c r="E58" i="3"/>
  <c r="E27" i="3"/>
  <c r="E28" i="3"/>
  <c r="E12" i="3"/>
  <c r="E48" i="3"/>
  <c r="E54" i="3"/>
  <c r="E31" i="3"/>
  <c r="E18" i="3"/>
  <c r="E40" i="3"/>
  <c r="E36" i="3"/>
  <c r="E46" i="3"/>
  <c r="E37" i="3"/>
  <c r="E23" i="3"/>
  <c r="E50" i="3"/>
  <c r="E55" i="3"/>
  <c r="E25" i="3"/>
  <c r="E59" i="3"/>
  <c r="E14" i="3"/>
  <c r="E15" i="3"/>
  <c r="E44" i="3"/>
  <c r="E26" i="3"/>
  <c r="E4" i="3"/>
  <c r="E43" i="3"/>
  <c r="E11" i="3"/>
  <c r="E17" i="3"/>
  <c r="E45" i="3"/>
  <c r="E42" i="3"/>
  <c r="E20" i="3"/>
  <c r="E19" i="3"/>
  <c r="E51" i="3"/>
  <c r="E61" i="3"/>
  <c r="E34" i="3"/>
  <c r="E10" i="3"/>
  <c r="E8" i="3"/>
  <c r="E13" i="3"/>
  <c r="E41" i="3"/>
  <c r="E49" i="3"/>
  <c r="E62" i="3"/>
  <c r="E35" i="3"/>
  <c r="E6" i="3"/>
  <c r="E7" i="3"/>
  <c r="E38" i="3"/>
  <c r="E24" i="3"/>
  <c r="E22" i="3"/>
  <c r="E53" i="3"/>
  <c r="E30" i="3"/>
  <c r="E16" i="3"/>
  <c r="E5" i="3"/>
  <c r="E33" i="3"/>
  <c r="E29" i="3"/>
  <c r="E3" i="3"/>
  <c r="E63" i="3" l="1"/>
</calcChain>
</file>

<file path=xl/sharedStrings.xml><?xml version="1.0" encoding="utf-8"?>
<sst xmlns="http://schemas.openxmlformats.org/spreadsheetml/2006/main" count="978" uniqueCount="493">
  <si>
    <t>DATES</t>
  </si>
  <si>
    <t>N° FACTURES</t>
  </si>
  <si>
    <t>OBSERVATIONS</t>
  </si>
  <si>
    <t>SADERMAI</t>
  </si>
  <si>
    <t>BENSALEM</t>
  </si>
  <si>
    <t>CDBM</t>
  </si>
  <si>
    <t>OMOI</t>
  </si>
  <si>
    <t>CIJA</t>
  </si>
  <si>
    <t>CODIF</t>
  </si>
  <si>
    <t>ICONY</t>
  </si>
  <si>
    <t>FC N°04</t>
  </si>
  <si>
    <t>ADF</t>
  </si>
  <si>
    <t>STAA</t>
  </si>
  <si>
    <t>STCV</t>
  </si>
  <si>
    <t>TRILED PUB</t>
  </si>
  <si>
    <t>BENDY</t>
  </si>
  <si>
    <t>MONDIAL ELECTRIQUE</t>
  </si>
  <si>
    <t>RAM BOIS</t>
  </si>
  <si>
    <t>NOMS DES FOURNISSEURS</t>
  </si>
  <si>
    <t>NATURE  ET TYPES DES ARTICLES A ACHETER</t>
  </si>
  <si>
    <t>MONTANT TTC</t>
  </si>
  <si>
    <t xml:space="preserve">DATES </t>
  </si>
  <si>
    <t>DAL</t>
  </si>
  <si>
    <t>ACHAT</t>
  </si>
  <si>
    <t>ATELIER</t>
  </si>
  <si>
    <t>COMMERCIAL</t>
  </si>
  <si>
    <t>FOURNISSEUR</t>
  </si>
  <si>
    <t xml:space="preserve">NOMBRE BC </t>
  </si>
  <si>
    <t>%</t>
  </si>
  <si>
    <t>MONTANT D'ACHAT</t>
  </si>
  <si>
    <t xml:space="preserve">MONTANT </t>
  </si>
  <si>
    <t>TOTAL</t>
  </si>
  <si>
    <t>SERVICE DEMANDEUR</t>
  </si>
  <si>
    <t>DIRECTION</t>
  </si>
  <si>
    <t>MAGASIN</t>
  </si>
  <si>
    <t>N°</t>
  </si>
  <si>
    <t xml:space="preserve">NBRE DE B.C </t>
  </si>
  <si>
    <t>Nbr BL</t>
  </si>
  <si>
    <t>Nbr facture</t>
  </si>
  <si>
    <t>Nbr bon (espèce)</t>
  </si>
  <si>
    <t>Nbr Bon commande</t>
  </si>
  <si>
    <t>BC annulé</t>
  </si>
  <si>
    <t>% BC</t>
  </si>
  <si>
    <t>%BC</t>
  </si>
  <si>
    <t xml:space="preserve"> % Montant </t>
  </si>
  <si>
    <t xml:space="preserve">Nombre des Fiches de besoins  </t>
  </si>
  <si>
    <t xml:space="preserve">BON DE COMMANDE PAR FOURNISSEUR </t>
  </si>
  <si>
    <t>% MONTANT</t>
  </si>
  <si>
    <t>nombre de fournisseur</t>
  </si>
  <si>
    <t>nombre de BC</t>
  </si>
  <si>
    <t>nombre de type produit</t>
  </si>
  <si>
    <t>Nombre des demande réalisées</t>
  </si>
  <si>
    <t>Facturation de Bon de Commande</t>
  </si>
  <si>
    <t xml:space="preserve">Le nombre mensuel des BC par Fournisseur et par Produit     </t>
  </si>
  <si>
    <t>LA POSTE</t>
  </si>
  <si>
    <t>TCO</t>
  </si>
  <si>
    <t>REGUL</t>
  </si>
  <si>
    <t>ESPECE</t>
  </si>
  <si>
    <t>KHIAT MOURAD</t>
  </si>
  <si>
    <t>EURL GIGA CONNECT</t>
  </si>
  <si>
    <t>CAAME</t>
  </si>
  <si>
    <t>SABINA</t>
  </si>
  <si>
    <t>ADDI CHAKIB</t>
  </si>
  <si>
    <t>FC N°43</t>
  </si>
  <si>
    <t>N° BC</t>
  </si>
  <si>
    <t>IMPAYEE</t>
  </si>
  <si>
    <t xml:space="preserve">Paiement </t>
  </si>
  <si>
    <t>BON</t>
  </si>
  <si>
    <t>NOVARYM SARL</t>
  </si>
  <si>
    <t>MQ FC</t>
  </si>
  <si>
    <t>SD</t>
  </si>
  <si>
    <t>ETS KHOURI MED</t>
  </si>
  <si>
    <t>EURL ALGER COLLECTIVITES</t>
  </si>
  <si>
    <t>SARL INOXSIDE</t>
  </si>
  <si>
    <t>NISSAN</t>
  </si>
  <si>
    <t>NAFTAL</t>
  </si>
  <si>
    <t xml:space="preserve">SARL PNEU EXPERT </t>
  </si>
  <si>
    <t>VITA OUEST</t>
  </si>
  <si>
    <t>PAYEE</t>
  </si>
  <si>
    <t>FC N°119</t>
  </si>
  <si>
    <t>TYPE DE PRODUIT</t>
  </si>
  <si>
    <t xml:space="preserve">Matiere premiere </t>
  </si>
  <si>
    <t xml:space="preserve">blomberie </t>
  </si>
  <si>
    <t xml:space="preserve">Accessoire </t>
  </si>
  <si>
    <t xml:space="preserve">produit fini </t>
  </si>
  <si>
    <t>equipement du froit</t>
  </si>
  <si>
    <t>sécurité</t>
  </si>
  <si>
    <t>papeterie</t>
  </si>
  <si>
    <t>emballage</t>
  </si>
  <si>
    <t>publicité</t>
  </si>
  <si>
    <t>détergent</t>
  </si>
  <si>
    <t>Electricite</t>
  </si>
  <si>
    <t xml:space="preserve">informatique et bureautique </t>
  </si>
  <si>
    <t xml:space="preserve">Outillage </t>
  </si>
  <si>
    <t xml:space="preserve">consomation de l'eau </t>
  </si>
  <si>
    <t>produit déstiné pour la maintenance</t>
  </si>
  <si>
    <t xml:space="preserve">BON DE COMMANDES PAR STRUCTURE </t>
  </si>
  <si>
    <t>BONS DE COMMANDES PAR TYPE PRODUITS</t>
  </si>
  <si>
    <t xml:space="preserve">TYPE DE PRODUIT </t>
  </si>
  <si>
    <t>fev</t>
  </si>
  <si>
    <t>mars</t>
  </si>
  <si>
    <t>avril</t>
  </si>
  <si>
    <t>mai</t>
  </si>
  <si>
    <t>juin</t>
  </si>
  <si>
    <t>BC S/BL S/FC EN COURS</t>
  </si>
  <si>
    <t>BILAN DES BONS COMMANDES ACHATS LOCAUX   1er semestre 2014</t>
  </si>
  <si>
    <t>Carnet des bons de carburant auto</t>
  </si>
  <si>
    <t>FC N°1483136</t>
  </si>
  <si>
    <t>SG0027535</t>
  </si>
  <si>
    <t>Panier à pain</t>
  </si>
  <si>
    <t>FC N°01/2014</t>
  </si>
  <si>
    <t>BEA5480437</t>
  </si>
  <si>
    <t>PAPETRIE</t>
  </si>
  <si>
    <t>FC N°20/2014</t>
  </si>
  <si>
    <t>ABC2894672</t>
  </si>
  <si>
    <t>PUBLIXIS</t>
  </si>
  <si>
    <t>AGENDA/STYLO</t>
  </si>
  <si>
    <t>FC N° 21/2014</t>
  </si>
  <si>
    <t>reglette avec neon/peinture/pinceau</t>
  </si>
  <si>
    <t>FC N°01/14</t>
  </si>
  <si>
    <t>Huile pour compresseur 10W</t>
  </si>
  <si>
    <t>FC N°1169217</t>
  </si>
  <si>
    <t>ABC2763073</t>
  </si>
  <si>
    <t>Réduction/mamelon</t>
  </si>
  <si>
    <t>FC GLOBALE</t>
  </si>
  <si>
    <t>ETS FRIH</t>
  </si>
  <si>
    <t>Coupe frite sur pied</t>
  </si>
  <si>
    <t>ABC2894677</t>
  </si>
  <si>
    <t>TIMBRE</t>
  </si>
  <si>
    <t xml:space="preserve">LOGO:PARKA GILLET </t>
  </si>
  <si>
    <t>FC N°6/14</t>
  </si>
  <si>
    <t>ECROU M6</t>
  </si>
  <si>
    <t>FC N°F14</t>
  </si>
  <si>
    <t>MELANGEUR</t>
  </si>
  <si>
    <t>DISJONCTEUR</t>
  </si>
  <si>
    <t>FC N°342</t>
  </si>
  <si>
    <t>FC GLOBAL</t>
  </si>
  <si>
    <t>ABC2894728</t>
  </si>
  <si>
    <t>PINTURE/FILM TRANSPARENT</t>
  </si>
  <si>
    <t>BONBONNE D'EAU MINERALE</t>
  </si>
  <si>
    <t>FC N°14/2014</t>
  </si>
  <si>
    <t>ABC2894739</t>
  </si>
  <si>
    <t>Coffre isotherme 20L Q1900</t>
  </si>
  <si>
    <t>FC N°78/2014</t>
  </si>
  <si>
    <t>DAL/ENG</t>
  </si>
  <si>
    <t>Salopette/instrument de mesure/clé</t>
  </si>
  <si>
    <t>FC N°33/2014</t>
  </si>
  <si>
    <t>ABC2894684</t>
  </si>
  <si>
    <t>Plat PD S4</t>
  </si>
  <si>
    <t>FC N°8/14</t>
  </si>
  <si>
    <t>BOULON INOX M8X15</t>
  </si>
  <si>
    <t>PARKA/CAPUCHON</t>
  </si>
  <si>
    <t>FC N°88/14</t>
  </si>
  <si>
    <t>ABC2894683</t>
  </si>
  <si>
    <t>INFOR/REAL/MAG</t>
  </si>
  <si>
    <t>PC/IMPRIMANT/ONDULEUR</t>
  </si>
  <si>
    <t>FC N°17/14</t>
  </si>
  <si>
    <t>Pneus NISSAN NAVARA</t>
  </si>
  <si>
    <t>FC N°F14/03550</t>
  </si>
  <si>
    <t>ABC2894712</t>
  </si>
  <si>
    <t>MAZA</t>
  </si>
  <si>
    <t>BOUCHON CARRE</t>
  </si>
  <si>
    <t>FC N°16/2014</t>
  </si>
  <si>
    <t>ABC2894616</t>
  </si>
  <si>
    <t>PELLE BOULANGERIE Q:20</t>
  </si>
  <si>
    <t>FC N°7/2014</t>
  </si>
  <si>
    <t>ABC2894637</t>
  </si>
  <si>
    <t xml:space="preserve">SCOTCH/CHARTETON/TUBE SILICONE </t>
  </si>
  <si>
    <t>NEP</t>
  </si>
  <si>
    <t>PETRIN 180KG</t>
  </si>
  <si>
    <t>FC N°F14/083</t>
  </si>
  <si>
    <t>ABC</t>
  </si>
  <si>
    <t>BRICAILLERIE</t>
  </si>
  <si>
    <t>ROULETTE</t>
  </si>
  <si>
    <t>SNC FCMB</t>
  </si>
  <si>
    <t>PLAQUE A PAIN Q:90</t>
  </si>
  <si>
    <t>FC N°16</t>
  </si>
  <si>
    <t>ABC2894722</t>
  </si>
  <si>
    <t>PLAQUE A PAIN Q:216</t>
  </si>
  <si>
    <t>FC N°12</t>
  </si>
  <si>
    <t>ABC2894720</t>
  </si>
  <si>
    <t>FC N°48</t>
  </si>
  <si>
    <t>TIGE LISSE</t>
  </si>
  <si>
    <t>FC N°11/14</t>
  </si>
  <si>
    <t>ABC2894670</t>
  </si>
  <si>
    <t>METRE RUBAN/EQUERRE</t>
  </si>
  <si>
    <t>FC N°393/14</t>
  </si>
  <si>
    <t>ABC2894617</t>
  </si>
  <si>
    <t>BAC GASTRONOME</t>
  </si>
  <si>
    <t>FC N°15/2014</t>
  </si>
  <si>
    <t>MECHE/FLEXIBLE</t>
  </si>
  <si>
    <t>PLOMBERIE</t>
  </si>
  <si>
    <t>SNC AFAK MENAGE</t>
  </si>
  <si>
    <t>Marmite/couscoussier</t>
  </si>
  <si>
    <t>FC N°27/14</t>
  </si>
  <si>
    <t>ABC2894619</t>
  </si>
  <si>
    <t>CLE ALAINE/CLE DENT DE SOURIS/CLE A MOLETTE</t>
  </si>
  <si>
    <t>ETS AFOU</t>
  </si>
  <si>
    <t>RIVET/VIS</t>
  </si>
  <si>
    <t>FC N°152/14</t>
  </si>
  <si>
    <t>ABC2894729</t>
  </si>
  <si>
    <t>PNEUS CLIO</t>
  </si>
  <si>
    <t>FC N°F14/03674</t>
  </si>
  <si>
    <t>ABC2894736</t>
  </si>
  <si>
    <t>PRISE/CABLE</t>
  </si>
  <si>
    <t>ROTISSOIRE</t>
  </si>
  <si>
    <t>FC N°70/2014</t>
  </si>
  <si>
    <t>EURL MARHABA MENAGE</t>
  </si>
  <si>
    <t>PANIER A FRIRE</t>
  </si>
  <si>
    <t>FC N°02/2014</t>
  </si>
  <si>
    <t>PORTE ISOTHERME</t>
  </si>
  <si>
    <t>ABC2894731</t>
  </si>
  <si>
    <t>chariot/bac/louche</t>
  </si>
  <si>
    <t>FC N°22/2014</t>
  </si>
  <si>
    <t>CHARIOT/PLAT A SERVICE</t>
  </si>
  <si>
    <t>FC N°21/2014</t>
  </si>
  <si>
    <t>Couscoussier 75L /40</t>
  </si>
  <si>
    <t>FC N°58/14</t>
  </si>
  <si>
    <t>MOULIN A LEGUME</t>
  </si>
  <si>
    <t>FC N°35/14</t>
  </si>
  <si>
    <t>ABC2894676</t>
  </si>
  <si>
    <t>SAC DE SIMENT</t>
  </si>
  <si>
    <t>Chariot/plat oval</t>
  </si>
  <si>
    <t>FC N°23/2014</t>
  </si>
  <si>
    <t>RECHARGE EXTINCTER</t>
  </si>
  <si>
    <t>FC N°335/14</t>
  </si>
  <si>
    <t>ABC2894678</t>
  </si>
  <si>
    <t>GAINE</t>
  </si>
  <si>
    <t>BASCULE 300KG/30KG</t>
  </si>
  <si>
    <t>FC N°105 et FC N°107</t>
  </si>
  <si>
    <t>ABC2894673/74</t>
  </si>
  <si>
    <t>Cuivre/mélangeur</t>
  </si>
  <si>
    <t>FC N°02/14</t>
  </si>
  <si>
    <t>Coffre isotherme 10L /cuillere/fourchette</t>
  </si>
  <si>
    <t>FC N°26/2014</t>
  </si>
  <si>
    <t>LOUCHE/CUILLERE</t>
  </si>
  <si>
    <t>FC N°27/2014</t>
  </si>
  <si>
    <t>PLAQUE A PAIN/180</t>
  </si>
  <si>
    <t xml:space="preserve">FC N°23 </t>
  </si>
  <si>
    <t>ABC2894732</t>
  </si>
  <si>
    <t>FER VAPEUR</t>
  </si>
  <si>
    <t>FC N°10/14</t>
  </si>
  <si>
    <t xml:space="preserve">GHERNAOUT OMAR </t>
  </si>
  <si>
    <t>REFROIDISSEUR D'EAU</t>
  </si>
  <si>
    <t>ABC2894680</t>
  </si>
  <si>
    <t>SNC KIRAM ADEL</t>
  </si>
  <si>
    <t>MARMITE 10L Q:15</t>
  </si>
  <si>
    <t>FC N°34</t>
  </si>
  <si>
    <t>ABC2894620</t>
  </si>
  <si>
    <t>CHEVILLE/LAMPE /MULTIPRISE</t>
  </si>
  <si>
    <t>AGRAVEUSE/CARTOUCHE/PORTE STULO</t>
  </si>
  <si>
    <t>FC N°259</t>
  </si>
  <si>
    <t xml:space="preserve">LIBRAIRIE </t>
  </si>
  <si>
    <t>CODE DE TRAVAIL</t>
  </si>
  <si>
    <t>ADC</t>
  </si>
  <si>
    <t>CAMERA/POSE</t>
  </si>
  <si>
    <t>FC N°63</t>
  </si>
  <si>
    <t>ABC2894697</t>
  </si>
  <si>
    <t>LLM-21 VF</t>
  </si>
  <si>
    <t xml:space="preserve">FC N°88 </t>
  </si>
  <si>
    <t>ABC2894698</t>
  </si>
  <si>
    <t>EURL ARCHI-PAINT</t>
  </si>
  <si>
    <t>PEINTURE</t>
  </si>
  <si>
    <t xml:space="preserve">Tube PVC/coude/collier </t>
  </si>
  <si>
    <t>EQUIPRO SARL</t>
  </si>
  <si>
    <t>LAME POUR ACHOIR</t>
  </si>
  <si>
    <t>FC N°D3/3</t>
  </si>
  <si>
    <t>PRODUIT DETERGENT</t>
  </si>
  <si>
    <t>Table de travail 1900x700</t>
  </si>
  <si>
    <t>Plaque à pain PRT Q:227</t>
  </si>
  <si>
    <t>FC N°29</t>
  </si>
  <si>
    <t>ABC2894725</t>
  </si>
  <si>
    <t>Plaque à pain 6bgt Q:180</t>
  </si>
  <si>
    <t>ABC2894657</t>
  </si>
  <si>
    <t>Chariot de service 3N</t>
  </si>
  <si>
    <t>FC N°36/2014</t>
  </si>
  <si>
    <t>BETTERIE DE VOITURE</t>
  </si>
  <si>
    <t>FC N°92/2014</t>
  </si>
  <si>
    <t>ABC2894744</t>
  </si>
  <si>
    <t>PAPIER/CLASSEUR</t>
  </si>
  <si>
    <t>FC N°268/2014</t>
  </si>
  <si>
    <t>CHAKER MUSTAFA</t>
  </si>
  <si>
    <t>COMPRESSUR R134</t>
  </si>
  <si>
    <t>FC N°2014004</t>
  </si>
  <si>
    <t>BASCULE 300K</t>
  </si>
  <si>
    <t>FC N°133/14</t>
  </si>
  <si>
    <t>ABC2894675</t>
  </si>
  <si>
    <t>CRICK</t>
  </si>
  <si>
    <t>LAMPE</t>
  </si>
  <si>
    <t>BL N°1985</t>
  </si>
  <si>
    <t>FC N°444/14</t>
  </si>
  <si>
    <t>ABC2894679</t>
  </si>
  <si>
    <t>TOLE INOX 430 Q:6</t>
  </si>
  <si>
    <t>BL N°601</t>
  </si>
  <si>
    <t>GRIFFE</t>
  </si>
  <si>
    <t>TELEPHONE IP</t>
  </si>
  <si>
    <t>FC N°828</t>
  </si>
  <si>
    <t>ABC2894625</t>
  </si>
  <si>
    <t>SARL STEELOR</t>
  </si>
  <si>
    <t>TUBE RECT</t>
  </si>
  <si>
    <t>FC N°FA20140325</t>
  </si>
  <si>
    <t>ABC2894651</t>
  </si>
  <si>
    <t xml:space="preserve">TOLE/ TUBE ROND </t>
  </si>
  <si>
    <t>FC N°29/14</t>
  </si>
  <si>
    <t xml:space="preserve">MAXI POWER </t>
  </si>
  <si>
    <t>REFRIGERATEUR 420L</t>
  </si>
  <si>
    <t>FC N°R063/03</t>
  </si>
  <si>
    <t>ABC2894749</t>
  </si>
  <si>
    <t>AIT MAHFOUD ABDELMALEK</t>
  </si>
  <si>
    <t>VIS/ECROU</t>
  </si>
  <si>
    <t>FC N°110/2014</t>
  </si>
  <si>
    <t>ABC2894671"</t>
  </si>
  <si>
    <t>CHEIKH BOUBEKER</t>
  </si>
  <si>
    <t>TOLE PALASTIFIER/EVAPORATEUR</t>
  </si>
  <si>
    <t>FC N°27</t>
  </si>
  <si>
    <t>ABC2894652</t>
  </si>
  <si>
    <t>REFRIGERATEUR 601L</t>
  </si>
  <si>
    <t>FC N°06/04</t>
  </si>
  <si>
    <t>ABC2894655</t>
  </si>
  <si>
    <t>Louche/ecumoir/marmite/chariot</t>
  </si>
  <si>
    <t>Réglette/contacteur/domino</t>
  </si>
  <si>
    <t>ABC2894615</t>
  </si>
  <si>
    <t>FC N°1644550</t>
  </si>
  <si>
    <t>ABC0136193</t>
  </si>
  <si>
    <t>FC N°1599843</t>
  </si>
  <si>
    <t>ABC0136192</t>
  </si>
  <si>
    <t>COUVERCLE</t>
  </si>
  <si>
    <t>FC N°46/2014</t>
  </si>
  <si>
    <t>SPOT/PRISE</t>
  </si>
  <si>
    <t>FC N°456</t>
  </si>
  <si>
    <t>07/04/214</t>
  </si>
  <si>
    <t>FRIGOCAR</t>
  </si>
  <si>
    <t>BRISE VENT SUR CAMION</t>
  </si>
  <si>
    <t>en cours</t>
  </si>
  <si>
    <t>PLAT A ROTIR 66X55</t>
  </si>
  <si>
    <t>FC N°F14000122</t>
  </si>
  <si>
    <t>ABC2894658</t>
  </si>
  <si>
    <t>PLATEAU SELF SERVICE</t>
  </si>
  <si>
    <t>FC N°49/2014</t>
  </si>
  <si>
    <t>Coffre isotherme10L/28L</t>
  </si>
  <si>
    <t>FC N°139/2014</t>
  </si>
  <si>
    <t>ABC2894682</t>
  </si>
  <si>
    <t>08/04/214</t>
  </si>
  <si>
    <t xml:space="preserve">cuivre/mélangeur/te/raccord </t>
  </si>
  <si>
    <t>BL N°19/14</t>
  </si>
  <si>
    <t>SAV</t>
  </si>
  <si>
    <t>PRODUIT INSTALLATION DGAPR</t>
  </si>
  <si>
    <t>BL N°20/14</t>
  </si>
  <si>
    <t xml:space="preserve">FEU </t>
  </si>
  <si>
    <t>FC N°1133/2014</t>
  </si>
  <si>
    <t>ABC2894750</t>
  </si>
  <si>
    <t>LECTEUR BIOMETRIQUE</t>
  </si>
  <si>
    <t>FC N°97</t>
  </si>
  <si>
    <t>ABC2894696</t>
  </si>
  <si>
    <t>L'ANGE GARDIEN</t>
  </si>
  <si>
    <t>INSTALLATION</t>
  </si>
  <si>
    <t>FC N°FAC01/14</t>
  </si>
  <si>
    <t>SARL ELITAL</t>
  </si>
  <si>
    <t>CABLE ELECT</t>
  </si>
  <si>
    <t>FC N°32/2014</t>
  </si>
  <si>
    <t>ABC548406</t>
  </si>
  <si>
    <t>FC N°31/2014</t>
  </si>
  <si>
    <t>ABC5480405</t>
  </si>
  <si>
    <t>MARMITE AVEC MARMITE INOX 71L</t>
  </si>
  <si>
    <t>FC N°101/14</t>
  </si>
  <si>
    <t>COM/DAL</t>
  </si>
  <si>
    <t>TONER/CARTOUCHE</t>
  </si>
  <si>
    <t>FC N°350/2014</t>
  </si>
  <si>
    <t>MAGHREB EMBALLAGE</t>
  </si>
  <si>
    <t>CAISSE CARTON</t>
  </si>
  <si>
    <t>FC N°89205</t>
  </si>
  <si>
    <t>BEA5480411</t>
  </si>
  <si>
    <t xml:space="preserve">BOBINE ACIER 340 </t>
  </si>
  <si>
    <t>FC N°50/2014</t>
  </si>
  <si>
    <t>13/04/214</t>
  </si>
  <si>
    <t>HUILE POUR PLIEUSE TISKA 46</t>
  </si>
  <si>
    <t>FC N°1644551</t>
  </si>
  <si>
    <t>ABC 0136194</t>
  </si>
  <si>
    <t xml:space="preserve">SARL INOXSIDE </t>
  </si>
  <si>
    <t>TOLE INOX 2000X1000X1mm AISI  304</t>
  </si>
  <si>
    <t>FC N°0042/14</t>
  </si>
  <si>
    <t>ABC2894618</t>
  </si>
  <si>
    <t>FC N°0043/14</t>
  </si>
  <si>
    <t>MARMITE/LOUCHE MONOBLOC DE CUISINE/ECUMOIRE MONOBLOC/CUILLERE FOURCHETTE/SOUPIERE/CHARIOT DE SERVICE/PLAT</t>
  </si>
  <si>
    <t>FC N°56/214</t>
  </si>
  <si>
    <t>FAITOUT/RECHAUD/BASSINE/VERRE A EAU/ASSIETTE</t>
  </si>
  <si>
    <t>FC N°00069/14</t>
  </si>
  <si>
    <t>GRAND ESPACE</t>
  </si>
  <si>
    <t>COUTEAU DE TABLE/SERIE DE CASSEROLE/CERBEILLE A PAIN</t>
  </si>
  <si>
    <t>FC N°99/14</t>
  </si>
  <si>
    <t>POUBELLE</t>
  </si>
  <si>
    <t>FC N°044/14</t>
  </si>
  <si>
    <t>TECHNO</t>
  </si>
  <si>
    <t>EFFACEUR/TROMBONE/SCOTCHE</t>
  </si>
  <si>
    <t>FC N°14/0401</t>
  </si>
  <si>
    <t>ABC2894686</t>
  </si>
  <si>
    <t>FLEXIBLE/JOINT/ROULEAUX</t>
  </si>
  <si>
    <t>BL  N°21/14</t>
  </si>
  <si>
    <t>SILICONE/EVASEUR</t>
  </si>
  <si>
    <t>BL N°22/14</t>
  </si>
  <si>
    <t xml:space="preserve">PLAQUE A PAIN </t>
  </si>
  <si>
    <t xml:space="preserve">FC N°45 </t>
  </si>
  <si>
    <t>ABC2894613</t>
  </si>
  <si>
    <t>SARL ALPEC</t>
  </si>
  <si>
    <t>BALANCE AUTOMATIQUE 300EQUILIBRE 60KG</t>
  </si>
  <si>
    <t>FC N°212/14</t>
  </si>
  <si>
    <t xml:space="preserve">GOMME DE GRIFFE </t>
  </si>
  <si>
    <t>BL 225/231</t>
  </si>
  <si>
    <t xml:space="preserve">TOLE INOX </t>
  </si>
  <si>
    <t>BL 892</t>
  </si>
  <si>
    <t>MARMITE</t>
  </si>
  <si>
    <t>FC N°60/2014</t>
  </si>
  <si>
    <t>BEA5480437/BEA5480444</t>
  </si>
  <si>
    <t xml:space="preserve">COFFRE IDOTHERME </t>
  </si>
  <si>
    <t>FC N°61/2014</t>
  </si>
  <si>
    <t>GAINE GORGEE</t>
  </si>
  <si>
    <t>BL 23</t>
  </si>
  <si>
    <t>VIS/ECROU/VIS TETES BOMBEES PHILIPPES/RIVET/ECROUT RIVERT/VIS PARKER</t>
  </si>
  <si>
    <t>FC N°142/2014</t>
  </si>
  <si>
    <t>ABC2894612</t>
  </si>
  <si>
    <t>FAITOUT</t>
  </si>
  <si>
    <t>FC N°59/2014</t>
  </si>
  <si>
    <t>REFRIGIRATEUR 601L</t>
  </si>
  <si>
    <t>FC N°14/05924</t>
  </si>
  <si>
    <t>ABC2894610</t>
  </si>
  <si>
    <t>TOLE 430 Q:2</t>
  </si>
  <si>
    <t>BL N°914</t>
  </si>
  <si>
    <t>TOLE430 Q:2</t>
  </si>
  <si>
    <t>FC N°63/2014</t>
  </si>
  <si>
    <t>FC N°174</t>
  </si>
  <si>
    <t>SEAU GALVANISE 15L</t>
  </si>
  <si>
    <t>BL N°310/14</t>
  </si>
  <si>
    <t>EKBS</t>
  </si>
  <si>
    <t>MACHINE A LAVER 18KG</t>
  </si>
  <si>
    <t>FC  N°49/214</t>
  </si>
  <si>
    <t>BEA5480438</t>
  </si>
  <si>
    <t>BALANCE ELECTRIQUE 30KG</t>
  </si>
  <si>
    <t>FC N°229/14</t>
  </si>
  <si>
    <t>FC N°68/2014</t>
  </si>
  <si>
    <t>THERMOCOUPLE</t>
  </si>
  <si>
    <t>BL N°31/14</t>
  </si>
  <si>
    <t xml:space="preserve">BOBINE ACIER 430 Q: 02 </t>
  </si>
  <si>
    <t>FC N°69 et71/214</t>
  </si>
  <si>
    <t>BAC GASTRONOME/PLAT</t>
  </si>
  <si>
    <t>PLAT A ROTIR 45X55</t>
  </si>
  <si>
    <t>FC N°F14000169</t>
  </si>
  <si>
    <t>ABC2894638</t>
  </si>
  <si>
    <t>TOLE INOX AISI 430 Q:2</t>
  </si>
  <si>
    <t>FC N°73/2014</t>
  </si>
  <si>
    <t>ROULEMENT/BOULON</t>
  </si>
  <si>
    <t>BL N°33/14</t>
  </si>
  <si>
    <t>BOBINE INOX</t>
  </si>
  <si>
    <t>FC N°74/2014</t>
  </si>
  <si>
    <t>FC N°75/2014</t>
  </si>
  <si>
    <t>SPS</t>
  </si>
  <si>
    <t>PANNEAU SANDWICH</t>
  </si>
  <si>
    <t>CHARIOT DE SERVICE 3N</t>
  </si>
  <si>
    <t>FC N°76/2014</t>
  </si>
  <si>
    <t>DRT 7-10 AMP</t>
  </si>
  <si>
    <t>BL N°2979</t>
  </si>
  <si>
    <t>Couscoussier 75L / louche/rechaud/couteau</t>
  </si>
  <si>
    <t>BL N°765/14</t>
  </si>
  <si>
    <t>ETAL DE BOUCHERIE 1500X650</t>
  </si>
  <si>
    <t>FC  N°13/14</t>
  </si>
  <si>
    <t>ETS HEBBAR</t>
  </si>
  <si>
    <t>COUDE/GAINE</t>
  </si>
  <si>
    <t>BL</t>
  </si>
  <si>
    <t>BEA5480553</t>
  </si>
  <si>
    <t xml:space="preserve">MAXIM </t>
  </si>
  <si>
    <t>HUILE OMEGA 612SAE 10</t>
  </si>
  <si>
    <t>FC N°FV410/2014</t>
  </si>
  <si>
    <t>BL N°11/14</t>
  </si>
  <si>
    <t xml:space="preserve">MECHE </t>
  </si>
  <si>
    <t xml:space="preserve">BENJEDDOU EQUIPEMENT </t>
  </si>
  <si>
    <t>BASCULE 200KG</t>
  </si>
  <si>
    <t>FC N°F15/2014</t>
  </si>
  <si>
    <t>DIRECTION DE REALISATION</t>
  </si>
  <si>
    <t>INFORMATIQUE</t>
  </si>
  <si>
    <t>PROFORMA</t>
  </si>
  <si>
    <t>VIREMENT 50</t>
  </si>
  <si>
    <t>janvier</t>
  </si>
  <si>
    <t>fevrier</t>
  </si>
  <si>
    <t>mois</t>
  </si>
  <si>
    <t>février</t>
  </si>
  <si>
    <t>août</t>
  </si>
  <si>
    <t>décembre</t>
  </si>
  <si>
    <t>Total général</t>
  </si>
  <si>
    <t>Étiquettes de lignes</t>
  </si>
  <si>
    <t>(Tous)</t>
  </si>
  <si>
    <t>Nbr BC</t>
  </si>
  <si>
    <t>Nbr Frs</t>
  </si>
  <si>
    <t>Nbr Typ.Prod</t>
  </si>
  <si>
    <t>Nbr Fact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</si>
</sst>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0\ _D_Z_D_-;\-* #,##0.00\ _D_Z_D_-;_-* &quot;-&quot;??\ _D_Z_D_-;_-@_-"/>
    <numFmt numFmtId="165" formatCode="0.000"/>
    <numFmt numFmtId="166" formatCode="0.0"/>
    <numFmt numFmtId="167" formatCode="_-* #,##0\ _€_-;\-* #,##0\ _€_-;_-* &quot;-&quot;??\ _€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lgerian"/>
      <family val="5"/>
    </font>
    <font>
      <sz val="12"/>
      <color theme="1"/>
      <name val="Algerian"/>
      <family val="5"/>
    </font>
    <font>
      <sz val="10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</font>
    <font>
      <b/>
      <u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"/>
      <name val="Algerian"/>
      <family val="5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Algerian"/>
      <family val="5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0" xfId="0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1" xfId="0" applyNumberFormat="1" applyFont="1" applyBorder="1"/>
    <xf numFmtId="0" fontId="5" fillId="0" borderId="0" xfId="0" applyFont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vertical="top" wrapText="1"/>
    </xf>
    <xf numFmtId="0" fontId="7" fillId="0" borderId="1" xfId="0" applyFont="1" applyBorder="1"/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1" fontId="7" fillId="5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3" fillId="7" borderId="1" xfId="0" applyFont="1" applyFill="1" applyBorder="1" applyAlignment="1">
      <alignment horizontal="center" vertical="center"/>
    </xf>
    <xf numFmtId="0" fontId="13" fillId="0" borderId="0" xfId="0" applyFont="1"/>
    <xf numFmtId="0" fontId="14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7" fillId="0" borderId="0" xfId="0" applyFont="1"/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2" fillId="0" borderId="1" xfId="0" applyFont="1" applyBorder="1"/>
    <xf numFmtId="1" fontId="7" fillId="0" borderId="1" xfId="0" applyNumberFormat="1" applyFont="1" applyBorder="1"/>
    <xf numFmtId="0" fontId="12" fillId="0" borderId="0" xfId="0" applyFont="1"/>
    <xf numFmtId="0" fontId="18" fillId="0" borderId="0" xfId="0" applyFont="1"/>
    <xf numFmtId="43" fontId="0" fillId="0" borderId="0" xfId="0" applyNumberFormat="1"/>
    <xf numFmtId="0" fontId="21" fillId="0" borderId="0" xfId="0" applyFont="1"/>
    <xf numFmtId="43" fontId="0" fillId="0" borderId="0" xfId="1" applyFont="1" applyAlignment="1">
      <alignment horizontal="right"/>
    </xf>
    <xf numFmtId="43" fontId="7" fillId="0" borderId="1" xfId="1" applyFont="1" applyBorder="1"/>
    <xf numFmtId="43" fontId="0" fillId="0" borderId="1" xfId="1" applyFont="1" applyBorder="1" applyAlignment="1"/>
    <xf numFmtId="1" fontId="7" fillId="0" borderId="1" xfId="0" applyNumberFormat="1" applyFont="1" applyBorder="1" applyAlignment="1">
      <alignment horizontal="center"/>
    </xf>
    <xf numFmtId="0" fontId="6" fillId="0" borderId="1" xfId="0" applyFont="1" applyBorder="1"/>
    <xf numFmtId="43" fontId="16" fillId="6" borderId="1" xfId="1" applyFont="1" applyFill="1" applyBorder="1" applyAlignment="1">
      <alignment horizontal="right" vertical="center"/>
    </xf>
    <xf numFmtId="43" fontId="22" fillId="0" borderId="1" xfId="1" applyFont="1" applyBorder="1" applyAlignment="1">
      <alignment horizontal="right"/>
    </xf>
    <xf numFmtId="0" fontId="11" fillId="0" borderId="1" xfId="0" applyFont="1" applyFill="1" applyBorder="1" applyAlignment="1">
      <alignment vertical="top" wrapText="1"/>
    </xf>
    <xf numFmtId="1" fontId="22" fillId="0" borderId="1" xfId="0" applyNumberFormat="1" applyFont="1" applyBorder="1" applyAlignment="1">
      <alignment horizontal="center" vertical="center"/>
    </xf>
    <xf numFmtId="0" fontId="21" fillId="0" borderId="4" xfId="0" applyFont="1" applyBorder="1"/>
    <xf numFmtId="0" fontId="23" fillId="6" borderId="1" xfId="0" applyFont="1" applyFill="1" applyBorder="1" applyAlignment="1">
      <alignment horizontal="center"/>
    </xf>
    <xf numFmtId="0" fontId="14" fillId="2" borderId="1" xfId="0" applyFont="1" applyFill="1" applyBorder="1"/>
    <xf numFmtId="0" fontId="12" fillId="0" borderId="1" xfId="0" applyFont="1" applyBorder="1" applyAlignment="1">
      <alignment horizontal="center" vertical="center"/>
    </xf>
    <xf numFmtId="0" fontId="0" fillId="0" borderId="1" xfId="0" applyFill="1" applyBorder="1"/>
    <xf numFmtId="43" fontId="5" fillId="0" borderId="0" xfId="1" applyFont="1" applyAlignment="1"/>
    <xf numFmtId="43" fontId="5" fillId="3" borderId="1" xfId="1" applyFont="1" applyFill="1" applyBorder="1" applyAlignment="1">
      <alignment vertical="center" wrapText="1"/>
    </xf>
    <xf numFmtId="0" fontId="24" fillId="0" borderId="0" xfId="0" applyFont="1"/>
    <xf numFmtId="0" fontId="24" fillId="0" borderId="0" xfId="0" applyFont="1" applyAlignment="1">
      <alignment horizontal="center"/>
    </xf>
    <xf numFmtId="166" fontId="24" fillId="0" borderId="0" xfId="0" applyNumberFormat="1" applyFont="1" applyAlignment="1">
      <alignment horizontal="center"/>
    </xf>
    <xf numFmtId="43" fontId="24" fillId="0" borderId="0" xfId="1" applyFont="1" applyAlignment="1"/>
    <xf numFmtId="165" fontId="24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43" fontId="8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43" fontId="22" fillId="0" borderId="1" xfId="0" applyNumberFormat="1" applyFont="1" applyBorder="1"/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14" fontId="0" fillId="0" borderId="0" xfId="0" applyNumberFormat="1"/>
    <xf numFmtId="2" fontId="0" fillId="0" borderId="0" xfId="0" applyNumberFormat="1"/>
    <xf numFmtId="0" fontId="4" fillId="6" borderId="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[pivotBA 1er SEMESTRE 2014.xlsx]Feuil1!Tableau croisé dynamique2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Feuil1!$B$8</c:f>
              <c:strCache>
                <c:ptCount val="1"/>
                <c:pt idx="0">
                  <c:v>Nbr BC</c:v>
                </c:pt>
              </c:strCache>
            </c:strRef>
          </c:tx>
          <c:invertIfNegative val="0"/>
          <c:cat>
            <c:strRef>
              <c:f>Feuil1!$A$9:$A$17</c:f>
              <c:strCache>
                <c:ptCount val="8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août</c:v>
                </c:pt>
                <c:pt idx="6">
                  <c:v>décembre</c:v>
                </c:pt>
                <c:pt idx="7">
                  <c:v>REGUL</c:v>
                </c:pt>
              </c:strCache>
            </c:strRef>
          </c:cat>
          <c:val>
            <c:numRef>
              <c:f>Feuil1!$B$9:$B$17</c:f>
              <c:numCache>
                <c:formatCode>General</c:formatCode>
                <c:ptCount val="8"/>
                <c:pt idx="0">
                  <c:v>36</c:v>
                </c:pt>
                <c:pt idx="1">
                  <c:v>14</c:v>
                </c:pt>
                <c:pt idx="2">
                  <c:v>33</c:v>
                </c:pt>
                <c:pt idx="3">
                  <c:v>25</c:v>
                </c:pt>
                <c:pt idx="4">
                  <c:v>30</c:v>
                </c:pt>
                <c:pt idx="5">
                  <c:v>1</c:v>
                </c:pt>
                <c:pt idx="6">
                  <c:v>2</c:v>
                </c:pt>
                <c:pt idx="7">
                  <c:v>17</c:v>
                </c:pt>
              </c:numCache>
            </c:numRef>
          </c:val>
        </c:ser>
        <c:ser>
          <c:idx val="1"/>
          <c:order val="1"/>
          <c:tx>
            <c:strRef>
              <c:f>Feuil1!$C$8</c:f>
              <c:strCache>
                <c:ptCount val="1"/>
                <c:pt idx="0">
                  <c:v>Nbr Frs</c:v>
                </c:pt>
              </c:strCache>
            </c:strRef>
          </c:tx>
          <c:invertIfNegative val="0"/>
          <c:cat>
            <c:strRef>
              <c:f>Feuil1!$A$9:$A$17</c:f>
              <c:strCache>
                <c:ptCount val="8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août</c:v>
                </c:pt>
                <c:pt idx="6">
                  <c:v>décembre</c:v>
                </c:pt>
                <c:pt idx="7">
                  <c:v>REGUL</c:v>
                </c:pt>
              </c:strCache>
            </c:strRef>
          </c:cat>
          <c:val>
            <c:numRef>
              <c:f>Feuil1!$C$9:$C$17</c:f>
              <c:numCache>
                <c:formatCode>General</c:formatCode>
                <c:ptCount val="8"/>
                <c:pt idx="0">
                  <c:v>35</c:v>
                </c:pt>
                <c:pt idx="1">
                  <c:v>14</c:v>
                </c:pt>
                <c:pt idx="2">
                  <c:v>33</c:v>
                </c:pt>
                <c:pt idx="3">
                  <c:v>25</c:v>
                </c:pt>
                <c:pt idx="4">
                  <c:v>30</c:v>
                </c:pt>
                <c:pt idx="5">
                  <c:v>1</c:v>
                </c:pt>
                <c:pt idx="6">
                  <c:v>2</c:v>
                </c:pt>
                <c:pt idx="7">
                  <c:v>17</c:v>
                </c:pt>
              </c:numCache>
            </c:numRef>
          </c:val>
        </c:ser>
        <c:ser>
          <c:idx val="2"/>
          <c:order val="2"/>
          <c:tx>
            <c:strRef>
              <c:f>Feuil1!$D$8</c:f>
              <c:strCache>
                <c:ptCount val="1"/>
                <c:pt idx="0">
                  <c:v>Nbr Typ.Prod</c:v>
                </c:pt>
              </c:strCache>
            </c:strRef>
          </c:tx>
          <c:invertIfNegative val="0"/>
          <c:cat>
            <c:strRef>
              <c:f>Feuil1!$A$9:$A$17</c:f>
              <c:strCache>
                <c:ptCount val="8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août</c:v>
                </c:pt>
                <c:pt idx="6">
                  <c:v>décembre</c:v>
                </c:pt>
                <c:pt idx="7">
                  <c:v>REGUL</c:v>
                </c:pt>
              </c:strCache>
            </c:strRef>
          </c:cat>
          <c:val>
            <c:numRef>
              <c:f>Feuil1!$D$9:$D$17</c:f>
              <c:numCache>
                <c:formatCode>General</c:formatCode>
                <c:ptCount val="8"/>
                <c:pt idx="0">
                  <c:v>12</c:v>
                </c:pt>
                <c:pt idx="1">
                  <c:v>6</c:v>
                </c:pt>
                <c:pt idx="2">
                  <c:v>17</c:v>
                </c:pt>
                <c:pt idx="3">
                  <c:v>7</c:v>
                </c:pt>
                <c:pt idx="4">
                  <c:v>9</c:v>
                </c:pt>
                <c:pt idx="6">
                  <c:v>1</c:v>
                </c:pt>
                <c:pt idx="7">
                  <c:v>7</c:v>
                </c:pt>
              </c:numCache>
            </c:numRef>
          </c:val>
        </c:ser>
        <c:ser>
          <c:idx val="3"/>
          <c:order val="3"/>
          <c:tx>
            <c:strRef>
              <c:f>Feuil1!$E$8</c:f>
              <c:strCache>
                <c:ptCount val="1"/>
                <c:pt idx="0">
                  <c:v>Nbr Fact</c:v>
                </c:pt>
              </c:strCache>
            </c:strRef>
          </c:tx>
          <c:invertIfNegative val="0"/>
          <c:cat>
            <c:strRef>
              <c:f>Feuil1!$A$9:$A$17</c:f>
              <c:strCache>
                <c:ptCount val="8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août</c:v>
                </c:pt>
                <c:pt idx="6">
                  <c:v>décembre</c:v>
                </c:pt>
                <c:pt idx="7">
                  <c:v>REGUL</c:v>
                </c:pt>
              </c:strCache>
            </c:strRef>
          </c:cat>
          <c:val>
            <c:numRef>
              <c:f>Feuil1!$E$9:$E$17</c:f>
              <c:numCache>
                <c:formatCode>General</c:formatCode>
                <c:ptCount val="8"/>
                <c:pt idx="0">
                  <c:v>34</c:v>
                </c:pt>
                <c:pt idx="1">
                  <c:v>14</c:v>
                </c:pt>
                <c:pt idx="2">
                  <c:v>32</c:v>
                </c:pt>
                <c:pt idx="3">
                  <c:v>24</c:v>
                </c:pt>
                <c:pt idx="4">
                  <c:v>29</c:v>
                </c:pt>
                <c:pt idx="5">
                  <c:v>1</c:v>
                </c:pt>
                <c:pt idx="6">
                  <c:v>2</c:v>
                </c:pt>
                <c:pt idx="7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365888"/>
        <c:axId val="58856192"/>
      </c:barChart>
      <c:catAx>
        <c:axId val="195365888"/>
        <c:scaling>
          <c:orientation val="minMax"/>
        </c:scaling>
        <c:delete val="0"/>
        <c:axPos val="b"/>
        <c:majorTickMark val="out"/>
        <c:minorTickMark val="none"/>
        <c:tickLblPos val="nextTo"/>
        <c:crossAx val="58856192"/>
        <c:crosses val="autoZero"/>
        <c:auto val="1"/>
        <c:lblAlgn val="ctr"/>
        <c:lblOffset val="100"/>
        <c:noMultiLvlLbl val="0"/>
      </c:catAx>
      <c:valAx>
        <c:axId val="58856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365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16543484211879"/>
          <c:y val="0.16925472691709714"/>
          <c:w val="0.51253937007874018"/>
          <c:h val="0.60568751822690003"/>
        </c:manualLayout>
      </c:layout>
      <c:lineChart>
        <c:grouping val="standard"/>
        <c:varyColors val="0"/>
        <c:ser>
          <c:idx val="0"/>
          <c:order val="0"/>
          <c:tx>
            <c:strRef>
              <c:f>SERVICE!$C$3</c:f>
              <c:strCache>
                <c:ptCount val="1"/>
                <c:pt idx="0">
                  <c:v>Nombre des Fiches de besoins  </c:v>
                </c:pt>
              </c:strCache>
            </c:strRef>
          </c:tx>
          <c:marker>
            <c:symbol val="none"/>
          </c:marker>
          <c:cat>
            <c:strRef>
              <c:f>SERVICE!$B$4:$B$12</c:f>
              <c:strCache>
                <c:ptCount val="9"/>
                <c:pt idx="0">
                  <c:v>ACHAT</c:v>
                </c:pt>
                <c:pt idx="1">
                  <c:v>ATELIER</c:v>
                </c:pt>
                <c:pt idx="2">
                  <c:v>COMMERCIAL</c:v>
                </c:pt>
                <c:pt idx="3">
                  <c:v>DAL</c:v>
                </c:pt>
                <c:pt idx="4">
                  <c:v>DIRECTION</c:v>
                </c:pt>
                <c:pt idx="5">
                  <c:v>DIRECTION DE REALISATION</c:v>
                </c:pt>
                <c:pt idx="6">
                  <c:v>INFORMATIQUE</c:v>
                </c:pt>
                <c:pt idx="7">
                  <c:v>MAGASIN</c:v>
                </c:pt>
                <c:pt idx="8">
                  <c:v>SAV</c:v>
                </c:pt>
              </c:strCache>
            </c:strRef>
          </c:cat>
          <c:val>
            <c:numRef>
              <c:f>SERVICE!$C$4:$C$12</c:f>
              <c:numCache>
                <c:formatCode>General</c:formatCode>
                <c:ptCount val="9"/>
                <c:pt idx="0">
                  <c:v>4</c:v>
                </c:pt>
                <c:pt idx="1">
                  <c:v>6</c:v>
                </c:pt>
                <c:pt idx="2">
                  <c:v>67</c:v>
                </c:pt>
                <c:pt idx="3">
                  <c:v>17</c:v>
                </c:pt>
                <c:pt idx="4">
                  <c:v>17</c:v>
                </c:pt>
                <c:pt idx="5">
                  <c:v>27</c:v>
                </c:pt>
                <c:pt idx="6">
                  <c:v>1</c:v>
                </c:pt>
                <c:pt idx="7">
                  <c:v>8</c:v>
                </c:pt>
                <c:pt idx="8">
                  <c:v>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SERVICE!$E$3</c:f>
              <c:strCache>
                <c:ptCount val="1"/>
                <c:pt idx="0">
                  <c:v>Nombre des demande réalisées</c:v>
                </c:pt>
              </c:strCache>
            </c:strRef>
          </c:tx>
          <c:marker>
            <c:symbol val="none"/>
          </c:marker>
          <c:cat>
            <c:strRef>
              <c:f>SERVICE!$B$4:$B$12</c:f>
              <c:strCache>
                <c:ptCount val="9"/>
                <c:pt idx="0">
                  <c:v>ACHAT</c:v>
                </c:pt>
                <c:pt idx="1">
                  <c:v>ATELIER</c:v>
                </c:pt>
                <c:pt idx="2">
                  <c:v>COMMERCIAL</c:v>
                </c:pt>
                <c:pt idx="3">
                  <c:v>DAL</c:v>
                </c:pt>
                <c:pt idx="4">
                  <c:v>DIRECTION</c:v>
                </c:pt>
                <c:pt idx="5">
                  <c:v>DIRECTION DE REALISATION</c:v>
                </c:pt>
                <c:pt idx="6">
                  <c:v>INFORMATIQUE</c:v>
                </c:pt>
                <c:pt idx="7">
                  <c:v>MAGASIN</c:v>
                </c:pt>
                <c:pt idx="8">
                  <c:v>SAV</c:v>
                </c:pt>
              </c:strCache>
            </c:strRef>
          </c:cat>
          <c:val>
            <c:numRef>
              <c:f>SERVICE!$E$4:$E$12</c:f>
              <c:numCache>
                <c:formatCode>General</c:formatCode>
                <c:ptCount val="9"/>
                <c:pt idx="0">
                  <c:v>385</c:v>
                </c:pt>
                <c:pt idx="1">
                  <c:v>202</c:v>
                </c:pt>
                <c:pt idx="2">
                  <c:v>5477</c:v>
                </c:pt>
                <c:pt idx="3">
                  <c:v>847.5</c:v>
                </c:pt>
                <c:pt idx="4">
                  <c:v>1233.5</c:v>
                </c:pt>
                <c:pt idx="5">
                  <c:v>2730</c:v>
                </c:pt>
                <c:pt idx="6">
                  <c:v>82</c:v>
                </c:pt>
                <c:pt idx="7">
                  <c:v>505.5</c:v>
                </c:pt>
                <c:pt idx="8">
                  <c:v>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14944"/>
        <c:axId val="151164032"/>
      </c:lineChart>
      <c:catAx>
        <c:axId val="8891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51164032"/>
        <c:crosses val="autoZero"/>
        <c:auto val="1"/>
        <c:lblAlgn val="ctr"/>
        <c:lblOffset val="100"/>
        <c:noMultiLvlLbl val="0"/>
      </c:catAx>
      <c:valAx>
        <c:axId val="15116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88914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497165664949918"/>
          <c:y val="0.36688321822181641"/>
          <c:w val="0.34122350090854031"/>
          <c:h val="0.25974037029155139"/>
        </c:manualLayout>
      </c:layout>
      <c:overlay val="0"/>
      <c:txPr>
        <a:bodyPr/>
        <a:lstStyle/>
        <a:p>
          <a:pPr>
            <a:defRPr sz="1400" b="1"/>
          </a:pPr>
          <a:endParaRPr lang="fr-FR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Nombre des Fiches de besoins</a:t>
            </a:r>
          </a:p>
          <a:p>
            <a:pPr>
              <a:defRPr/>
            </a:pPr>
            <a:r>
              <a:rPr lang="en-US"/>
              <a:t> par service  </a:t>
            </a:r>
          </a:p>
        </c:rich>
      </c:tx>
      <c:layout>
        <c:manualLayout>
          <c:xMode val="edge"/>
          <c:yMode val="edge"/>
          <c:x val="0.22201394825647044"/>
          <c:y val="1.4954202153302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773347467583204E-2"/>
          <c:y val="0.4610951008645533"/>
          <c:w val="0.53643303261623876"/>
          <c:h val="0.5389048991354467"/>
        </c:manualLayout>
      </c:layout>
      <c:pieChart>
        <c:varyColors val="1"/>
        <c:ser>
          <c:idx val="0"/>
          <c:order val="0"/>
          <c:tx>
            <c:strRef>
              <c:f>SERVICE!$C$3</c:f>
              <c:strCache>
                <c:ptCount val="1"/>
                <c:pt idx="0">
                  <c:v>Nombre des Fiches de besoins  </c:v>
                </c:pt>
              </c:strCache>
            </c:strRef>
          </c:tx>
          <c:dLbls>
            <c:dLbl>
              <c:idx val="0"/>
              <c:layout>
                <c:manualLayout>
                  <c:x val="7.5013524072849933E-2"/>
                  <c:y val="2.9045360684383346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6777882813225733E-2"/>
                  <c:y val="8.731458999901672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7205079587119618E-2"/>
                  <c:y val="-2.383625677914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SERVICE!$B$4:$B$12</c:f>
              <c:strCache>
                <c:ptCount val="9"/>
                <c:pt idx="0">
                  <c:v>ACHAT</c:v>
                </c:pt>
                <c:pt idx="1">
                  <c:v>ATELIER</c:v>
                </c:pt>
                <c:pt idx="2">
                  <c:v>COMMERCIAL</c:v>
                </c:pt>
                <c:pt idx="3">
                  <c:v>DAL</c:v>
                </c:pt>
                <c:pt idx="4">
                  <c:v>DIRECTION</c:v>
                </c:pt>
                <c:pt idx="5">
                  <c:v>DIRECTION DE REALISATION</c:v>
                </c:pt>
                <c:pt idx="6">
                  <c:v>INFORMATIQUE</c:v>
                </c:pt>
                <c:pt idx="7">
                  <c:v>MAGASIN</c:v>
                </c:pt>
                <c:pt idx="8">
                  <c:v>SAV</c:v>
                </c:pt>
              </c:strCache>
            </c:strRef>
          </c:cat>
          <c:val>
            <c:numRef>
              <c:f>SERVICE!$C$4:$C$12</c:f>
              <c:numCache>
                <c:formatCode>General</c:formatCode>
                <c:ptCount val="9"/>
                <c:pt idx="0">
                  <c:v>4</c:v>
                </c:pt>
                <c:pt idx="1">
                  <c:v>6</c:v>
                </c:pt>
                <c:pt idx="2">
                  <c:v>67</c:v>
                </c:pt>
                <c:pt idx="3">
                  <c:v>17</c:v>
                </c:pt>
                <c:pt idx="4">
                  <c:v>17</c:v>
                </c:pt>
                <c:pt idx="5">
                  <c:v>27</c:v>
                </c:pt>
                <c:pt idx="6">
                  <c:v>1</c:v>
                </c:pt>
                <c:pt idx="7">
                  <c:v>8</c:v>
                </c:pt>
                <c:pt idx="8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5968254627802141E-2"/>
          <c:y val="0.19020174330060588"/>
          <c:w val="0.95000186981904311"/>
          <c:h val="0.17867444347235095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140279657194411E-2"/>
          <c:y val="1.7182130584192441E-2"/>
          <c:w val="0.91610284167792022"/>
          <c:h val="0.50515463917525749"/>
        </c:manualLayout>
      </c:layout>
      <c:lineChart>
        <c:grouping val="stacked"/>
        <c:varyColors val="0"/>
        <c:ser>
          <c:idx val="0"/>
          <c:order val="0"/>
          <c:tx>
            <c:strRef>
              <c:f>FOURNISSEUR!$C$2</c:f>
              <c:strCache>
                <c:ptCount val="1"/>
                <c:pt idx="0">
                  <c:v>% BC</c:v>
                </c:pt>
              </c:strCache>
            </c:strRef>
          </c:tx>
          <c:marker>
            <c:symbol val="none"/>
          </c:marker>
          <c:cat>
            <c:strRef>
              <c:f>FOURNISSEUR!$A$3:$A$21</c:f>
              <c:strCache>
                <c:ptCount val="19"/>
                <c:pt idx="0">
                  <c:v>ADC</c:v>
                </c:pt>
                <c:pt idx="1">
                  <c:v>ADDI CHAKIB</c:v>
                </c:pt>
                <c:pt idx="2">
                  <c:v>ADF</c:v>
                </c:pt>
                <c:pt idx="3">
                  <c:v>AIT MAHFOUD ABDELMALEK</c:v>
                </c:pt>
                <c:pt idx="4">
                  <c:v>BENDY</c:v>
                </c:pt>
                <c:pt idx="5">
                  <c:v>BENJEDDOU EQUIPEMENT </c:v>
                </c:pt>
                <c:pt idx="6">
                  <c:v>BENSALEM</c:v>
                </c:pt>
                <c:pt idx="7">
                  <c:v>BRICAILLERIE</c:v>
                </c:pt>
                <c:pt idx="8">
                  <c:v>CAAME</c:v>
                </c:pt>
                <c:pt idx="9">
                  <c:v>CDBM</c:v>
                </c:pt>
                <c:pt idx="10">
                  <c:v>CHAKER MUSTAFA</c:v>
                </c:pt>
                <c:pt idx="11">
                  <c:v>CHEIKH BOUBEKER</c:v>
                </c:pt>
                <c:pt idx="12">
                  <c:v>CIJA</c:v>
                </c:pt>
                <c:pt idx="13">
                  <c:v>CODIF</c:v>
                </c:pt>
                <c:pt idx="14">
                  <c:v>EKBS</c:v>
                </c:pt>
                <c:pt idx="15">
                  <c:v>EQUIPRO SARL</c:v>
                </c:pt>
                <c:pt idx="16">
                  <c:v>ETS AFOU</c:v>
                </c:pt>
                <c:pt idx="17">
                  <c:v>ETS FRIH</c:v>
                </c:pt>
                <c:pt idx="18">
                  <c:v>ETS HEBBAR</c:v>
                </c:pt>
              </c:strCache>
            </c:strRef>
          </c:cat>
          <c:val>
            <c:numRef>
              <c:f>FOURNISSEUR!$C$3:$C$21</c:f>
              <c:numCache>
                <c:formatCode>0.0</c:formatCode>
                <c:ptCount val="19"/>
                <c:pt idx="0">
                  <c:v>1.935483870967742</c:v>
                </c:pt>
                <c:pt idx="1">
                  <c:v>14.838709677419354</c:v>
                </c:pt>
                <c:pt idx="2">
                  <c:v>0.64516129032258063</c:v>
                </c:pt>
                <c:pt idx="3">
                  <c:v>1.2903225806451613</c:v>
                </c:pt>
                <c:pt idx="4">
                  <c:v>0.64516129032258063</c:v>
                </c:pt>
                <c:pt idx="5">
                  <c:v>0.64516129032258063</c:v>
                </c:pt>
                <c:pt idx="6">
                  <c:v>3.225806451612903</c:v>
                </c:pt>
                <c:pt idx="7">
                  <c:v>0.64516129032258063</c:v>
                </c:pt>
                <c:pt idx="8">
                  <c:v>1.2903225806451613</c:v>
                </c:pt>
                <c:pt idx="9">
                  <c:v>2.5806451612903225</c:v>
                </c:pt>
                <c:pt idx="10">
                  <c:v>0.64516129032258063</c:v>
                </c:pt>
                <c:pt idx="11">
                  <c:v>0.64516129032258063</c:v>
                </c:pt>
                <c:pt idx="12">
                  <c:v>0.64516129032258063</c:v>
                </c:pt>
                <c:pt idx="13">
                  <c:v>1.2903225806451613</c:v>
                </c:pt>
                <c:pt idx="14">
                  <c:v>0.64516129032258063</c:v>
                </c:pt>
                <c:pt idx="15">
                  <c:v>0.64516129032258063</c:v>
                </c:pt>
                <c:pt idx="16">
                  <c:v>0.64516129032258063</c:v>
                </c:pt>
                <c:pt idx="17">
                  <c:v>0.64516129032258063</c:v>
                </c:pt>
                <c:pt idx="18">
                  <c:v>0.64516129032258063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FOURNISSEUR!$E$2</c:f>
              <c:strCache>
                <c:ptCount val="1"/>
                <c:pt idx="0">
                  <c:v>% MONTANT</c:v>
                </c:pt>
              </c:strCache>
            </c:strRef>
          </c:tx>
          <c:marker>
            <c:symbol val="none"/>
          </c:marker>
          <c:cat>
            <c:strRef>
              <c:f>FOURNISSEUR!$A$3:$A$21</c:f>
              <c:strCache>
                <c:ptCount val="19"/>
                <c:pt idx="0">
                  <c:v>ADC</c:v>
                </c:pt>
                <c:pt idx="1">
                  <c:v>ADDI CHAKIB</c:v>
                </c:pt>
                <c:pt idx="2">
                  <c:v>ADF</c:v>
                </c:pt>
                <c:pt idx="3">
                  <c:v>AIT MAHFOUD ABDELMALEK</c:v>
                </c:pt>
                <c:pt idx="4">
                  <c:v>BENDY</c:v>
                </c:pt>
                <c:pt idx="5">
                  <c:v>BENJEDDOU EQUIPEMENT </c:v>
                </c:pt>
                <c:pt idx="6">
                  <c:v>BENSALEM</c:v>
                </c:pt>
                <c:pt idx="7">
                  <c:v>BRICAILLERIE</c:v>
                </c:pt>
                <c:pt idx="8">
                  <c:v>CAAME</c:v>
                </c:pt>
                <c:pt idx="9">
                  <c:v>CDBM</c:v>
                </c:pt>
                <c:pt idx="10">
                  <c:v>CHAKER MUSTAFA</c:v>
                </c:pt>
                <c:pt idx="11">
                  <c:v>CHEIKH BOUBEKER</c:v>
                </c:pt>
                <c:pt idx="12">
                  <c:v>CIJA</c:v>
                </c:pt>
                <c:pt idx="13">
                  <c:v>CODIF</c:v>
                </c:pt>
                <c:pt idx="14">
                  <c:v>EKBS</c:v>
                </c:pt>
                <c:pt idx="15">
                  <c:v>EQUIPRO SARL</c:v>
                </c:pt>
                <c:pt idx="16">
                  <c:v>ETS AFOU</c:v>
                </c:pt>
                <c:pt idx="17">
                  <c:v>ETS FRIH</c:v>
                </c:pt>
                <c:pt idx="18">
                  <c:v>ETS HEBBAR</c:v>
                </c:pt>
              </c:strCache>
            </c:strRef>
          </c:cat>
          <c:val>
            <c:numRef>
              <c:f>FOURNISSEUR!$E$3:$E$21</c:f>
              <c:numCache>
                <c:formatCode>0.000</c:formatCode>
                <c:ptCount val="19"/>
                <c:pt idx="0">
                  <c:v>0.84825408126679891</c:v>
                </c:pt>
                <c:pt idx="1">
                  <c:v>0.50703590684281352</c:v>
                </c:pt>
                <c:pt idx="2">
                  <c:v>0.35013746565433801</c:v>
                </c:pt>
                <c:pt idx="3">
                  <c:v>0.43417045741137916</c:v>
                </c:pt>
                <c:pt idx="4">
                  <c:v>0.16052881385868098</c:v>
                </c:pt>
                <c:pt idx="5">
                  <c:v>0.20475875184464212</c:v>
                </c:pt>
                <c:pt idx="6">
                  <c:v>0.54154837248238519</c:v>
                </c:pt>
                <c:pt idx="7">
                  <c:v>1.8900807862582351E-2</c:v>
                </c:pt>
                <c:pt idx="8">
                  <c:v>0.23598713911539729</c:v>
                </c:pt>
                <c:pt idx="9">
                  <c:v>0.39703068497486921</c:v>
                </c:pt>
                <c:pt idx="10">
                  <c:v>4.4227890398442701E-2</c:v>
                </c:pt>
                <c:pt idx="11">
                  <c:v>0.10726369118882316</c:v>
                </c:pt>
                <c:pt idx="12">
                  <c:v>0.19644554651974966</c:v>
                </c:pt>
                <c:pt idx="13">
                  <c:v>6.6152827519038223E-3</c:v>
                </c:pt>
                <c:pt idx="14">
                  <c:v>1.8059721912697435</c:v>
                </c:pt>
                <c:pt idx="15">
                  <c:v>7.5603231450329404E-3</c:v>
                </c:pt>
                <c:pt idx="16">
                  <c:v>6.9880066829539469E-2</c:v>
                </c:pt>
                <c:pt idx="17">
                  <c:v>2.2113945199221351E-2</c:v>
                </c:pt>
                <c:pt idx="18">
                  <c:v>0.15971182643882087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71136"/>
        <c:axId val="61372672"/>
      </c:lineChart>
      <c:catAx>
        <c:axId val="6137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1372672"/>
        <c:crosses val="autoZero"/>
        <c:auto val="1"/>
        <c:lblAlgn val="ctr"/>
        <c:lblOffset val="100"/>
        <c:noMultiLvlLbl val="0"/>
      </c:catAx>
      <c:valAx>
        <c:axId val="6137267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61371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012004808229166"/>
          <c:y val="0.39175402043816676"/>
          <c:w val="5.8076104020651803E-2"/>
          <c:h val="0.32898656580607993"/>
        </c:manualLayout>
      </c:layout>
      <c:overlay val="0"/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Nbre de</a:t>
            </a:r>
            <a:r>
              <a:rPr lang="en-US" baseline="0"/>
              <a:t> commande par produit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23124404181116079"/>
          <c:y val="3.70370370370370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118694362017823E-2"/>
          <c:y val="0.1415929203539823"/>
          <c:w val="0.728486646884273"/>
          <c:h val="0.54203539823008862"/>
        </c:manualLayout>
      </c:layout>
      <c:lineChart>
        <c:grouping val="standard"/>
        <c:varyColors val="0"/>
        <c:ser>
          <c:idx val="0"/>
          <c:order val="0"/>
          <c:tx>
            <c:strRef>
              <c:f>PRODUIT!$C$4</c:f>
              <c:strCache>
                <c:ptCount val="1"/>
                <c:pt idx="0">
                  <c:v>NBRE DE B.C </c:v>
                </c:pt>
              </c:strCache>
            </c:strRef>
          </c:tx>
          <c:marker>
            <c:symbol val="none"/>
          </c:marker>
          <c:cat>
            <c:strRef>
              <c:f>PRODUIT!$B$5:$B$19</c:f>
              <c:strCache>
                <c:ptCount val="15"/>
                <c:pt idx="0">
                  <c:v>blomberie </c:v>
                </c:pt>
                <c:pt idx="1">
                  <c:v>equipement du froit</c:v>
                </c:pt>
                <c:pt idx="2">
                  <c:v>sécurité</c:v>
                </c:pt>
                <c:pt idx="3">
                  <c:v>produit fini </c:v>
                </c:pt>
                <c:pt idx="4">
                  <c:v>produit déstiné pour la maintenance</c:v>
                </c:pt>
                <c:pt idx="5">
                  <c:v>Matiere premiere </c:v>
                </c:pt>
                <c:pt idx="6">
                  <c:v>publicité</c:v>
                </c:pt>
                <c:pt idx="7">
                  <c:v>Accessoire </c:v>
                </c:pt>
                <c:pt idx="8">
                  <c:v>détergent</c:v>
                </c:pt>
                <c:pt idx="9">
                  <c:v>papeterie</c:v>
                </c:pt>
                <c:pt idx="10">
                  <c:v>Electricite</c:v>
                </c:pt>
                <c:pt idx="11">
                  <c:v>emballage</c:v>
                </c:pt>
                <c:pt idx="12">
                  <c:v>informatique et bureautique </c:v>
                </c:pt>
                <c:pt idx="13">
                  <c:v>consomation de l'eau </c:v>
                </c:pt>
                <c:pt idx="14">
                  <c:v>Outillage </c:v>
                </c:pt>
              </c:strCache>
            </c:strRef>
          </c:cat>
          <c:val>
            <c:numRef>
              <c:f>PRODUIT!$C$5:$C$19</c:f>
              <c:numCache>
                <c:formatCode>General</c:formatCode>
                <c:ptCount val="15"/>
                <c:pt idx="0">
                  <c:v>24</c:v>
                </c:pt>
                <c:pt idx="1">
                  <c:v>3</c:v>
                </c:pt>
                <c:pt idx="2">
                  <c:v>3</c:v>
                </c:pt>
                <c:pt idx="3">
                  <c:v>10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53376"/>
        <c:axId val="87667456"/>
      </c:lineChart>
      <c:catAx>
        <c:axId val="8765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>
                <a:solidFill>
                  <a:schemeClr val="accent2">
                    <a:lumMod val="75000"/>
                  </a:schemeClr>
                </a:solidFill>
              </a:defRPr>
            </a:pPr>
            <a:endParaRPr lang="fr-FR"/>
          </a:p>
        </c:txPr>
        <c:crossAx val="87667456"/>
        <c:crosses val="autoZero"/>
        <c:auto val="1"/>
        <c:lblAlgn val="ctr"/>
        <c:lblOffset val="100"/>
        <c:noMultiLvlLbl val="0"/>
      </c:catAx>
      <c:valAx>
        <c:axId val="8766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fr-FR"/>
          </a:p>
        </c:txPr>
        <c:crossAx val="87653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783380966268113"/>
          <c:y val="0.35398236758869139"/>
          <c:w val="0.20623139885293496"/>
          <c:h val="0.15486721852076996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65000"/>
      </a:blip>
      <a:srcRect/>
      <a:tile tx="0" ty="0" sx="100000" sy="100000" flip="none" algn="tl"/>
    </a:blipFill>
    <a:effectLst>
      <a:outerShdw blurRad="50800" dist="50800" dir="5400000" algn="ctr" rotWithShape="0">
        <a:srgbClr val="000000">
          <a:alpha val="78000"/>
        </a:srgbClr>
      </a:outerShdw>
    </a:effectLst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Montant des </a:t>
            </a:r>
            <a:r>
              <a:rPr lang="en-US" baseline="0"/>
              <a:t>commandes par produit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9020771513429"/>
          <c:y val="0.13583834198647027"/>
          <c:w val="0.75519287833831295"/>
          <c:h val="0.47976946318622332"/>
        </c:manualLayout>
      </c:layout>
      <c:lineChart>
        <c:grouping val="standard"/>
        <c:varyColors val="0"/>
        <c:ser>
          <c:idx val="0"/>
          <c:order val="0"/>
          <c:tx>
            <c:strRef>
              <c:f>PRODUIT!$E$4</c:f>
              <c:strCache>
                <c:ptCount val="1"/>
                <c:pt idx="0">
                  <c:v>MONTANT </c:v>
                </c:pt>
              </c:strCache>
            </c:strRef>
          </c:tx>
          <c:marker>
            <c:symbol val="none"/>
          </c:marker>
          <c:cat>
            <c:strRef>
              <c:f>PRODUIT!$B$5:$B$19</c:f>
              <c:strCache>
                <c:ptCount val="15"/>
                <c:pt idx="0">
                  <c:v>blomberie </c:v>
                </c:pt>
                <c:pt idx="1">
                  <c:v>equipement du froit</c:v>
                </c:pt>
                <c:pt idx="2">
                  <c:v>sécurité</c:v>
                </c:pt>
                <c:pt idx="3">
                  <c:v>produit fini </c:v>
                </c:pt>
                <c:pt idx="4">
                  <c:v>produit déstiné pour la maintenance</c:v>
                </c:pt>
                <c:pt idx="5">
                  <c:v>Matiere premiere </c:v>
                </c:pt>
                <c:pt idx="6">
                  <c:v>publicité</c:v>
                </c:pt>
                <c:pt idx="7">
                  <c:v>Accessoire </c:v>
                </c:pt>
                <c:pt idx="8">
                  <c:v>détergent</c:v>
                </c:pt>
                <c:pt idx="9">
                  <c:v>papeterie</c:v>
                </c:pt>
                <c:pt idx="10">
                  <c:v>Electricite</c:v>
                </c:pt>
                <c:pt idx="11">
                  <c:v>emballage</c:v>
                </c:pt>
                <c:pt idx="12">
                  <c:v>informatique et bureautique </c:v>
                </c:pt>
                <c:pt idx="13">
                  <c:v>consomation de l'eau </c:v>
                </c:pt>
                <c:pt idx="14">
                  <c:v>Outillage </c:v>
                </c:pt>
              </c:strCache>
            </c:strRef>
          </c:cat>
          <c:val>
            <c:numRef>
              <c:f>PRODUIT!$E$5:$E$19</c:f>
              <c:numCache>
                <c:formatCode>_(* #,##0.00_);_(* \(#,##0.00\);_(* "-"??_);_(@_)</c:formatCode>
                <c:ptCount val="15"/>
                <c:pt idx="0">
                  <c:v>254826</c:v>
                </c:pt>
                <c:pt idx="1">
                  <c:v>159240.51</c:v>
                </c:pt>
                <c:pt idx="2">
                  <c:v>269275.5</c:v>
                </c:pt>
                <c:pt idx="3">
                  <c:v>908630.45000000007</c:v>
                </c:pt>
                <c:pt idx="4">
                  <c:v>377018.46</c:v>
                </c:pt>
                <c:pt idx="5">
                  <c:v>0</c:v>
                </c:pt>
                <c:pt idx="6">
                  <c:v>0</c:v>
                </c:pt>
                <c:pt idx="7">
                  <c:v>59100</c:v>
                </c:pt>
                <c:pt idx="8">
                  <c:v>50959.35</c:v>
                </c:pt>
                <c:pt idx="9">
                  <c:v>174012.77000000002</c:v>
                </c:pt>
                <c:pt idx="10">
                  <c:v>0</c:v>
                </c:pt>
                <c:pt idx="11">
                  <c:v>0</c:v>
                </c:pt>
                <c:pt idx="12">
                  <c:v>110354.4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24800"/>
        <c:axId val="87726336"/>
      </c:lineChart>
      <c:catAx>
        <c:axId val="8772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>
                <a:solidFill>
                  <a:schemeClr val="accent2">
                    <a:lumMod val="75000"/>
                  </a:schemeClr>
                </a:solidFill>
              </a:defRPr>
            </a:pPr>
            <a:endParaRPr lang="fr-FR"/>
          </a:p>
        </c:txPr>
        <c:crossAx val="87726336"/>
        <c:crosses val="autoZero"/>
        <c:auto val="1"/>
        <c:lblAlgn val="ctr"/>
        <c:lblOffset val="100"/>
        <c:noMultiLvlLbl val="0"/>
      </c:catAx>
      <c:valAx>
        <c:axId val="8772633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fr-FR"/>
          </a:p>
        </c:txPr>
        <c:crossAx val="87724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783380966268113"/>
          <c:y val="0.36127206487250296"/>
          <c:w val="0.20623139885293496"/>
          <c:h val="0.15317930034865038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65000"/>
      </a:blip>
      <a:srcRect/>
      <a:tile tx="0" ty="0" sx="100000" sy="100000" flip="none" algn="tl"/>
    </a:blipFill>
    <a:effectLst>
      <a:outerShdw blurRad="50800" dist="50800" dir="5400000" algn="ctr" rotWithShape="0">
        <a:srgbClr val="000000">
          <a:alpha val="78000"/>
        </a:srgbClr>
      </a:outerShdw>
    </a:effectLst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70719235404886E-2"/>
          <c:y val="0.19114461499983287"/>
          <c:w val="0.61367057896560062"/>
          <c:h val="0.46726326283267888"/>
        </c:manualLayout>
      </c:layout>
      <c:lineChart>
        <c:grouping val="standard"/>
        <c:varyColors val="0"/>
        <c:ser>
          <c:idx val="0"/>
          <c:order val="0"/>
          <c:tx>
            <c:strRef>
              <c:f>PRODUIT!$D$4</c:f>
              <c:strCache>
                <c:ptCount val="1"/>
                <c:pt idx="0">
                  <c:v>%BC</c:v>
                </c:pt>
              </c:strCache>
            </c:strRef>
          </c:tx>
          <c:marker>
            <c:symbol val="none"/>
          </c:marker>
          <c:cat>
            <c:strRef>
              <c:f>PRODUIT!$B$5:$B$19</c:f>
              <c:strCache>
                <c:ptCount val="15"/>
                <c:pt idx="0">
                  <c:v>blomberie </c:v>
                </c:pt>
                <c:pt idx="1">
                  <c:v>equipement du froit</c:v>
                </c:pt>
                <c:pt idx="2">
                  <c:v>sécurité</c:v>
                </c:pt>
                <c:pt idx="3">
                  <c:v>produit fini </c:v>
                </c:pt>
                <c:pt idx="4">
                  <c:v>produit déstiné pour la maintenance</c:v>
                </c:pt>
                <c:pt idx="5">
                  <c:v>Matiere premiere </c:v>
                </c:pt>
                <c:pt idx="6">
                  <c:v>publicité</c:v>
                </c:pt>
                <c:pt idx="7">
                  <c:v>Accessoire </c:v>
                </c:pt>
                <c:pt idx="8">
                  <c:v>détergent</c:v>
                </c:pt>
                <c:pt idx="9">
                  <c:v>papeterie</c:v>
                </c:pt>
                <c:pt idx="10">
                  <c:v>Electricite</c:v>
                </c:pt>
                <c:pt idx="11">
                  <c:v>emballage</c:v>
                </c:pt>
                <c:pt idx="12">
                  <c:v>informatique et bureautique </c:v>
                </c:pt>
                <c:pt idx="13">
                  <c:v>consomation de l'eau </c:v>
                </c:pt>
                <c:pt idx="14">
                  <c:v>Outillage </c:v>
                </c:pt>
              </c:strCache>
            </c:strRef>
          </c:cat>
          <c:val>
            <c:numRef>
              <c:f>PRODUIT!$D$5:$D$19</c:f>
              <c:numCache>
                <c:formatCode>0</c:formatCode>
                <c:ptCount val="15"/>
                <c:pt idx="0">
                  <c:v>42.857142857142854</c:v>
                </c:pt>
                <c:pt idx="1">
                  <c:v>5.3571428571428568</c:v>
                </c:pt>
                <c:pt idx="2">
                  <c:v>5.3571428571428568</c:v>
                </c:pt>
                <c:pt idx="3">
                  <c:v>17.857142857142858</c:v>
                </c:pt>
                <c:pt idx="4">
                  <c:v>7.1428571428571432</c:v>
                </c:pt>
                <c:pt idx="5">
                  <c:v>0</c:v>
                </c:pt>
                <c:pt idx="6">
                  <c:v>0</c:v>
                </c:pt>
                <c:pt idx="7">
                  <c:v>5.3571428571428568</c:v>
                </c:pt>
                <c:pt idx="8">
                  <c:v>1.7857142857142858</c:v>
                </c:pt>
                <c:pt idx="9">
                  <c:v>12.5</c:v>
                </c:pt>
                <c:pt idx="10">
                  <c:v>0</c:v>
                </c:pt>
                <c:pt idx="11">
                  <c:v>0</c:v>
                </c:pt>
                <c:pt idx="12">
                  <c:v>1.7857142857142858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PRODUIT!$F$4</c:f>
              <c:strCache>
                <c:ptCount val="1"/>
                <c:pt idx="0">
                  <c:v> % Montant </c:v>
                </c:pt>
              </c:strCache>
            </c:strRef>
          </c:tx>
          <c:marker>
            <c:symbol val="none"/>
          </c:marker>
          <c:cat>
            <c:strRef>
              <c:f>PRODUIT!$B$5:$B$19</c:f>
              <c:strCache>
                <c:ptCount val="15"/>
                <c:pt idx="0">
                  <c:v>blomberie </c:v>
                </c:pt>
                <c:pt idx="1">
                  <c:v>equipement du froit</c:v>
                </c:pt>
                <c:pt idx="2">
                  <c:v>sécurité</c:v>
                </c:pt>
                <c:pt idx="3">
                  <c:v>produit fini </c:v>
                </c:pt>
                <c:pt idx="4">
                  <c:v>produit déstiné pour la maintenance</c:v>
                </c:pt>
                <c:pt idx="5">
                  <c:v>Matiere premiere </c:v>
                </c:pt>
                <c:pt idx="6">
                  <c:v>publicité</c:v>
                </c:pt>
                <c:pt idx="7">
                  <c:v>Accessoire </c:v>
                </c:pt>
                <c:pt idx="8">
                  <c:v>détergent</c:v>
                </c:pt>
                <c:pt idx="9">
                  <c:v>papeterie</c:v>
                </c:pt>
                <c:pt idx="10">
                  <c:v>Electricite</c:v>
                </c:pt>
                <c:pt idx="11">
                  <c:v>emballage</c:v>
                </c:pt>
                <c:pt idx="12">
                  <c:v>informatique et bureautique </c:v>
                </c:pt>
                <c:pt idx="13">
                  <c:v>consomation de l'eau </c:v>
                </c:pt>
                <c:pt idx="14">
                  <c:v>Outillage </c:v>
                </c:pt>
              </c:strCache>
            </c:strRef>
          </c:cat>
          <c:val>
            <c:numRef>
              <c:f>PRODUIT!$F$5:$F$19</c:f>
              <c:numCache>
                <c:formatCode>_-* #,##0.00\ _D_Z_D_-;\-* #,##0.00\ _D_Z_D_-;_-* "-"??\ _D_Z_D_-;_-@_-</c:formatCode>
                <c:ptCount val="15"/>
                <c:pt idx="0">
                  <c:v>10.78209865456523</c:v>
                </c:pt>
                <c:pt idx="1">
                  <c:v>6.7377225582290707</c:v>
                </c:pt>
                <c:pt idx="2">
                  <c:v>11.393480281672121</c:v>
                </c:pt>
                <c:pt idx="3">
                  <c:v>38.445618392322601</c:v>
                </c:pt>
                <c:pt idx="4">
                  <c:v>15.952258522726311</c:v>
                </c:pt>
                <c:pt idx="5">
                  <c:v>0</c:v>
                </c:pt>
                <c:pt idx="6">
                  <c:v>0</c:v>
                </c:pt>
                <c:pt idx="7">
                  <c:v>2.5006162263065979</c:v>
                </c:pt>
                <c:pt idx="8">
                  <c:v>2.1561722079870917</c:v>
                </c:pt>
                <c:pt idx="9">
                  <c:v>7.3627606809908288</c:v>
                </c:pt>
                <c:pt idx="10">
                  <c:v>0</c:v>
                </c:pt>
                <c:pt idx="11">
                  <c:v>0</c:v>
                </c:pt>
                <c:pt idx="12">
                  <c:v>4.6692724752001489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52064"/>
        <c:axId val="87958656"/>
      </c:lineChart>
      <c:dateAx>
        <c:axId val="87752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fr-FR"/>
          </a:p>
        </c:txPr>
        <c:crossAx val="87958656"/>
        <c:crosses val="autoZero"/>
        <c:auto val="0"/>
        <c:lblOffset val="100"/>
        <c:baseTimeUnit val="days"/>
        <c:majorUnit val="1"/>
      </c:dateAx>
      <c:valAx>
        <c:axId val="879586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fr-FR"/>
          </a:p>
        </c:txPr>
        <c:crossAx val="8775206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13070241219847"/>
          <c:y val="0.39869422572178481"/>
          <c:w val="0.21984939382578358"/>
          <c:h val="0.16993532058493632"/>
        </c:manualLayout>
      </c:layout>
      <c:overlay val="0"/>
      <c:txPr>
        <a:bodyPr/>
        <a:lstStyle/>
        <a:p>
          <a:pPr>
            <a:defRPr sz="1050" b="1"/>
          </a:pPr>
          <a:endParaRPr lang="fr-FR"/>
        </a:p>
      </c:txPr>
    </c:legend>
    <c:plotVisOnly val="1"/>
    <c:dispBlanksAs val="gap"/>
    <c:showDLblsOverMax val="0"/>
  </c:chart>
  <c:spPr>
    <a:noFill/>
    <a:effectLst>
      <a:outerShdw blurRad="50800" dist="50800" dir="5400000" algn="ctr" rotWithShape="0">
        <a:srgbClr val="000000">
          <a:alpha val="67000"/>
        </a:srgbClr>
      </a:outerShdw>
    </a:effectLst>
  </c:sp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39014899256999E-2"/>
          <c:y val="4.1666666666666664E-2"/>
          <c:w val="0.68731090431877861"/>
          <c:h val="0.85416956302070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'Fluctuation achats '!$A$4</c:f>
              <c:strCache>
                <c:ptCount val="1"/>
                <c:pt idx="0">
                  <c:v>nombre de BC</c:v>
                </c:pt>
              </c:strCache>
            </c:strRef>
          </c:tx>
          <c:invertIfNegative val="0"/>
          <c:cat>
            <c:strRef>
              <c:f>'Fluctuation achats '!$B$3:$G$3</c:f>
              <c:strCache>
                <c:ptCount val="6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'Fluctuation achats '!$B$4:$G$4</c:f>
              <c:numCache>
                <c:formatCode>General</c:formatCode>
                <c:ptCount val="6"/>
                <c:pt idx="0">
                  <c:v>36</c:v>
                </c:pt>
                <c:pt idx="1">
                  <c:v>0</c:v>
                </c:pt>
                <c:pt idx="2">
                  <c:v>33</c:v>
                </c:pt>
                <c:pt idx="3">
                  <c:v>25</c:v>
                </c:pt>
                <c:pt idx="4">
                  <c:v>30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'Fluctuation achats '!$A$5</c:f>
              <c:strCache>
                <c:ptCount val="1"/>
                <c:pt idx="0">
                  <c:v>nombre de fournisseur</c:v>
                </c:pt>
              </c:strCache>
            </c:strRef>
          </c:tx>
          <c:invertIfNegative val="0"/>
          <c:cat>
            <c:strRef>
              <c:f>'Fluctuation achats '!$B$3:$G$3</c:f>
              <c:strCache>
                <c:ptCount val="6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'Fluctuation achats 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'Fluctuation achats '!$A$6</c:f>
              <c:strCache>
                <c:ptCount val="1"/>
                <c:pt idx="0">
                  <c:v>nombre de type produit</c:v>
                </c:pt>
              </c:strCache>
            </c:strRef>
          </c:tx>
          <c:invertIfNegative val="0"/>
          <c:cat>
            <c:strRef>
              <c:f>'Fluctuation achats '!$B$3:$G$3</c:f>
              <c:strCache>
                <c:ptCount val="6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'Fluctuation achats '!$B$6:$G$6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06016"/>
        <c:axId val="88007808"/>
      </c:barChart>
      <c:catAx>
        <c:axId val="880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007808"/>
        <c:crosses val="autoZero"/>
        <c:auto val="1"/>
        <c:lblAlgn val="ctr"/>
        <c:lblOffset val="100"/>
        <c:noMultiLvlLbl val="0"/>
      </c:catAx>
      <c:valAx>
        <c:axId val="88007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006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9593935055656"/>
          <c:y val="0.36805674607129807"/>
          <c:w val="0.24870856019030732"/>
          <c:h val="0.25000099671086706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28134063285782E-2"/>
          <c:y val="3.8338717955517986E-2"/>
          <c:w val="0.62578026103278184"/>
          <c:h val="0.86901094032507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facturation!$B$3</c:f>
              <c:strCache>
                <c:ptCount val="1"/>
                <c:pt idx="0">
                  <c:v>Nbr Bon commande</c:v>
                </c:pt>
              </c:strCache>
            </c:strRef>
          </c:tx>
          <c:invertIfNegative val="0"/>
          <c:cat>
            <c:strRef>
              <c:f>facturation!$C$2:$H$2</c:f>
              <c:strCache>
                <c:ptCount val="6"/>
                <c:pt idx="0">
                  <c:v>janvier</c:v>
                </c:pt>
                <c:pt idx="1">
                  <c:v>fev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facturation!$C$3:$H$3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facturation!$B$4</c:f>
              <c:strCache>
                <c:ptCount val="1"/>
                <c:pt idx="0">
                  <c:v>Nbr facture</c:v>
                </c:pt>
              </c:strCache>
            </c:strRef>
          </c:tx>
          <c:invertIfNegative val="0"/>
          <c:cat>
            <c:strRef>
              <c:f>facturation!$C$2:$H$2</c:f>
              <c:strCache>
                <c:ptCount val="6"/>
                <c:pt idx="0">
                  <c:v>janvier</c:v>
                </c:pt>
                <c:pt idx="1">
                  <c:v>fev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facturation!$C$4:$H$4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tx>
            <c:strRef>
              <c:f>facturation!$B$5</c:f>
              <c:strCache>
                <c:ptCount val="1"/>
                <c:pt idx="0">
                  <c:v>Nbr BL</c:v>
                </c:pt>
              </c:strCache>
            </c:strRef>
          </c:tx>
          <c:invertIfNegative val="0"/>
          <c:cat>
            <c:strRef>
              <c:f>facturation!$C$2:$H$2</c:f>
              <c:strCache>
                <c:ptCount val="6"/>
                <c:pt idx="0">
                  <c:v>janvier</c:v>
                </c:pt>
                <c:pt idx="1">
                  <c:v>fev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facturation!$C$5:$H$5</c:f>
              <c:numCache>
                <c:formatCode>General</c:formatCode>
                <c:ptCount val="6"/>
              </c:numCache>
            </c:numRef>
          </c:val>
        </c:ser>
        <c:ser>
          <c:idx val="3"/>
          <c:order val="3"/>
          <c:tx>
            <c:strRef>
              <c:f>facturation!$B$6</c:f>
              <c:strCache>
                <c:ptCount val="1"/>
                <c:pt idx="0">
                  <c:v>Nbr bon (espèce)</c:v>
                </c:pt>
              </c:strCache>
            </c:strRef>
          </c:tx>
          <c:invertIfNegative val="0"/>
          <c:cat>
            <c:strRef>
              <c:f>facturation!$C$2:$H$2</c:f>
              <c:strCache>
                <c:ptCount val="6"/>
                <c:pt idx="0">
                  <c:v>janvier</c:v>
                </c:pt>
                <c:pt idx="1">
                  <c:v>fev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facturation!$C$6:$H$6</c:f>
              <c:numCache>
                <c:formatCode>General</c:formatCode>
                <c:ptCount val="6"/>
              </c:numCache>
            </c:numRef>
          </c:val>
        </c:ser>
        <c:ser>
          <c:idx val="4"/>
          <c:order val="4"/>
          <c:tx>
            <c:strRef>
              <c:f>facturation!$B$7</c:f>
              <c:strCache>
                <c:ptCount val="1"/>
                <c:pt idx="0">
                  <c:v>BC S/BL S/FC EN COURS</c:v>
                </c:pt>
              </c:strCache>
            </c:strRef>
          </c:tx>
          <c:invertIfNegative val="0"/>
          <c:cat>
            <c:strRef>
              <c:f>facturation!$C$2:$H$2</c:f>
              <c:strCache>
                <c:ptCount val="6"/>
                <c:pt idx="0">
                  <c:v>janvier</c:v>
                </c:pt>
                <c:pt idx="1">
                  <c:v>fev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facturation!$C$7:$H$7</c:f>
              <c:numCache>
                <c:formatCode>General</c:formatCode>
                <c:ptCount val="6"/>
              </c:numCache>
            </c:numRef>
          </c:val>
        </c:ser>
        <c:ser>
          <c:idx val="5"/>
          <c:order val="5"/>
          <c:tx>
            <c:strRef>
              <c:f>facturation!$B$8</c:f>
              <c:strCache>
                <c:ptCount val="1"/>
                <c:pt idx="0">
                  <c:v>BC annulé</c:v>
                </c:pt>
              </c:strCache>
            </c:strRef>
          </c:tx>
          <c:invertIfNegative val="0"/>
          <c:cat>
            <c:strRef>
              <c:f>facturation!$C$2:$H$2</c:f>
              <c:strCache>
                <c:ptCount val="6"/>
                <c:pt idx="0">
                  <c:v>janvier</c:v>
                </c:pt>
                <c:pt idx="1">
                  <c:v>fev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facturation!$C$8:$H$8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96704"/>
        <c:axId val="88698240"/>
      </c:barChart>
      <c:catAx>
        <c:axId val="8869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88698240"/>
        <c:crosses val="autoZero"/>
        <c:auto val="1"/>
        <c:lblAlgn val="ctr"/>
        <c:lblOffset val="100"/>
        <c:noMultiLvlLbl val="0"/>
      </c:catAx>
      <c:valAx>
        <c:axId val="88698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88696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33486439195059"/>
          <c:y val="0.24652870314288094"/>
          <c:w val="0.27291732283466202"/>
          <c:h val="0.60609294030553873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noFill/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123824</xdr:colOff>
      <xdr:row>1</xdr:row>
      <xdr:rowOff>95249</xdr:rowOff>
    </xdr:from>
    <xdr:to>
      <xdr:col>11</xdr:col>
      <xdr:colOff>1838324</xdr:colOff>
      <xdr:row>25</xdr:row>
      <xdr:rowOff>28574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88900</xdr:colOff>
      <xdr:row>2</xdr:row>
      <xdr:rowOff>12700</xdr:rowOff>
    </xdr:from>
    <xdr:to>
      <xdr:col>18</xdr:col>
      <xdr:colOff>558800</xdr:colOff>
      <xdr:row>21</xdr:row>
      <xdr:rowOff>0</xdr:rowOff>
    </xdr:to>
    <xdr:graphicFrame macro="">
      <xdr:nvGraphicFramePr>
        <xdr:cNvPr id="217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26</xdr:row>
      <xdr:rowOff>139700</xdr:rowOff>
    </xdr:from>
    <xdr:to>
      <xdr:col>18</xdr:col>
      <xdr:colOff>38100</xdr:colOff>
      <xdr:row>49</xdr:row>
      <xdr:rowOff>177800</xdr:rowOff>
    </xdr:to>
    <xdr:graphicFrame macro="">
      <xdr:nvGraphicFramePr>
        <xdr:cNvPr id="2173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215900</xdr:colOff>
      <xdr:row>16</xdr:row>
      <xdr:rowOff>181610</xdr:rowOff>
    </xdr:from>
    <xdr:to>
      <xdr:col>7</xdr:col>
      <xdr:colOff>304800</xdr:colOff>
      <xdr:row>25</xdr:row>
      <xdr:rowOff>152400</xdr:rowOff>
    </xdr:to>
    <xdr:sp macro="" textlink="">
      <xdr:nvSpPr>
        <xdr:cNvPr id="2" name="ZoneTexte 1"/>
        <xdr:cNvSpPr txBox="1"/>
      </xdr:nvSpPr>
      <xdr:spPr>
        <a:xfrm>
          <a:off x="215900" y="4677410"/>
          <a:ext cx="8026400" cy="16852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Analyse</a:t>
          </a:r>
          <a:r>
            <a:rPr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0.11656</cdr:x>
      <cdr:y>0.06051</cdr:y>
    </cdr:from>
    <cdr:to>
      <cdr:x>0.64008</cdr:x>
      <cdr:y>0.16242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23900" y="241300"/>
          <a:ext cx="3251200" cy="40640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800" b="1" i="0" baseline="0">
              <a:latin typeface="+mn-lt"/>
              <a:ea typeface="+mn-ea"/>
              <a:cs typeface="+mn-cs"/>
            </a:rPr>
            <a:t>Bon de Commandes par Service</a:t>
          </a:r>
        </a:p>
        <a:p xmlns:a="http://schemas.openxmlformats.org/drawingml/2006/main">
          <a:endParaRPr lang="fr-FR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422589</xdr:colOff>
      <xdr:row>38</xdr:row>
      <xdr:rowOff>53662</xdr:rowOff>
    </xdr:from>
    <xdr:to>
      <xdr:col>30</xdr:col>
      <xdr:colOff>167693</xdr:colOff>
      <xdr:row>44</xdr:row>
      <xdr:rowOff>67077</xdr:rowOff>
    </xdr:to>
    <xdr:graphicFrame macro="">
      <xdr:nvGraphicFramePr>
        <xdr:cNvPr id="23711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557681</xdr:colOff>
      <xdr:row>35</xdr:row>
      <xdr:rowOff>80493</xdr:rowOff>
    </xdr:from>
    <xdr:ext cx="5661932" cy="468077"/>
    <xdr:sp macro="" textlink="">
      <xdr:nvSpPr>
        <xdr:cNvPr id="4" name="ZoneTexte 3"/>
        <xdr:cNvSpPr txBox="1"/>
      </xdr:nvSpPr>
      <xdr:spPr>
        <a:xfrm>
          <a:off x="6225727" y="6412606"/>
          <a:ext cx="5661932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fr-FR" sz="1400" b="1"/>
            <a:t>MONTANT  DES  BC PAR RAPPORT  AU NOMBRE PAR FOURNISSEUR 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408215</xdr:colOff>
      <xdr:row>1</xdr:row>
      <xdr:rowOff>122463</xdr:rowOff>
    </xdr:from>
    <xdr:to>
      <xdr:col>17</xdr:col>
      <xdr:colOff>340179</xdr:colOff>
      <xdr:row>19</xdr:row>
      <xdr:rowOff>0</xdr:rowOff>
    </xdr:to>
    <xdr:graphicFrame macro="">
      <xdr:nvGraphicFramePr>
        <xdr:cNvPr id="332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272143</xdr:colOff>
      <xdr:row>22</xdr:row>
      <xdr:rowOff>29935</xdr:rowOff>
    </xdr:from>
    <xdr:to>
      <xdr:col>17</xdr:col>
      <xdr:colOff>367393</xdr:colOff>
      <xdr:row>48</xdr:row>
      <xdr:rowOff>40821</xdr:rowOff>
    </xdr:to>
    <xdr:graphicFrame macro="">
      <xdr:nvGraphicFramePr>
        <xdr:cNvPr id="3324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122464</xdr:colOff>
      <xdr:row>21</xdr:row>
      <xdr:rowOff>163285</xdr:rowOff>
    </xdr:from>
    <xdr:to>
      <xdr:col>6</xdr:col>
      <xdr:colOff>81642</xdr:colOff>
      <xdr:row>40</xdr:row>
      <xdr:rowOff>46264</xdr:rowOff>
    </xdr:to>
    <xdr:graphicFrame macro="">
      <xdr:nvGraphicFramePr>
        <xdr:cNvPr id="3325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810986</xdr:colOff>
      <xdr:row>40</xdr:row>
      <xdr:rowOff>184314</xdr:rowOff>
    </xdr:from>
    <xdr:to>
      <xdr:col>5</xdr:col>
      <xdr:colOff>462643</xdr:colOff>
      <xdr:row>50</xdr:row>
      <xdr:rowOff>163286</xdr:rowOff>
    </xdr:to>
    <xdr:sp macro="" textlink="">
      <xdr:nvSpPr>
        <xdr:cNvPr id="2" name="ZoneTexte 1"/>
        <xdr:cNvSpPr txBox="1"/>
      </xdr:nvSpPr>
      <xdr:spPr>
        <a:xfrm>
          <a:off x="1123950" y="10362457"/>
          <a:ext cx="5829300" cy="18839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aseline="0"/>
            <a:t> 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Analyse: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0.1631</cdr:x>
      <cdr:y>0.0777</cdr:y>
    </cdr:from>
    <cdr:to>
      <cdr:x>0.71005</cdr:x>
      <cdr:y>0.19425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347107" y="272143"/>
          <a:ext cx="4517572" cy="408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7</xdr:col>
      <xdr:colOff>28575</xdr:colOff>
      <xdr:row>23</xdr:row>
      <xdr:rowOff>171450</xdr:rowOff>
    </xdr:to>
    <xdr:graphicFrame macro="">
      <xdr:nvGraphicFramePr>
        <xdr:cNvPr id="69710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29</xdr:row>
      <xdr:rowOff>85725</xdr:rowOff>
    </xdr:from>
    <xdr:to>
      <xdr:col>4</xdr:col>
      <xdr:colOff>767715</xdr:colOff>
      <xdr:row>39</xdr:row>
      <xdr:rowOff>152400</xdr:rowOff>
    </xdr:to>
    <xdr:sp macro="" textlink="">
      <xdr:nvSpPr>
        <xdr:cNvPr id="2" name="ZoneTexte 1"/>
        <xdr:cNvSpPr txBox="1"/>
      </xdr:nvSpPr>
      <xdr:spPr>
        <a:xfrm>
          <a:off x="171450" y="5810250"/>
          <a:ext cx="4977765" cy="1971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u="sng"/>
            <a:t>Analyse</a:t>
          </a:r>
          <a:r>
            <a:rPr lang="fr-FR" sz="1100"/>
            <a:t>:</a:t>
          </a:r>
        </a:p>
        <a:p>
          <a:r>
            <a:rPr lang="fr-FR" sz="1100"/>
            <a:t>                       </a:t>
          </a:r>
        </a:p>
      </xdr:txBody>
    </xdr:sp>
    <xdr:clientData/>
  </xdr:twoCellAnchor>
  <xdr:twoCellAnchor>
    <xdr:from>
      <xdr:col>0</xdr:col>
      <xdr:colOff>428625</xdr:colOff>
      <xdr:row>24</xdr:row>
      <xdr:rowOff>66675</xdr:rowOff>
    </xdr:from>
    <xdr:to>
      <xdr:col>4</xdr:col>
      <xdr:colOff>123825</xdr:colOff>
      <xdr:row>26</xdr:row>
      <xdr:rowOff>142875</xdr:rowOff>
    </xdr:to>
    <xdr:sp macro="" textlink="">
      <xdr:nvSpPr>
        <xdr:cNvPr id="4" name="ZoneTexte 3"/>
        <xdr:cNvSpPr txBox="1"/>
      </xdr:nvSpPr>
      <xdr:spPr>
        <a:xfrm>
          <a:off x="428625" y="4838700"/>
          <a:ext cx="407670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200" b="1"/>
            <a:t>Le nombre mensuelle des BC par Fournisseur et par Produit    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0</xdr:rowOff>
    </xdr:from>
    <xdr:to>
      <xdr:col>5</xdr:col>
      <xdr:colOff>552450</xdr:colOff>
      <xdr:row>24</xdr:row>
      <xdr:rowOff>123825</xdr:rowOff>
    </xdr:to>
    <xdr:graphicFrame macro="">
      <xdr:nvGraphicFramePr>
        <xdr:cNvPr id="13011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750794</xdr:colOff>
      <xdr:row>27</xdr:row>
      <xdr:rowOff>11207</xdr:rowOff>
    </xdr:from>
    <xdr:to>
      <xdr:col>5</xdr:col>
      <xdr:colOff>537882</xdr:colOff>
      <xdr:row>33</xdr:row>
      <xdr:rowOff>1</xdr:rowOff>
    </xdr:to>
    <xdr:sp macro="" textlink="">
      <xdr:nvSpPr>
        <xdr:cNvPr id="4" name="ZoneTexte 3"/>
        <xdr:cNvSpPr txBox="1"/>
      </xdr:nvSpPr>
      <xdr:spPr>
        <a:xfrm>
          <a:off x="750794" y="5647766"/>
          <a:ext cx="4583206" cy="11317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/>
            <a:t>Analyse :</a:t>
          </a:r>
          <a:r>
            <a:rPr lang="fr-FR" sz="1100" b="1" baseline="0"/>
            <a:t> </a:t>
          </a:r>
        </a:p>
        <a:p>
          <a:r>
            <a:rPr lang="fr-FR" sz="1100" baseline="0"/>
            <a:t>	</a:t>
          </a:r>
          <a:endParaRPr lang="fr-FR" sz="1100"/>
        </a:p>
      </xdr:txBody>
    </xdr:sp>
    <xdr:clientData/>
  </xdr:twoCellAnchor>
  <xdr:twoCellAnchor>
    <xdr:from>
      <xdr:col>1</xdr:col>
      <xdr:colOff>885264</xdr:colOff>
      <xdr:row>24</xdr:row>
      <xdr:rowOff>179294</xdr:rowOff>
    </xdr:from>
    <xdr:to>
      <xdr:col>3</xdr:col>
      <xdr:colOff>761999</xdr:colOff>
      <xdr:row>26</xdr:row>
      <xdr:rowOff>78441</xdr:rowOff>
    </xdr:to>
    <xdr:sp macro="" textlink="">
      <xdr:nvSpPr>
        <xdr:cNvPr id="5" name="ZoneTexte 4"/>
        <xdr:cNvSpPr txBox="1"/>
      </xdr:nvSpPr>
      <xdr:spPr>
        <a:xfrm>
          <a:off x="1647264" y="5244353"/>
          <a:ext cx="2386853" cy="280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200" b="1"/>
            <a:t>Facturation de Bon de Commande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pauro" refreshedDate="41815.924641435187" createdVersion="4" refreshedVersion="4" minRefreshableVersion="3" recordCount="158">
  <cacheSource type="worksheet">
    <worksheetSource ref="A4:L162" sheet="BILAN 1ER SEMESTRE 2014"/>
  </cacheSource>
  <cacheFields count="12">
    <cacheField name="SD" numFmtId="0">
      <sharedItems containsBlank="1" count="13">
        <s v="ACHAT"/>
        <s v="ATELIER"/>
        <s v="COMMERCIAL"/>
        <s v="COM/DAL"/>
        <s v="DIRECTION DE REALISATION"/>
        <s v="DAL"/>
        <s v="DAL/ENG"/>
        <s v="DIRECTION"/>
        <s v="INFORMATIQUE"/>
        <s v="INFOR/REAL/MAG"/>
        <s v="MAGASIN"/>
        <s v="SAV"/>
        <m/>
      </sharedItems>
    </cacheField>
    <cacheField name="DATES " numFmtId="14">
      <sharedItems containsDate="1" containsBlank="1" containsMixedTypes="1" minDate="2013-08-08T00:00:00" maxDate="2014-05-29T00:00:00" count="63">
        <m/>
        <d v="2014-04-07T00:00:00"/>
        <d v="2014-04-27T00:00:00"/>
        <s v="REGUL"/>
        <d v="2014-01-08T00:00:00"/>
        <d v="2014-01-19T00:00:00"/>
        <d v="2014-03-10T00:00:00"/>
        <d v="2014-03-12T00:00:00"/>
        <d v="2014-03-18T00:00:00"/>
        <d v="2014-01-01T00:00:00"/>
        <d v="2014-01-16T00:00:00"/>
        <d v="2014-01-29T00:00:00"/>
        <d v="2014-02-03T00:00:00"/>
        <d v="2014-02-06T00:00:00"/>
        <d v="2014-02-11T00:00:00"/>
        <d v="2014-02-10T00:00:00"/>
        <d v="2014-02-04T00:00:00"/>
        <d v="2013-12-25T00:00:00"/>
        <d v="2014-02-20T00:00:00"/>
        <d v="2014-03-03T00:00:00"/>
        <d v="2014-03-04T00:00:00"/>
        <d v="2014-03-06T00:00:00"/>
        <d v="2014-03-09T00:00:00"/>
        <d v="2014-03-13T00:00:00"/>
        <d v="2014-03-16T00:00:00"/>
        <d v="2014-03-26T00:00:00"/>
        <d v="2014-04-01T00:00:00"/>
        <d v="2014-04-06T00:00:00"/>
        <d v="2014-04-08T00:00:00"/>
        <d v="2014-04-24T00:00:00"/>
        <d v="2014-05-04T00:00:00"/>
        <d v="2014-05-05T00:00:00"/>
        <d v="2014-04-23T00:00:00"/>
        <d v="2014-05-11T00:00:00"/>
        <d v="2014-05-18T00:00:00"/>
        <d v="2014-05-15T00:00:00"/>
        <d v="2014-05-22T00:00:00"/>
        <d v="2014-05-25T00:00:00"/>
        <d v="2014-05-27T00:00:00"/>
        <d v="2014-05-14T00:00:00"/>
        <d v="2014-01-09T00:00:00"/>
        <d v="2014-01-15T00:00:00"/>
        <d v="2014-03-27T00:00:00"/>
        <d v="2014-04-13T00:00:00"/>
        <d v="2014-05-07T00:00:00"/>
        <d v="2014-05-21T00:00:00"/>
        <d v="2014-05-26T00:00:00"/>
        <d v="2014-05-28T00:00:00"/>
        <d v="2014-02-05T00:00:00"/>
        <d v="2014-04-22T00:00:00"/>
        <d v="2014-04-02T00:00:00"/>
        <d v="2014-01-13T00:00:00"/>
        <d v="2014-02-25T00:00:00"/>
        <d v="2014-03-05T00:00:00"/>
        <d v="2014-03-22T00:00:00"/>
        <d v="2014-03-23T00:00:00"/>
        <d v="2014-03-24T00:00:00"/>
        <d v="2014-04-05T00:00:00"/>
        <d v="2014-01-05T00:00:00"/>
        <d v="2014-01-30T00:00:00"/>
        <d v="2013-08-08T00:00:00"/>
        <d v="2014-04-09T00:00:00"/>
        <d v="2014-04-29T00:00:00"/>
      </sharedItems>
    </cacheField>
    <cacheField name="DATES" numFmtId="0">
      <sharedItems containsDate="1" containsBlank="1" containsMixedTypes="1" minDate="2013-02-26T00:00:00" maxDate="2104-05-19T00:00:00" count="64">
        <d v="2014-02-18T00:00:00"/>
        <d v="2014-04-07T00:00:00"/>
        <d v="2014-04-27T00:00:00"/>
        <d v="2104-05-11T00:00:00"/>
        <d v="2014-01-08T00:00:00"/>
        <d v="2014-01-19T00:00:00"/>
        <d v="2014-03-10T00:00:00"/>
        <d v="2014-03-12T00:00:00"/>
        <d v="2014-03-18T00:00:00"/>
        <d v="2014-01-05T00:00:00"/>
        <d v="2014-01-12T00:00:00"/>
        <d v="2014-01-29T00:00:00"/>
        <d v="2014-02-05T00:00:00"/>
        <d v="2014-02-06T00:00:00"/>
        <d v="2014-02-10T00:00:00"/>
        <d v="2014-02-11T00:00:00"/>
        <d v="2014-02-08T00:00:00"/>
        <d v="2014-02-23T00:00:00"/>
        <d v="2014-02-25T00:00:00"/>
        <d v="2013-02-26T00:00:00"/>
        <d v="2014-03-03T00:00:00"/>
        <d v="2014-03-04T00:00:00"/>
        <m/>
        <d v="2014-03-05T00:00:00"/>
        <d v="2014-03-06T00:00:00"/>
        <d v="2014-03-09T00:00:00"/>
        <d v="2014-03-16T00:00:00"/>
        <d v="2014-03-23T00:00:00"/>
        <d v="2014-03-31T00:00:00"/>
        <d v="2014-04-02T00:00:00"/>
        <d v="2014-04-06T00:00:00"/>
        <d v="2014-04-08T00:00:00"/>
        <s v="08/04/214"/>
        <d v="2014-04-24T00:00:00"/>
        <d v="2014-05-05T00:00:00"/>
        <d v="2014-05-07T00:00:00"/>
        <d v="2014-05-12T00:00:00"/>
        <d v="2014-05-15T00:00:00"/>
        <d v="2014-05-19T00:00:00"/>
        <d v="2014-05-22T00:00:00"/>
        <d v="2014-05-04T00:00:00"/>
        <d v="2014-05-25T00:00:00"/>
        <d v="2014-05-27T00:00:00"/>
        <d v="2014-05-29T00:00:00"/>
        <d v="2014-04-13T00:00:00"/>
        <d v="2014-01-09T00:00:00"/>
        <d v="2014-01-30T00:00:00"/>
        <d v="2014-03-27T00:00:00"/>
        <d v="2014-04-04T00:00:00"/>
        <d v="2014-04-01T00:00:00"/>
        <s v="13/04/214"/>
        <d v="2014-05-28T00:00:00"/>
        <d v="2014-04-22T00:00:00"/>
        <d v="2104-05-18T00:00:00"/>
        <d v="2014-01-13T00:00:00"/>
        <d v="2014-02-03T00:00:00"/>
        <d v="2014-03-22T00:00:00"/>
        <d v="2014-03-24T00:00:00"/>
        <s v="07/04/214"/>
        <d v="2014-01-27T00:00:00"/>
        <d v="2014-05-26T00:00:00"/>
        <d v="2014-04-09T00:00:00"/>
        <d v="2014-04-29T00:00:00"/>
        <d v="2014-05-18T00:00:00"/>
      </sharedItems>
    </cacheField>
    <cacheField name="N° BC" numFmtId="0">
      <sharedItems containsSemiMixedTypes="0" containsString="0" containsNumber="1" minValue="1" maxValue="159"/>
    </cacheField>
    <cacheField name="NOMS DES FOURNISSEURS" numFmtId="0">
      <sharedItems containsBlank="1"/>
    </cacheField>
    <cacheField name="NATURE  ET TYPES DES ARTICLES A ACHETER" numFmtId="0">
      <sharedItems containsBlank="1" count="144">
        <s v="PAPETRIE"/>
        <s v="PLAT A ROTIR 66X55"/>
        <s v="EFFACEUR/TROMBONE/SCOTCHE"/>
        <s v="BONBONNE D'EAU MINERALE"/>
        <s v="reglette avec neon/peinture/pinceau"/>
        <s v="MELANGEUR"/>
        <s v="PINTURE/FILM TRANSPARENT"/>
        <s v="Cuivre/mélangeur"/>
        <s v="CHEVILLE/LAMPE /MULTIPRISE"/>
        <s v="Tube PVC/coude/collier "/>
        <s v="Panier à pain"/>
        <s v="Coupe frite sur pied"/>
        <s v="Coffre isotherme 20L Q1900"/>
        <s v="Plat PD S4"/>
        <s v="PELLE BOULANGERIE Q:20"/>
        <s v="PETRIN 180KG"/>
        <s v="PLAQUE A PAIN Q:90"/>
        <s v="PLAQUE A PAIN Q:216"/>
        <s v="BAC GASTRONOME"/>
        <s v="MECHE/FLEXIBLE"/>
        <s v="PLOMBERIE"/>
        <s v="Marmite/couscoussier"/>
        <s v="CLE ALAINE/CLE DENT DE SOURIS/CLE A MOLETTE"/>
        <s v="ROTISSOIRE"/>
        <s v="PANIER A FRIRE"/>
        <s v="PORTE ISOTHERME"/>
        <s v="chariot/bac/louche"/>
        <s v="CHARIOT/PLAT A SERVICE"/>
        <s v="Couscoussier 75L /40"/>
        <s v="MOULIN A LEGUME"/>
        <s v="Chariot/plat oval"/>
        <s v="GAINE"/>
        <s v="BASCULE 300KG/30KG"/>
        <s v="Coffre isotherme 10L /cuillere/fourchette"/>
        <s v="LOUCHE/CUILLERE"/>
        <s v="PLAQUE A PAIN/180"/>
        <s v="REFROIDISSEUR D'EAU"/>
        <s v="MARMITE 10L Q:15"/>
        <s v="AGRAVEUSE/CARTOUCHE/PORTE STULO"/>
        <s v="LAME POUR ACHOIR"/>
        <s v="Table de travail 1900x700"/>
        <s v="Plaque à pain PRT Q:227"/>
        <s v="Plaque à pain 6bgt Q:180"/>
        <s v="Chariot de service 3N"/>
        <s v="COMPRESSUR R134"/>
        <s v="BASCULE 300K"/>
        <s v="REFRIGERATEUR 420L"/>
        <s v="Louche/ecumoir/marmite/chariot"/>
        <s v="COUVERCLE"/>
        <s v="PLATEAU SELF SERVICE"/>
        <s v="Coffre isotherme10L/28L"/>
        <s v="cuivre/mélangeur/te/raccord "/>
        <s v="INSTALLATION"/>
        <s v="MARMITE AVEC MARMITE INOX 71L"/>
        <s v="MARMITE/LOUCHE MONOBLOC DE CUISINE/ECUMOIRE MONOBLOC/CUILLERE FOURCHETTE/SOUPIERE/CHARIOT DE SERVICE/PLAT"/>
        <s v="FAITOUT/RECHAUD/BASSINE/VERRE A EAU/ASSIETTE"/>
        <s v="COUTEAU DE TABLE/SERIE DE CASSEROLE/CERBEILLE A PAIN"/>
        <s v="POUBELLE"/>
        <s v="PLAQUE A PAIN "/>
        <s v="BALANCE AUTOMATIQUE 300EQUILIBRE 60KG"/>
        <s v="MARMITE"/>
        <s v="COFFRE IDOTHERME "/>
        <s v="FAITOUT"/>
        <s v="REFRIGIRATEUR 601L"/>
        <s v="SEAU GALVANISE 15L"/>
        <s v="MACHINE A LAVER 18KG"/>
        <s v="BALANCE ELECTRIQUE 30KG"/>
        <s v="BAC GASTRONOME/PLAT"/>
        <s v="PLAT A ROTIR 45X55"/>
        <s v="PANNEAU SANDWICH"/>
        <s v="Couscoussier 75L / louche/rechaud/couteau"/>
        <s v="ETAL DE BOUCHERIE 1500X650"/>
        <s v="BASCULE 200KG"/>
        <s v="TONER/CARTOUCHE"/>
        <s v="Huile pour compresseur 10W"/>
        <s v="Réduction/mamelon"/>
        <s v="BOULON INOX M8X15"/>
        <s v="METRE RUBAN/EQUERRE"/>
        <s v="TOLE/ TUBE ROND "/>
        <s v="VIS/ECROU"/>
        <s v="TOLE PALASTIFIER/EVAPORATEUR"/>
        <s v="HUILE POUR PLIEUSE TISKA 46"/>
        <s v="VIS/ECROU/VIS TETES BOMBEES PHILIPPES/RIVET/ECROUT RIVERT/VIS PARKER"/>
        <s v="TOLE 430 Q:2"/>
        <s v="TOLE430 Q:2"/>
        <s v="ROULEMENT/BOULON"/>
        <s v="BOBINE INOX"/>
        <s v="COUDE/GAINE"/>
        <s v="HUILE OMEGA 612SAE 10"/>
        <s v="ROULETTE"/>
        <s v="TOLE INOX 430 Q:6"/>
        <s v="TUBE RECT"/>
        <s v="CAISSE CARTON"/>
        <s v="BOBINE ACIER 340 "/>
        <s v="TOLE INOX "/>
        <s v="TOLE INOX AISI 430 Q:2"/>
        <s v="TOLE INOX 2000X1000X1mm AISI  304"/>
        <s v="BOBINE ACIER 430 Q: 02 "/>
        <s v="TIMBRE"/>
        <s v="LOGO:PARKA GILLET "/>
        <s v="Pneus NISSAN NAVARA"/>
        <s v="PNEUS CLIO"/>
        <s v="SAC DE SIMENT"/>
        <s v="RECHARGE EXTINCTER"/>
        <s v="CODE DE TRAVAIL"/>
        <s v="PRODUIT DETERGENT"/>
        <s v="PAPIER/CLASSEUR"/>
        <s v="CRICK"/>
        <s v="GRIFFE"/>
        <s v="BRISE VENT SUR CAMION"/>
        <s v="Salopette/instrument de mesure/clé"/>
        <s v="Carnet des bons de carburant auto"/>
        <s v="AGENDA/STYLO"/>
        <s v="PARKA/CAPUCHON"/>
        <s v="FER VAPEUR"/>
        <s v="CAMERA/POSE"/>
        <s v="LLM-21 VF"/>
        <s v="PEINTURE"/>
        <s v="BETTERIE DE VOITURE"/>
        <s v="LAMPE"/>
        <s v="REFRIGERATEUR 601L"/>
        <s v="SPOT/PRISE"/>
        <s v="FEU "/>
        <s v="LECTEUR BIOMETRIQUE"/>
        <s v="CABLE ELECT"/>
        <s v="GOMME DE GRIFFE "/>
        <s v="TELEPHONE IP"/>
        <s v="PC/IMPRIMANT/ONDULEUR"/>
        <s v="ECROU M6"/>
        <s v="BOUCHON CARRE"/>
        <s v="SCOTCH/CHARTETON/TUBE SILICONE "/>
        <s v="RIVET/VIS"/>
        <s v="PRISE/CABLE"/>
        <s v="Réglette/contacteur/domino"/>
        <s v="GAINE GORGEE"/>
        <s v="DRT 7-10 AMP"/>
        <s v="DISJONCTEUR"/>
        <s v="PRODUIT INSTALLATION DGAPR"/>
        <s v="SILICONE/EVASEUR"/>
        <s v="THERMOCOUPLE"/>
        <s v="MECHE "/>
        <s v="TIGE LISSE"/>
        <m/>
        <s v="FLEXIBLE/JOINT/ROULEAUX"/>
      </sharedItems>
    </cacheField>
    <cacheField name="N° FACTURES" numFmtId="0">
      <sharedItems containsBlank="1"/>
    </cacheField>
    <cacheField name="MONTANT TTC" numFmtId="43">
      <sharedItems containsString="0" containsBlank="1" containsNumber="1" minValue="1100" maxValue="20451600"/>
    </cacheField>
    <cacheField name="OBSERVATIONS" numFmtId="0">
      <sharedItems containsBlank="1" containsMixedTypes="1" containsNumber="1" minValue="5112.8500000000004" maxValue="378038.7" count="14">
        <m/>
        <n v="112249.8"/>
        <n v="48707.1"/>
        <n v="5112.8500000000004"/>
        <s v="FC GLOBAL"/>
        <n v="29016"/>
        <s v="TCO"/>
        <n v="378038.7"/>
        <n v="65286"/>
        <s v="MQ FC"/>
        <n v="42985.8"/>
        <n v="336960"/>
        <s v="ESPECE"/>
        <n v="59415.23"/>
      </sharedItems>
    </cacheField>
    <cacheField name="Paiement " numFmtId="0">
      <sharedItems containsBlank="1" count="68">
        <s v="PAYEE"/>
        <s v="ABC2894658"/>
        <s v="ABC2894686"/>
        <s v="IMPAYEE"/>
        <s v="FC GLOBALE"/>
        <s v="BEA5480437"/>
        <s v="ABC2894677"/>
        <s v="ABC2894637"/>
        <s v="ABC"/>
        <s v="ABC2894722"/>
        <s v="ABC2894720"/>
        <s v="ABC2894619"/>
        <s v="ESPECE"/>
        <s v="ABC2894731"/>
        <s v="ABC2894676"/>
        <s v="ABC2894673/74"/>
        <s v="ABC2894732"/>
        <s v="ABC2894680"/>
        <s v="ABC2894620"/>
        <s v="ABC2894725"/>
        <s v="ABC2894657"/>
        <s v="ABC2894675"/>
        <s v="ABC2894749"/>
        <s v="MQ FC"/>
        <s v="ABC2894613"/>
        <s v="BEA5480437/BEA5480444"/>
        <s v="ABC2894610"/>
        <s v="BEA5480438"/>
        <s v="ABC2894638"/>
        <s v="VIREMENT 50"/>
        <s v="ABC2763073"/>
        <s v="ABC2894617"/>
        <s v="ABC2894670"/>
        <s v="ABC2894671&quot;"/>
        <s v="ABC2894652"/>
        <s v="ABC 0136194"/>
        <s v="ABC2894612"/>
        <s v="ABC2894651"/>
        <s v="BEA5480411"/>
        <s v="BEA5480553"/>
        <s v="ABC2894618"/>
        <s v="ABC0136193"/>
        <s v="ABC2894672"/>
        <s v="ABC2894739"/>
        <s v="ABC2894712"/>
        <s v="ABC2894736"/>
        <s v="ABC2894678"/>
        <s v="ABC2894679"/>
        <s v="en cours"/>
        <s v="ABC2894682"/>
        <s v="ABC2894684"/>
        <s v="SG0027535"/>
        <s v="ABC2894683"/>
        <s v="ABC2894697"/>
        <s v="ABC2894698"/>
        <s v="ABC2894744"/>
        <s v="ABC2894655"/>
        <s v="ABC0136192"/>
        <s v="ABC2894615"/>
        <s v="ABC2894750"/>
        <s v="ABC2894696"/>
        <s v="ABC548406"/>
        <s v="ABC5480405"/>
        <s v="ABC2894625"/>
        <s v="ABC2894616"/>
        <s v="ABC2894729"/>
        <s v="ABC2894728"/>
        <m/>
      </sharedItems>
    </cacheField>
    <cacheField name="TYPE DE PRODUIT " numFmtId="0">
      <sharedItems containsString="0" containsBlank="1" containsNumber="1" containsInteger="1" minValue="1" maxValue="16"/>
    </cacheField>
    <cacheField name="mois" numFmtId="0">
      <sharedItems count="8">
        <s v="janvier"/>
        <s v="avril"/>
        <s v="REGUL"/>
        <s v="mars"/>
        <s v="février"/>
        <s v="décembre"/>
        <s v="mai"/>
        <s v="aoû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8">
  <r>
    <x v="0"/>
    <x v="0"/>
    <x v="0"/>
    <n v="33"/>
    <s v="BENSALEM"/>
    <x v="0"/>
    <s v="MQ FC"/>
    <m/>
    <x v="0"/>
    <x v="0"/>
    <n v="10"/>
    <x v="0"/>
  </r>
  <r>
    <x v="0"/>
    <x v="1"/>
    <x v="1"/>
    <n v="97"/>
    <s v="STAA"/>
    <x v="1"/>
    <s v="FC N°F14000122"/>
    <n v="91233.71"/>
    <x v="0"/>
    <x v="1"/>
    <m/>
    <x v="1"/>
  </r>
  <r>
    <x v="0"/>
    <x v="2"/>
    <x v="2"/>
    <n v="119"/>
    <s v="TECHNO"/>
    <x v="2"/>
    <s v="FC N°14/0401"/>
    <n v="93881.15"/>
    <x v="0"/>
    <x v="2"/>
    <m/>
    <x v="1"/>
  </r>
  <r>
    <x v="0"/>
    <x v="3"/>
    <x v="3"/>
    <n v="136"/>
    <s v="NOVARYM SARL"/>
    <x v="3"/>
    <s v="FC N°174"/>
    <n v="9900.3700000000008"/>
    <x v="0"/>
    <x v="3"/>
    <m/>
    <x v="2"/>
  </r>
  <r>
    <x v="1"/>
    <x v="4"/>
    <x v="4"/>
    <n v="4"/>
    <s v="ADDI CHAKIB"/>
    <x v="4"/>
    <s v="FC N°01/14"/>
    <n v="112249.8"/>
    <x v="0"/>
    <x v="3"/>
    <n v="1"/>
    <x v="0"/>
  </r>
  <r>
    <x v="1"/>
    <x v="5"/>
    <x v="5"/>
    <n v="11"/>
    <s v="ADDI CHAKIB"/>
    <x v="5"/>
    <s v="FC N°01/14"/>
    <m/>
    <x v="1"/>
    <x v="4"/>
    <n v="1"/>
    <x v="0"/>
  </r>
  <r>
    <x v="1"/>
    <x v="5"/>
    <x v="5"/>
    <n v="13"/>
    <s v="ADDI CHAKIB"/>
    <x v="6"/>
    <s v="FC N°01/14"/>
    <m/>
    <x v="1"/>
    <x v="4"/>
    <n v="1"/>
    <x v="0"/>
  </r>
  <r>
    <x v="1"/>
    <x v="6"/>
    <x v="6"/>
    <n v="52"/>
    <s v="ADDI CHAKIB"/>
    <x v="7"/>
    <s v="FC N°02/14"/>
    <n v="48707.1"/>
    <x v="0"/>
    <x v="3"/>
    <n v="1"/>
    <x v="3"/>
  </r>
  <r>
    <x v="1"/>
    <x v="7"/>
    <x v="7"/>
    <n v="58"/>
    <s v="ADDI CHAKIB"/>
    <x v="8"/>
    <s v="FC N°02/14"/>
    <m/>
    <x v="2"/>
    <x v="4"/>
    <n v="1"/>
    <x v="3"/>
  </r>
  <r>
    <x v="1"/>
    <x v="8"/>
    <x v="8"/>
    <n v="64"/>
    <s v="ADDI CHAKIB"/>
    <x v="9"/>
    <s v="FC N°02/14"/>
    <m/>
    <x v="2"/>
    <x v="4"/>
    <n v="1"/>
    <x v="3"/>
  </r>
  <r>
    <x v="2"/>
    <x v="9"/>
    <x v="9"/>
    <n v="2"/>
    <s v="SADERMAI"/>
    <x v="10"/>
    <s v="FC N°01/2014"/>
    <n v="22270.95"/>
    <x v="0"/>
    <x v="5"/>
    <m/>
    <x v="0"/>
  </r>
  <r>
    <x v="2"/>
    <x v="4"/>
    <x v="10"/>
    <n v="7"/>
    <s v="ETS FRIH"/>
    <x v="11"/>
    <s v="FC N°04"/>
    <n v="7020"/>
    <x v="0"/>
    <x v="6"/>
    <n v="4"/>
    <x v="0"/>
  </r>
  <r>
    <x v="2"/>
    <x v="10"/>
    <x v="5"/>
    <n v="15"/>
    <s v="SADERMAI"/>
    <x v="12"/>
    <s v="FC N°78/2014"/>
    <n v="20451600"/>
    <x v="0"/>
    <x v="3"/>
    <m/>
    <x v="0"/>
  </r>
  <r>
    <x v="2"/>
    <x v="11"/>
    <x v="11"/>
    <n v="17"/>
    <s v="SADERMAI"/>
    <x v="13"/>
    <s v="FC N°8/14"/>
    <n v="28431"/>
    <x v="0"/>
    <x v="5"/>
    <m/>
    <x v="0"/>
  </r>
  <r>
    <x v="2"/>
    <x v="12"/>
    <x v="12"/>
    <n v="23"/>
    <s v="RAM BOIS"/>
    <x v="14"/>
    <s v="FC N°7/2014"/>
    <n v="31460.13"/>
    <x v="3"/>
    <x v="7"/>
    <m/>
    <x v="4"/>
  </r>
  <r>
    <x v="2"/>
    <x v="13"/>
    <x v="13"/>
    <n v="25"/>
    <s v="NEP"/>
    <x v="15"/>
    <s v="FC N°F14/083"/>
    <n v="640000"/>
    <x v="0"/>
    <x v="8"/>
    <m/>
    <x v="4"/>
  </r>
  <r>
    <x v="2"/>
    <x v="0"/>
    <x v="14"/>
    <n v="27"/>
    <s v="SNC FCMB"/>
    <x v="16"/>
    <s v="FC N°16"/>
    <n v="32643"/>
    <x v="0"/>
    <x v="9"/>
    <m/>
    <x v="0"/>
  </r>
  <r>
    <x v="2"/>
    <x v="0"/>
    <x v="15"/>
    <n v="28"/>
    <s v="SNC FCMB"/>
    <x v="17"/>
    <s v="FC N°12"/>
    <n v="85924.800000000003"/>
    <x v="0"/>
    <x v="10"/>
    <m/>
    <x v="0"/>
  </r>
  <r>
    <x v="2"/>
    <x v="14"/>
    <x v="0"/>
    <n v="32"/>
    <s v="SADERMAI"/>
    <x v="18"/>
    <s v="FC N°15/2014"/>
    <n v="12863.45"/>
    <x v="0"/>
    <x v="5"/>
    <m/>
    <x v="4"/>
  </r>
  <r>
    <x v="2"/>
    <x v="15"/>
    <x v="0"/>
    <n v="34"/>
    <s v="ADDI CHAKIB"/>
    <x v="19"/>
    <s v="FC N°01/14"/>
    <m/>
    <x v="1"/>
    <x v="4"/>
    <n v="1"/>
    <x v="4"/>
  </r>
  <r>
    <x v="2"/>
    <x v="16"/>
    <x v="16"/>
    <n v="35"/>
    <s v="ADDI CHAKIB"/>
    <x v="20"/>
    <s v="FC N°01/14"/>
    <m/>
    <x v="1"/>
    <x v="4"/>
    <n v="1"/>
    <x v="4"/>
  </r>
  <r>
    <x v="2"/>
    <x v="17"/>
    <x v="0"/>
    <n v="36"/>
    <s v="SNC AFAK MENAGE"/>
    <x v="21"/>
    <s v="FC N°27/14"/>
    <n v="7550.57"/>
    <x v="0"/>
    <x v="11"/>
    <m/>
    <x v="5"/>
  </r>
  <r>
    <x v="2"/>
    <x v="18"/>
    <x v="17"/>
    <n v="37"/>
    <s v="ADDI CHAKIB"/>
    <x v="22"/>
    <s v="FC N°01/14"/>
    <m/>
    <x v="1"/>
    <x v="4"/>
    <n v="1"/>
    <x v="4"/>
  </r>
  <r>
    <x v="2"/>
    <x v="11"/>
    <x v="18"/>
    <n v="41"/>
    <s v="EURL ALGER COLLECTIVITES"/>
    <x v="23"/>
    <s v="FC N°70/2014"/>
    <n v="346320"/>
    <x v="0"/>
    <x v="3"/>
    <n v="5"/>
    <x v="0"/>
  </r>
  <r>
    <x v="2"/>
    <x v="3"/>
    <x v="18"/>
    <n v="42"/>
    <s v="EURL MARHABA MENAGE"/>
    <x v="24"/>
    <s v="FC N°02/2014"/>
    <n v="2267.46"/>
    <x v="0"/>
    <x v="12"/>
    <n v="5"/>
    <x v="2"/>
  </r>
  <r>
    <x v="2"/>
    <x v="3"/>
    <x v="19"/>
    <n v="43"/>
    <s v="ADF"/>
    <x v="25"/>
    <s v="FC N°02/2014"/>
    <n v="111150"/>
    <x v="0"/>
    <x v="13"/>
    <n v="2"/>
    <x v="2"/>
  </r>
  <r>
    <x v="2"/>
    <x v="12"/>
    <x v="20"/>
    <n v="44"/>
    <s v="SADERMAI"/>
    <x v="26"/>
    <s v="FC N°22/2014"/>
    <n v="202317"/>
    <x v="0"/>
    <x v="5"/>
    <m/>
    <x v="4"/>
  </r>
  <r>
    <x v="2"/>
    <x v="19"/>
    <x v="21"/>
    <n v="45"/>
    <s v="SADERMAI"/>
    <x v="27"/>
    <s v="FC N°21/2014"/>
    <n v="45424.31"/>
    <x v="0"/>
    <x v="5"/>
    <m/>
    <x v="3"/>
  </r>
  <r>
    <x v="2"/>
    <x v="20"/>
    <x v="21"/>
    <n v="46"/>
    <s v="CAAME"/>
    <x v="28"/>
    <s v="FC N°58/14"/>
    <n v="34969.550000000003"/>
    <x v="0"/>
    <x v="3"/>
    <n v="4"/>
    <x v="3"/>
  </r>
  <r>
    <x v="2"/>
    <x v="0"/>
    <x v="22"/>
    <n v="47"/>
    <s v="CDBM"/>
    <x v="29"/>
    <s v="FC N°35/14"/>
    <n v="12670.63"/>
    <x v="4"/>
    <x v="14"/>
    <n v="4"/>
    <x v="0"/>
  </r>
  <r>
    <x v="2"/>
    <x v="0"/>
    <x v="23"/>
    <n v="49"/>
    <s v="SADERMAI"/>
    <x v="30"/>
    <s v="FC N°23/2014"/>
    <n v="44996.800000000003"/>
    <x v="0"/>
    <x v="5"/>
    <m/>
    <x v="0"/>
  </r>
  <r>
    <x v="2"/>
    <x v="21"/>
    <x v="24"/>
    <n v="51"/>
    <s v="ADDI CHAKIB"/>
    <x v="31"/>
    <s v="FC N°01/14"/>
    <m/>
    <x v="1"/>
    <x v="4"/>
    <n v="1"/>
    <x v="3"/>
  </r>
  <r>
    <x v="2"/>
    <x v="21"/>
    <x v="24"/>
    <n v="51.5"/>
    <s v="SARL ALPEC"/>
    <x v="32"/>
    <s v="FC N°105 et FC N°107"/>
    <n v="12753"/>
    <x v="5"/>
    <x v="15"/>
    <m/>
    <x v="3"/>
  </r>
  <r>
    <x v="2"/>
    <x v="22"/>
    <x v="6"/>
    <n v="53"/>
    <s v="SADERMAI"/>
    <x v="33"/>
    <s v="FC N°26/2014"/>
    <n v="55380.78"/>
    <x v="0"/>
    <x v="5"/>
    <m/>
    <x v="3"/>
  </r>
  <r>
    <x v="2"/>
    <x v="19"/>
    <x v="25"/>
    <n v="54"/>
    <s v="SADERMAI"/>
    <x v="34"/>
    <s v="FC N°27/2014"/>
    <n v="5993.68"/>
    <x v="0"/>
    <x v="5"/>
    <m/>
    <x v="3"/>
  </r>
  <r>
    <x v="2"/>
    <x v="6"/>
    <x v="6"/>
    <n v="55"/>
    <s v="SNC FCMB"/>
    <x v="35"/>
    <s v="FC N°23 "/>
    <n v="65286"/>
    <x v="0"/>
    <x v="16"/>
    <m/>
    <x v="3"/>
  </r>
  <r>
    <x v="2"/>
    <x v="6"/>
    <x v="6"/>
    <n v="56.5"/>
    <s v="GHERNAOUT OMAR "/>
    <x v="36"/>
    <s v="FC N°12"/>
    <n v="93600"/>
    <x v="0"/>
    <x v="17"/>
    <m/>
    <x v="3"/>
  </r>
  <r>
    <x v="2"/>
    <x v="22"/>
    <x v="25"/>
    <n v="57"/>
    <s v="SNC KIRAM ADEL"/>
    <x v="37"/>
    <s v="FC N°34"/>
    <n v="8700.06"/>
    <x v="6"/>
    <x v="18"/>
    <m/>
    <x v="3"/>
  </r>
  <r>
    <x v="2"/>
    <x v="20"/>
    <x v="26"/>
    <n v="59"/>
    <s v="BENSALEM"/>
    <x v="38"/>
    <s v="FC N°259"/>
    <n v="19250"/>
    <x v="0"/>
    <x v="3"/>
    <n v="10"/>
    <x v="3"/>
  </r>
  <r>
    <x v="2"/>
    <x v="17"/>
    <x v="8"/>
    <n v="65"/>
    <s v="EQUIPRO SARL"/>
    <x v="39"/>
    <s v="FC N°D3/3"/>
    <n v="2400"/>
    <x v="0"/>
    <x v="12"/>
    <n v="8"/>
    <x v="5"/>
  </r>
  <r>
    <x v="2"/>
    <x v="23"/>
    <x v="8"/>
    <n v="66"/>
    <s v="RAM BOIS"/>
    <x v="40"/>
    <s v="FC N°11/14"/>
    <n v="15205.32"/>
    <x v="0"/>
    <x v="3"/>
    <m/>
    <x v="3"/>
  </r>
  <r>
    <x v="2"/>
    <x v="8"/>
    <x v="8"/>
    <n v="67"/>
    <s v="SNC FCMB"/>
    <x v="41"/>
    <s v="FC N°29"/>
    <n v="90300.6"/>
    <x v="0"/>
    <x v="19"/>
    <m/>
    <x v="3"/>
  </r>
  <r>
    <x v="2"/>
    <x v="6"/>
    <x v="8"/>
    <n v="68"/>
    <s v="SNC FCMB"/>
    <x v="42"/>
    <s v="FC N°34"/>
    <n v="65286"/>
    <x v="0"/>
    <x v="20"/>
    <m/>
    <x v="3"/>
  </r>
  <r>
    <x v="2"/>
    <x v="7"/>
    <x v="8"/>
    <n v="69"/>
    <s v="SADERMAI"/>
    <x v="43"/>
    <s v="FC N°36/2014"/>
    <n v="44697.74"/>
    <x v="0"/>
    <x v="5"/>
    <m/>
    <x v="3"/>
  </r>
  <r>
    <x v="2"/>
    <x v="24"/>
    <x v="27"/>
    <n v="73"/>
    <s v="CHAKER MUSTAFA"/>
    <x v="44"/>
    <s v="FC N°2014004"/>
    <n v="14040"/>
    <x v="0"/>
    <x v="3"/>
    <n v="2"/>
    <x v="3"/>
  </r>
  <r>
    <x v="2"/>
    <x v="0"/>
    <x v="27"/>
    <n v="74"/>
    <s v="SARL ALPEC"/>
    <x v="45"/>
    <s v="FC N°133/14"/>
    <n v="29016"/>
    <x v="0"/>
    <x v="21"/>
    <m/>
    <x v="0"/>
  </r>
  <r>
    <x v="2"/>
    <x v="25"/>
    <x v="28"/>
    <n v="85"/>
    <s v="MAXI POWER "/>
    <x v="46"/>
    <s v="FC N°R063/03"/>
    <n v="44900"/>
    <x v="0"/>
    <x v="22"/>
    <m/>
    <x v="3"/>
  </r>
  <r>
    <x v="2"/>
    <x v="26"/>
    <x v="29"/>
    <n v="90"/>
    <s v="SADERMAI"/>
    <x v="47"/>
    <s v="FC N°43"/>
    <n v="223766.71"/>
    <x v="0"/>
    <x v="5"/>
    <m/>
    <x v="1"/>
  </r>
  <r>
    <x v="2"/>
    <x v="27"/>
    <x v="30"/>
    <n v="94"/>
    <s v="SADERMAI"/>
    <x v="48"/>
    <s v="FC N°46/2014"/>
    <n v="6949.8"/>
    <x v="0"/>
    <x v="5"/>
    <m/>
    <x v="1"/>
  </r>
  <r>
    <x v="2"/>
    <x v="28"/>
    <x v="31"/>
    <n v="98"/>
    <s v="SADERMAI"/>
    <x v="49"/>
    <s v="FC N°49/2014"/>
    <n v="378038.7"/>
    <x v="0"/>
    <x v="5"/>
    <m/>
    <x v="1"/>
  </r>
  <r>
    <x v="2"/>
    <x v="28"/>
    <x v="31"/>
    <n v="99"/>
    <s v="SADERMAI"/>
    <x v="50"/>
    <s v="FC N°49/2014"/>
    <m/>
    <x v="7"/>
    <x v="5"/>
    <m/>
    <x v="1"/>
  </r>
  <r>
    <x v="2"/>
    <x v="28"/>
    <x v="32"/>
    <n v="101"/>
    <s v="ADDI CHAKIB"/>
    <x v="51"/>
    <s v="BL N°19/14"/>
    <m/>
    <x v="0"/>
    <x v="23"/>
    <n v="1"/>
    <x v="1"/>
  </r>
  <r>
    <x v="2"/>
    <x v="3"/>
    <x v="31"/>
    <n v="105"/>
    <s v="L'ANGE GARDIEN"/>
    <x v="52"/>
    <s v="FC N°FAC01/14"/>
    <n v="117000"/>
    <x v="0"/>
    <x v="3"/>
    <m/>
    <x v="2"/>
  </r>
  <r>
    <x v="2"/>
    <x v="28"/>
    <x v="31"/>
    <n v="108"/>
    <s v="CAAME"/>
    <x v="53"/>
    <s v="FC N°101/14"/>
    <n v="39943.800000000003"/>
    <x v="0"/>
    <x v="3"/>
    <n v="4"/>
    <x v="1"/>
  </r>
  <r>
    <x v="2"/>
    <x v="29"/>
    <x v="33"/>
    <n v="115"/>
    <s v="SADERMAI"/>
    <x v="54"/>
    <s v="FC N°56/214"/>
    <n v="149956.56"/>
    <x v="0"/>
    <x v="5"/>
    <m/>
    <x v="1"/>
  </r>
  <r>
    <x v="2"/>
    <x v="29"/>
    <x v="33"/>
    <n v="116"/>
    <s v="CDBM"/>
    <x v="55"/>
    <s v="FC N°00069/14"/>
    <n v="59066.61"/>
    <x v="0"/>
    <x v="3"/>
    <n v="4"/>
    <x v="1"/>
  </r>
  <r>
    <x v="2"/>
    <x v="29"/>
    <x v="33"/>
    <n v="117"/>
    <s v="GRAND ESPACE"/>
    <x v="56"/>
    <s v="FC N°99/14"/>
    <n v="18630.759999999998"/>
    <x v="0"/>
    <x v="3"/>
    <m/>
    <x v="1"/>
  </r>
  <r>
    <x v="2"/>
    <x v="29"/>
    <x v="33"/>
    <n v="118"/>
    <s v="STCV"/>
    <x v="57"/>
    <s v="FC N°044/14"/>
    <n v="29484"/>
    <x v="0"/>
    <x v="3"/>
    <m/>
    <x v="1"/>
  </r>
  <r>
    <x v="2"/>
    <x v="30"/>
    <x v="2"/>
    <n v="121"/>
    <s v="SNC FCMB"/>
    <x v="58"/>
    <s v="FC N°45 "/>
    <n v="65286"/>
    <x v="0"/>
    <x v="24"/>
    <m/>
    <x v="6"/>
  </r>
  <r>
    <x v="2"/>
    <x v="30"/>
    <x v="2"/>
    <n v="122"/>
    <s v="SNC FCMB"/>
    <x v="58"/>
    <s v="FC N°45 "/>
    <m/>
    <x v="8"/>
    <x v="24"/>
    <m/>
    <x v="6"/>
  </r>
  <r>
    <x v="2"/>
    <x v="30"/>
    <x v="2"/>
    <n v="123"/>
    <s v="SARL ALPEC"/>
    <x v="59"/>
    <s v="FC N°212/14"/>
    <n v="29016"/>
    <x v="0"/>
    <x v="3"/>
    <m/>
    <x v="6"/>
  </r>
  <r>
    <x v="2"/>
    <x v="31"/>
    <x v="34"/>
    <n v="126"/>
    <s v="SADERMAI"/>
    <x v="60"/>
    <s v="FC N°60/2014"/>
    <n v="26977.86"/>
    <x v="0"/>
    <x v="25"/>
    <m/>
    <x v="6"/>
  </r>
  <r>
    <x v="2"/>
    <x v="31"/>
    <x v="34"/>
    <n v="127"/>
    <s v="SADERMAI"/>
    <x v="61"/>
    <s v="FC N°61/2014"/>
    <n v="1034280"/>
    <x v="0"/>
    <x v="3"/>
    <m/>
    <x v="6"/>
  </r>
  <r>
    <x v="2"/>
    <x v="31"/>
    <x v="34"/>
    <n v="130"/>
    <s v="SNC KIRAM ADEL"/>
    <x v="62"/>
    <s v="FC N°59/2014"/>
    <n v="4959.96"/>
    <x v="0"/>
    <x v="3"/>
    <m/>
    <x v="6"/>
  </r>
  <r>
    <x v="2"/>
    <x v="0"/>
    <x v="35"/>
    <n v="131"/>
    <s v="MAXI POWER "/>
    <x v="63"/>
    <s v="FC N°14/05924"/>
    <n v="85900"/>
    <x v="0"/>
    <x v="26"/>
    <m/>
    <x v="0"/>
  </r>
  <r>
    <x v="2"/>
    <x v="32"/>
    <x v="36"/>
    <n v="137"/>
    <s v="CDBM"/>
    <x v="64"/>
    <s v="BL N°310/14"/>
    <n v="4382.47"/>
    <x v="9"/>
    <x v="3"/>
    <n v="4"/>
    <x v="1"/>
  </r>
  <r>
    <x v="2"/>
    <x v="32"/>
    <x v="36"/>
    <n v="138"/>
    <s v="EKBS"/>
    <x v="65"/>
    <s v="FC  N°49/214"/>
    <n v="573300"/>
    <x v="0"/>
    <x v="27"/>
    <n v="4"/>
    <x v="1"/>
  </r>
  <r>
    <x v="2"/>
    <x v="33"/>
    <x v="37"/>
    <n v="139"/>
    <s v="SARL ALPEC"/>
    <x v="66"/>
    <s v="FC N°229/14"/>
    <n v="12753"/>
    <x v="0"/>
    <x v="3"/>
    <m/>
    <x v="6"/>
  </r>
  <r>
    <x v="2"/>
    <x v="33"/>
    <x v="37"/>
    <n v="140"/>
    <s v="SADERMAI"/>
    <x v="43"/>
    <s v="FC N°68/2014"/>
    <n v="64123.49"/>
    <x v="0"/>
    <x v="3"/>
    <m/>
    <x v="6"/>
  </r>
  <r>
    <x v="2"/>
    <x v="34"/>
    <x v="38"/>
    <n v="143"/>
    <s v="SADERMAI"/>
    <x v="67"/>
    <s v="FC N°70/2014"/>
    <n v="27077.9"/>
    <x v="0"/>
    <x v="3"/>
    <m/>
    <x v="6"/>
  </r>
  <r>
    <x v="2"/>
    <x v="35"/>
    <x v="38"/>
    <n v="144"/>
    <s v="STAA"/>
    <x v="68"/>
    <s v="FC N°F14000169"/>
    <n v="65055.040000000001"/>
    <x v="0"/>
    <x v="28"/>
    <m/>
    <x v="6"/>
  </r>
  <r>
    <x v="2"/>
    <x v="36"/>
    <x v="39"/>
    <n v="149"/>
    <s v="SADERMAI"/>
    <x v="43"/>
    <s v="FC N°75/2014"/>
    <n v="32061.74"/>
    <x v="0"/>
    <x v="3"/>
    <m/>
    <x v="6"/>
  </r>
  <r>
    <x v="2"/>
    <x v="30"/>
    <x v="40"/>
    <n v="150"/>
    <s v="SPS"/>
    <x v="69"/>
    <s v="PROFORMA"/>
    <n v="255273.64"/>
    <x v="0"/>
    <x v="29"/>
    <m/>
    <x v="6"/>
  </r>
  <r>
    <x v="2"/>
    <x v="37"/>
    <x v="41"/>
    <n v="151"/>
    <s v="SADERMAI"/>
    <x v="43"/>
    <s v="FC N°76/2014"/>
    <n v="64123.49"/>
    <x v="0"/>
    <x v="3"/>
    <m/>
    <x v="6"/>
  </r>
  <r>
    <x v="2"/>
    <x v="38"/>
    <x v="42"/>
    <n v="153"/>
    <s v="CDBM"/>
    <x v="70"/>
    <s v="BL N°765/14"/>
    <n v="49916.39"/>
    <x v="9"/>
    <x v="3"/>
    <n v="4"/>
    <x v="6"/>
  </r>
  <r>
    <x v="2"/>
    <x v="39"/>
    <x v="42"/>
    <n v="154"/>
    <s v="RAM BOIS"/>
    <x v="71"/>
    <s v="FC  N°13/14"/>
    <n v="29216.48"/>
    <x v="0"/>
    <x v="3"/>
    <m/>
    <x v="6"/>
  </r>
  <r>
    <x v="2"/>
    <x v="3"/>
    <x v="43"/>
    <n v="159"/>
    <s v="BENJEDDOU EQUIPEMENT "/>
    <x v="72"/>
    <s v="FC N°F15/2014"/>
    <n v="65000"/>
    <x v="0"/>
    <x v="3"/>
    <n v="4"/>
    <x v="2"/>
  </r>
  <r>
    <x v="3"/>
    <x v="0"/>
    <x v="44"/>
    <n v="109"/>
    <s v="BENSALEM"/>
    <x v="73"/>
    <s v="FC N°350/2014"/>
    <n v="21130.2"/>
    <x v="0"/>
    <x v="3"/>
    <n v="10"/>
    <x v="0"/>
  </r>
  <r>
    <x v="4"/>
    <x v="40"/>
    <x v="45"/>
    <n v="5"/>
    <s v="NAFTAL"/>
    <x v="74"/>
    <s v="FC N°1169217"/>
    <n v="40000.050000000003"/>
    <x v="0"/>
    <x v="30"/>
    <m/>
    <x v="0"/>
  </r>
  <r>
    <x v="4"/>
    <x v="4"/>
    <x v="45"/>
    <n v="6"/>
    <s v="ADDI CHAKIB"/>
    <x v="75"/>
    <s v="FC N°01/14"/>
    <m/>
    <x v="1"/>
    <x v="4"/>
    <n v="1"/>
    <x v="0"/>
  </r>
  <r>
    <x v="4"/>
    <x v="41"/>
    <x v="46"/>
    <n v="18"/>
    <s v="VITA OUEST"/>
    <x v="76"/>
    <s v="FC N°F14"/>
    <m/>
    <x v="10"/>
    <x v="0"/>
    <m/>
    <x v="0"/>
  </r>
  <r>
    <x v="4"/>
    <x v="16"/>
    <x v="0"/>
    <n v="31"/>
    <s v="OMOI"/>
    <x v="77"/>
    <s v="FC N°393/14"/>
    <n v="8517.3700000000008"/>
    <x v="0"/>
    <x v="31"/>
    <m/>
    <x v="4"/>
  </r>
  <r>
    <x v="4"/>
    <x v="0"/>
    <x v="47"/>
    <n v="84"/>
    <s v="SARL INOXSIDE"/>
    <x v="78"/>
    <s v="FC N°29/14"/>
    <n v="16202.16"/>
    <x v="0"/>
    <x v="32"/>
    <m/>
    <x v="0"/>
  </r>
  <r>
    <x v="4"/>
    <x v="20"/>
    <x v="48"/>
    <n v="87"/>
    <s v="AIT MAHFOUD ABDELMALEK"/>
    <x v="79"/>
    <s v="FC N°110/2014"/>
    <n v="68913"/>
    <x v="0"/>
    <x v="33"/>
    <n v="16"/>
    <x v="3"/>
  </r>
  <r>
    <x v="4"/>
    <x v="42"/>
    <x v="49"/>
    <n v="88"/>
    <s v="CHEIKH BOUBEKER"/>
    <x v="80"/>
    <s v="FC N°27"/>
    <n v="34050.51"/>
    <x v="0"/>
    <x v="34"/>
    <n v="2"/>
    <x v="3"/>
  </r>
  <r>
    <x v="4"/>
    <x v="43"/>
    <x v="50"/>
    <n v="112"/>
    <s v="NAFTAL"/>
    <x v="81"/>
    <s v="FC N°1644551"/>
    <n v="31283.32"/>
    <x v="0"/>
    <x v="35"/>
    <m/>
    <x v="1"/>
  </r>
  <r>
    <x v="4"/>
    <x v="31"/>
    <x v="34"/>
    <n v="129"/>
    <s v="AIT MAHFOUD ABDELMALEK"/>
    <x v="82"/>
    <s v="FC N°142/2014"/>
    <n v="68913"/>
    <x v="0"/>
    <x v="36"/>
    <n v="16"/>
    <x v="6"/>
  </r>
  <r>
    <x v="4"/>
    <x v="44"/>
    <x v="35"/>
    <n v="132"/>
    <s v="SARL INOXSIDE"/>
    <x v="83"/>
    <s v="BL N°914"/>
    <n v="7200"/>
    <x v="9"/>
    <x v="3"/>
    <m/>
    <x v="6"/>
  </r>
  <r>
    <x v="4"/>
    <x v="44"/>
    <x v="35"/>
    <n v="133"/>
    <s v="SADERMAI"/>
    <x v="84"/>
    <s v="FC N°63/2014"/>
    <n v="20264.400000000001"/>
    <x v="0"/>
    <x v="3"/>
    <m/>
    <x v="6"/>
  </r>
  <r>
    <x v="4"/>
    <x v="45"/>
    <x v="39"/>
    <n v="147"/>
    <s v="ADDI CHAKIB"/>
    <x v="85"/>
    <s v="BL N°33/14"/>
    <m/>
    <x v="0"/>
    <x v="23"/>
    <n v="1"/>
    <x v="6"/>
  </r>
  <r>
    <x v="4"/>
    <x v="3"/>
    <x v="39"/>
    <n v="148"/>
    <s v="SADERMAI"/>
    <x v="86"/>
    <s v="FC N°74/2014"/>
    <n v="560196"/>
    <x v="0"/>
    <x v="3"/>
    <m/>
    <x v="2"/>
  </r>
  <r>
    <x v="4"/>
    <x v="46"/>
    <x v="51"/>
    <n v="155"/>
    <s v="ADDI CHAKIB"/>
    <x v="87"/>
    <s v="BL"/>
    <m/>
    <x v="0"/>
    <x v="23"/>
    <n v="1"/>
    <x v="6"/>
  </r>
  <r>
    <x v="4"/>
    <x v="47"/>
    <x v="51"/>
    <n v="156"/>
    <s v="MAXIM "/>
    <x v="88"/>
    <s v="FC N°FV410/2014"/>
    <n v="85410"/>
    <x v="0"/>
    <x v="3"/>
    <m/>
    <x v="6"/>
  </r>
  <r>
    <x v="4"/>
    <x v="48"/>
    <x v="12"/>
    <n v="26"/>
    <s v="BRICAILLERIE"/>
    <x v="89"/>
    <s v="BON"/>
    <n v="6000"/>
    <x v="0"/>
    <x v="12"/>
    <n v="8"/>
    <x v="4"/>
  </r>
  <r>
    <x v="4"/>
    <x v="42"/>
    <x v="47"/>
    <n v="80"/>
    <s v="SARL INOXSIDE"/>
    <x v="90"/>
    <s v="BL N°601"/>
    <n v="16202.16"/>
    <x v="9"/>
    <x v="3"/>
    <m/>
    <x v="3"/>
  </r>
  <r>
    <x v="4"/>
    <x v="0"/>
    <x v="47"/>
    <n v="83"/>
    <s v="SARL STEELOR"/>
    <x v="91"/>
    <s v="FC N°FA20140325"/>
    <n v="6000.23"/>
    <x v="0"/>
    <x v="37"/>
    <m/>
    <x v="0"/>
  </r>
  <r>
    <x v="4"/>
    <x v="3"/>
    <x v="44"/>
    <n v="110"/>
    <s v="MAGHREB EMBALLAGE"/>
    <x v="92"/>
    <s v="FC N°89205"/>
    <n v="399975.63"/>
    <x v="0"/>
    <x v="38"/>
    <m/>
    <x v="2"/>
  </r>
  <r>
    <x v="4"/>
    <x v="0"/>
    <x v="44"/>
    <n v="111"/>
    <s v="SADERMAI"/>
    <x v="93"/>
    <s v="FC N°50/2014"/>
    <n v="725400"/>
    <x v="0"/>
    <x v="3"/>
    <m/>
    <x v="0"/>
  </r>
  <r>
    <x v="4"/>
    <x v="31"/>
    <x v="34"/>
    <n v="125"/>
    <s v="SARL INOXSIDE"/>
    <x v="94"/>
    <s v="BL 892"/>
    <n v="36000.9"/>
    <x v="9"/>
    <x v="3"/>
    <m/>
    <x v="6"/>
  </r>
  <r>
    <x v="4"/>
    <x v="45"/>
    <x v="39"/>
    <n v="146"/>
    <s v="SADERMAI"/>
    <x v="95"/>
    <s v="FC N°73/2014"/>
    <n v="31449.599999999999"/>
    <x v="0"/>
    <x v="3"/>
    <m/>
    <x v="6"/>
  </r>
  <r>
    <x v="4"/>
    <x v="46"/>
    <x v="51"/>
    <n v="157"/>
    <s v="ETS HEBBAR"/>
    <x v="87"/>
    <s v="BL N°11/14"/>
    <n v="50700"/>
    <x v="9"/>
    <x v="39"/>
    <n v="8"/>
    <x v="6"/>
  </r>
  <r>
    <x v="4"/>
    <x v="49"/>
    <x v="52"/>
    <n v="113"/>
    <s v="SARL INOXSIDE "/>
    <x v="96"/>
    <s v="FC N°0042/14"/>
    <n v="16801.2"/>
    <x v="0"/>
    <x v="40"/>
    <m/>
    <x v="1"/>
  </r>
  <r>
    <x v="4"/>
    <x v="29"/>
    <x v="33"/>
    <n v="114"/>
    <s v="SARL INOXSIDE "/>
    <x v="96"/>
    <s v="FC N°0043/14"/>
    <n v="16801.2"/>
    <x v="0"/>
    <x v="40"/>
    <m/>
    <x v="1"/>
  </r>
  <r>
    <x v="4"/>
    <x v="50"/>
    <x v="30"/>
    <n v="92"/>
    <s v="NAFTAL"/>
    <x v="74"/>
    <s v="FC N°1644550"/>
    <n v="40000.050000000003"/>
    <x v="0"/>
    <x v="41"/>
    <m/>
    <x v="1"/>
  </r>
  <r>
    <x v="4"/>
    <x v="35"/>
    <x v="53"/>
    <n v="142"/>
    <s v="SADERMAI"/>
    <x v="97"/>
    <s v="FC N°69 et71/214"/>
    <n v="213408"/>
    <x v="11"/>
    <x v="3"/>
    <m/>
    <x v="6"/>
  </r>
  <r>
    <x v="5"/>
    <x v="4"/>
    <x v="4"/>
    <n v="3"/>
    <s v="BENSALEM"/>
    <x v="0"/>
    <s v="FC N°20/2014"/>
    <n v="107781.57"/>
    <x v="0"/>
    <x v="42"/>
    <n v="10"/>
    <x v="0"/>
  </r>
  <r>
    <x v="5"/>
    <x v="51"/>
    <x v="54"/>
    <n v="8"/>
    <s v="LA POSTE"/>
    <x v="98"/>
    <m/>
    <n v="4500"/>
    <x v="0"/>
    <x v="12"/>
    <m/>
    <x v="0"/>
  </r>
  <r>
    <x v="5"/>
    <x v="51"/>
    <x v="54"/>
    <n v="9"/>
    <s v="TRILED PUB"/>
    <x v="99"/>
    <s v="FC N°6/14"/>
    <n v="1872"/>
    <x v="0"/>
    <x v="0"/>
    <m/>
    <x v="0"/>
  </r>
  <r>
    <x v="5"/>
    <x v="3"/>
    <x v="5"/>
    <n v="14"/>
    <s v="NOVARYM SARL"/>
    <x v="3"/>
    <s v="FC N°14/2014"/>
    <n v="13500.51"/>
    <x v="0"/>
    <x v="43"/>
    <m/>
    <x v="2"/>
  </r>
  <r>
    <x v="5"/>
    <x v="12"/>
    <x v="55"/>
    <n v="21"/>
    <s v="SARL PNEU EXPERT "/>
    <x v="100"/>
    <s v="FC N°F14/03550"/>
    <n v="45630"/>
    <x v="0"/>
    <x v="44"/>
    <m/>
    <x v="4"/>
  </r>
  <r>
    <x v="5"/>
    <x v="3"/>
    <x v="15"/>
    <n v="29"/>
    <s v="NOVARYM SARL"/>
    <x v="3"/>
    <s v="FC N°48"/>
    <n v="7200.27"/>
    <x v="0"/>
    <x v="0"/>
    <m/>
    <x v="2"/>
  </r>
  <r>
    <x v="5"/>
    <x v="52"/>
    <x v="18"/>
    <n v="39"/>
    <s v="SARL PNEU EXPERT "/>
    <x v="101"/>
    <s v="FC N°F14/03674"/>
    <n v="29109.599999999999"/>
    <x v="0"/>
    <x v="45"/>
    <m/>
    <x v="4"/>
  </r>
  <r>
    <x v="5"/>
    <x v="53"/>
    <x v="23"/>
    <n v="48"/>
    <s v="ADDI CHAKIB"/>
    <x v="102"/>
    <s v="FC N°01/14"/>
    <m/>
    <x v="1"/>
    <x v="4"/>
    <n v="1"/>
    <x v="3"/>
  </r>
  <r>
    <x v="5"/>
    <x v="21"/>
    <x v="24"/>
    <n v="50"/>
    <s v="ETS KHOURI MED"/>
    <x v="103"/>
    <s v="FC N°335/14"/>
    <n v="10167.299999999999"/>
    <x v="0"/>
    <x v="46"/>
    <n v="5"/>
    <x v="3"/>
  </r>
  <r>
    <x v="5"/>
    <x v="8"/>
    <x v="8"/>
    <n v="60"/>
    <s v="LIBRAIRIE "/>
    <x v="104"/>
    <s v="BON"/>
    <n v="1100"/>
    <x v="0"/>
    <x v="12"/>
    <m/>
    <x v="3"/>
  </r>
  <r>
    <x v="5"/>
    <x v="8"/>
    <x v="8"/>
    <n v="65.5"/>
    <s v="BENDY"/>
    <x v="105"/>
    <s v="FC N°01/2014"/>
    <n v="50959.35"/>
    <x v="0"/>
    <x v="3"/>
    <n v="9"/>
    <x v="3"/>
  </r>
  <r>
    <x v="5"/>
    <x v="54"/>
    <x v="56"/>
    <n v="72"/>
    <s v="BENSALEM"/>
    <x v="106"/>
    <s v="FC N°268/2014"/>
    <n v="23751"/>
    <x v="0"/>
    <x v="3"/>
    <n v="10"/>
    <x v="3"/>
  </r>
  <r>
    <x v="5"/>
    <x v="55"/>
    <x v="27"/>
    <n v="75"/>
    <s v="ADDI CHAKIB"/>
    <x v="107"/>
    <s v="FC N°02/14"/>
    <m/>
    <x v="2"/>
    <x v="4"/>
    <n v="1"/>
    <x v="3"/>
  </r>
  <r>
    <x v="5"/>
    <x v="56"/>
    <x v="57"/>
    <n v="77"/>
    <s v="ETS KHOURI MED"/>
    <x v="103"/>
    <s v="FC N°444/14"/>
    <n v="18263.7"/>
    <x v="0"/>
    <x v="47"/>
    <n v="5"/>
    <x v="3"/>
  </r>
  <r>
    <x v="5"/>
    <x v="42"/>
    <x v="47"/>
    <n v="81"/>
    <s v="CODIF"/>
    <x v="108"/>
    <m/>
    <m/>
    <x v="0"/>
    <x v="23"/>
    <n v="10"/>
    <x v="3"/>
  </r>
  <r>
    <x v="5"/>
    <x v="57"/>
    <x v="58"/>
    <n v="96"/>
    <s v="FRIGOCAR"/>
    <x v="109"/>
    <m/>
    <m/>
    <x v="0"/>
    <x v="48"/>
    <m/>
    <x v="1"/>
  </r>
  <r>
    <x v="5"/>
    <x v="3"/>
    <x v="31"/>
    <n v="100"/>
    <s v="NOVARYM SARL"/>
    <x v="3"/>
    <s v="FC N°139/2014"/>
    <n v="17100.64"/>
    <x v="0"/>
    <x v="49"/>
    <m/>
    <x v="2"/>
  </r>
  <r>
    <x v="6"/>
    <x v="0"/>
    <x v="59"/>
    <n v="16"/>
    <s v="SABINA"/>
    <x v="110"/>
    <s v="FC N°33/2014"/>
    <n v="23232.58"/>
    <x v="0"/>
    <x v="50"/>
    <m/>
    <x v="0"/>
  </r>
  <r>
    <x v="7"/>
    <x v="58"/>
    <x v="9"/>
    <n v="1"/>
    <s v="NAFTAL"/>
    <x v="111"/>
    <s v="FC N°1483136"/>
    <n v="174350"/>
    <x v="0"/>
    <x v="51"/>
    <m/>
    <x v="0"/>
  </r>
  <r>
    <x v="7"/>
    <x v="4"/>
    <x v="4"/>
    <n v="3.5"/>
    <s v="PUBLIXIS"/>
    <x v="112"/>
    <s v="FC N° 21/2014"/>
    <n v="274950"/>
    <x v="0"/>
    <x v="5"/>
    <m/>
    <x v="0"/>
  </r>
  <r>
    <x v="7"/>
    <x v="59"/>
    <x v="46"/>
    <n v="19"/>
    <s v="OMOI"/>
    <x v="113"/>
    <s v="FC N°88/14"/>
    <n v="13699.53"/>
    <x v="0"/>
    <x v="52"/>
    <m/>
    <x v="0"/>
  </r>
  <r>
    <x v="7"/>
    <x v="6"/>
    <x v="6"/>
    <n v="56"/>
    <s v="CIJA"/>
    <x v="114"/>
    <s v="FC N°10/14"/>
    <n v="62361"/>
    <x v="0"/>
    <x v="3"/>
    <n v="4"/>
    <x v="3"/>
  </r>
  <r>
    <x v="7"/>
    <x v="3"/>
    <x v="8"/>
    <n v="61"/>
    <s v="ADC"/>
    <x v="115"/>
    <s v="FC N°63"/>
    <n v="72189"/>
    <x v="0"/>
    <x v="53"/>
    <n v="3"/>
    <x v="2"/>
  </r>
  <r>
    <x v="7"/>
    <x v="3"/>
    <x v="8"/>
    <n v="62"/>
    <s v="ADC"/>
    <x v="116"/>
    <s v="FC N°88 "/>
    <n v="37030.5"/>
    <x v="0"/>
    <x v="54"/>
    <n v="3"/>
    <x v="2"/>
  </r>
  <r>
    <x v="7"/>
    <x v="3"/>
    <x v="8"/>
    <n v="63"/>
    <s v="EURL ARCHI-PAINT"/>
    <x v="117"/>
    <s v="FC N°01/2014"/>
    <n v="93869.1"/>
    <x v="0"/>
    <x v="3"/>
    <n v="1"/>
    <x v="2"/>
  </r>
  <r>
    <x v="7"/>
    <x v="54"/>
    <x v="56"/>
    <n v="71"/>
    <s v="KHIAT MOURAD"/>
    <x v="118"/>
    <s v="FC N°92/2014"/>
    <n v="9126"/>
    <x v="0"/>
    <x v="55"/>
    <m/>
    <x v="3"/>
  </r>
  <r>
    <x v="7"/>
    <x v="56"/>
    <x v="27"/>
    <n v="76"/>
    <s v="MONDIAL ELECTRIQUE"/>
    <x v="119"/>
    <s v="BL N°1985"/>
    <n v="2106"/>
    <x v="0"/>
    <x v="23"/>
    <m/>
    <x v="3"/>
  </r>
  <r>
    <x v="7"/>
    <x v="50"/>
    <x v="29"/>
    <n v="89"/>
    <s v="MAXI POWER "/>
    <x v="120"/>
    <s v="FC N°06/04"/>
    <n v="85900"/>
    <x v="0"/>
    <x v="56"/>
    <m/>
    <x v="1"/>
  </r>
  <r>
    <x v="7"/>
    <x v="27"/>
    <x v="30"/>
    <n v="93"/>
    <s v="NAFTAL"/>
    <x v="111"/>
    <s v="FC N°1599843"/>
    <n v="69740"/>
    <x v="0"/>
    <x v="57"/>
    <m/>
    <x v="1"/>
  </r>
  <r>
    <x v="7"/>
    <x v="1"/>
    <x v="1"/>
    <n v="95"/>
    <s v="MONDIAL ELECTRIQUE"/>
    <x v="121"/>
    <s v="FC N°456"/>
    <n v="82485"/>
    <x v="0"/>
    <x v="58"/>
    <m/>
    <x v="1"/>
  </r>
  <r>
    <x v="7"/>
    <x v="3"/>
    <x v="31"/>
    <n v="103"/>
    <s v="NISSAN"/>
    <x v="122"/>
    <s v="FC N°1133/2014"/>
    <n v="28754.2"/>
    <x v="0"/>
    <x v="59"/>
    <m/>
    <x v="2"/>
  </r>
  <r>
    <x v="7"/>
    <x v="3"/>
    <x v="31"/>
    <n v="104"/>
    <s v="ADC"/>
    <x v="123"/>
    <s v="FC N°97"/>
    <n v="160056"/>
    <x v="0"/>
    <x v="60"/>
    <n v="3"/>
    <x v="2"/>
  </r>
  <r>
    <x v="7"/>
    <x v="3"/>
    <x v="31"/>
    <n v="106"/>
    <s v="SARL ELITAL"/>
    <x v="124"/>
    <s v="FC N°32/2014"/>
    <n v="294700.01"/>
    <x v="0"/>
    <x v="61"/>
    <m/>
    <x v="2"/>
  </r>
  <r>
    <x v="7"/>
    <x v="3"/>
    <x v="31"/>
    <n v="107"/>
    <s v="SARL ELITAL"/>
    <x v="124"/>
    <s v="FC N°31/2014"/>
    <n v="358100.41"/>
    <x v="0"/>
    <x v="62"/>
    <m/>
    <x v="2"/>
  </r>
  <r>
    <x v="7"/>
    <x v="30"/>
    <x v="40"/>
    <n v="124"/>
    <s v="CODIF"/>
    <x v="125"/>
    <s v="BL 225/231"/>
    <n v="2100"/>
    <x v="12"/>
    <x v="3"/>
    <n v="10"/>
    <x v="6"/>
  </r>
  <r>
    <x v="8"/>
    <x v="0"/>
    <x v="47"/>
    <n v="82"/>
    <s v="EURL GIGA CONNECT"/>
    <x v="126"/>
    <s v="FC N°828"/>
    <n v="110354.4"/>
    <x v="0"/>
    <x v="63"/>
    <n v="13"/>
    <x v="0"/>
  </r>
  <r>
    <x v="9"/>
    <x v="0"/>
    <x v="55"/>
    <n v="20"/>
    <s v="ICONY"/>
    <x v="127"/>
    <s v="FC N°17/14"/>
    <n v="219316.5"/>
    <x v="6"/>
    <x v="3"/>
    <m/>
    <x v="0"/>
  </r>
  <r>
    <x v="10"/>
    <x v="4"/>
    <x v="54"/>
    <n v="10.5"/>
    <s v="VITA OUEST"/>
    <x v="128"/>
    <s v="FC N°F14"/>
    <n v="42985.8"/>
    <x v="0"/>
    <x v="0"/>
    <m/>
    <x v="0"/>
  </r>
  <r>
    <x v="10"/>
    <x v="60"/>
    <x v="12"/>
    <n v="22"/>
    <s v="MAZA"/>
    <x v="129"/>
    <s v="FC N°16/2014"/>
    <n v="19305"/>
    <x v="0"/>
    <x v="64"/>
    <m/>
    <x v="7"/>
  </r>
  <r>
    <x v="10"/>
    <x v="48"/>
    <x v="12"/>
    <n v="24"/>
    <s v="ADDI CHAKIB"/>
    <x v="130"/>
    <s v="FC N°01/14"/>
    <m/>
    <x v="1"/>
    <x v="4"/>
    <n v="1"/>
    <x v="4"/>
  </r>
  <r>
    <x v="10"/>
    <x v="14"/>
    <x v="18"/>
    <n v="38"/>
    <s v="ETS AFOU"/>
    <x v="131"/>
    <s v="FC N°152/14"/>
    <n v="22183.200000000001"/>
    <x v="0"/>
    <x v="65"/>
    <n v="16"/>
    <x v="4"/>
  </r>
  <r>
    <x v="10"/>
    <x v="14"/>
    <x v="18"/>
    <n v="40"/>
    <s v="MONDIAL ELECTRIQUE"/>
    <x v="132"/>
    <s v="FC N°342"/>
    <m/>
    <x v="13"/>
    <x v="66"/>
    <m/>
    <x v="4"/>
  </r>
  <r>
    <x v="10"/>
    <x v="50"/>
    <x v="29"/>
    <n v="91"/>
    <s v="MONDIAL ELECTRIQUE"/>
    <x v="133"/>
    <s v="FC N°119"/>
    <n v="26458.01"/>
    <x v="0"/>
    <x v="58"/>
    <m/>
    <x v="1"/>
  </r>
  <r>
    <x v="10"/>
    <x v="31"/>
    <x v="34"/>
    <n v="128"/>
    <s v="ADDI CHAKIB"/>
    <x v="134"/>
    <s v="BL 23"/>
    <m/>
    <x v="0"/>
    <x v="23"/>
    <n v="1"/>
    <x v="6"/>
  </r>
  <r>
    <x v="10"/>
    <x v="45"/>
    <x v="60"/>
    <n v="152"/>
    <s v="MONDIAL ELECTRIQUE"/>
    <x v="135"/>
    <s v="BL N°2979"/>
    <n v="11056.5"/>
    <x v="9"/>
    <x v="3"/>
    <m/>
    <x v="6"/>
  </r>
  <r>
    <x v="11"/>
    <x v="5"/>
    <x v="5"/>
    <n v="12"/>
    <s v="MONDIAL ELECTRIQUE"/>
    <x v="136"/>
    <s v="FC N°342"/>
    <n v="59415.23"/>
    <x v="4"/>
    <x v="66"/>
    <m/>
    <x v="0"/>
  </r>
  <r>
    <x v="11"/>
    <x v="61"/>
    <x v="61"/>
    <n v="102"/>
    <s v="ADDI CHAKIB"/>
    <x v="137"/>
    <s v="BL N°20/14"/>
    <m/>
    <x v="0"/>
    <x v="23"/>
    <n v="1"/>
    <x v="1"/>
  </r>
  <r>
    <x v="11"/>
    <x v="62"/>
    <x v="62"/>
    <n v="120"/>
    <s v="ADDI CHAKIB"/>
    <x v="138"/>
    <s v="BL N°22/14"/>
    <m/>
    <x v="0"/>
    <x v="23"/>
    <n v="1"/>
    <x v="1"/>
  </r>
  <r>
    <x v="11"/>
    <x v="34"/>
    <x v="63"/>
    <n v="141"/>
    <s v="ADDI CHAKIB"/>
    <x v="139"/>
    <s v="BL N°31/14"/>
    <m/>
    <x v="0"/>
    <x v="23"/>
    <n v="1"/>
    <x v="6"/>
  </r>
  <r>
    <x v="11"/>
    <x v="47"/>
    <x v="43"/>
    <n v="158"/>
    <s v="ADDI CHAKIB"/>
    <x v="140"/>
    <m/>
    <m/>
    <x v="0"/>
    <x v="67"/>
    <n v="1"/>
    <x v="6"/>
  </r>
  <r>
    <x v="12"/>
    <x v="0"/>
    <x v="22"/>
    <n v="30"/>
    <s v="SARL INOXSIDE"/>
    <x v="141"/>
    <s v="FC N°11/14"/>
    <n v="16497"/>
    <x v="0"/>
    <x v="32"/>
    <m/>
    <x v="0"/>
  </r>
  <r>
    <x v="12"/>
    <x v="0"/>
    <x v="22"/>
    <n v="86"/>
    <m/>
    <x v="142"/>
    <m/>
    <m/>
    <x v="0"/>
    <x v="67"/>
    <m/>
    <x v="0"/>
  </r>
  <r>
    <x v="12"/>
    <x v="0"/>
    <x v="22"/>
    <n v="119.5"/>
    <s v="ADDI CHAKIB"/>
    <x v="143"/>
    <s v="BL  N°21/14"/>
    <m/>
    <x v="0"/>
    <x v="23"/>
    <n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9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 chartFormat="1">
  <location ref="A8:E17" firstHeaderRow="0" firstDataRow="1" firstDataCol="1" rowPageCount="6" colPageCount="1"/>
  <pivotFields count="12">
    <pivotField axis="axisPage" showAll="0">
      <items count="14">
        <item x="0"/>
        <item x="1"/>
        <item x="3"/>
        <item x="2"/>
        <item x="5"/>
        <item x="6"/>
        <item x="7"/>
        <item x="4"/>
        <item x="9"/>
        <item x="8"/>
        <item x="10"/>
        <item x="11"/>
        <item x="12"/>
        <item t="default"/>
      </items>
    </pivotField>
    <pivotField axis="axisPage" showAll="0">
      <items count="64">
        <item x="3"/>
        <item x="60"/>
        <item x="17"/>
        <item x="9"/>
        <item x="58"/>
        <item x="4"/>
        <item x="40"/>
        <item x="51"/>
        <item x="41"/>
        <item x="10"/>
        <item x="5"/>
        <item x="11"/>
        <item x="59"/>
        <item x="12"/>
        <item x="16"/>
        <item x="48"/>
        <item x="13"/>
        <item x="15"/>
        <item x="14"/>
        <item x="18"/>
        <item x="52"/>
        <item x="19"/>
        <item x="20"/>
        <item x="53"/>
        <item x="21"/>
        <item x="22"/>
        <item x="6"/>
        <item x="7"/>
        <item x="23"/>
        <item x="24"/>
        <item x="8"/>
        <item x="54"/>
        <item x="55"/>
        <item x="56"/>
        <item x="25"/>
        <item x="42"/>
        <item x="26"/>
        <item x="50"/>
        <item x="57"/>
        <item x="27"/>
        <item x="1"/>
        <item x="28"/>
        <item x="61"/>
        <item x="43"/>
        <item x="49"/>
        <item x="32"/>
        <item x="29"/>
        <item x="2"/>
        <item x="62"/>
        <item x="30"/>
        <item x="31"/>
        <item x="44"/>
        <item x="33"/>
        <item x="39"/>
        <item x="35"/>
        <item x="34"/>
        <item x="45"/>
        <item x="36"/>
        <item x="37"/>
        <item x="46"/>
        <item x="38"/>
        <item x="47"/>
        <item x="0"/>
        <item t="default"/>
      </items>
    </pivotField>
    <pivotField axis="axisPage" showAll="0">
      <items count="65">
        <item x="58"/>
        <item x="32"/>
        <item x="50"/>
        <item x="19"/>
        <item x="9"/>
        <item x="4"/>
        <item x="45"/>
        <item x="10"/>
        <item x="54"/>
        <item x="5"/>
        <item x="59"/>
        <item x="11"/>
        <item x="46"/>
        <item x="55"/>
        <item x="12"/>
        <item x="13"/>
        <item x="16"/>
        <item x="14"/>
        <item x="15"/>
        <item x="0"/>
        <item x="17"/>
        <item x="18"/>
        <item x="20"/>
        <item x="21"/>
        <item x="23"/>
        <item x="24"/>
        <item x="25"/>
        <item x="6"/>
        <item x="7"/>
        <item x="26"/>
        <item x="8"/>
        <item x="56"/>
        <item x="27"/>
        <item x="57"/>
        <item x="47"/>
        <item x="28"/>
        <item x="49"/>
        <item x="29"/>
        <item x="48"/>
        <item x="30"/>
        <item x="1"/>
        <item x="31"/>
        <item x="61"/>
        <item x="44"/>
        <item x="52"/>
        <item x="33"/>
        <item x="2"/>
        <item x="62"/>
        <item x="40"/>
        <item x="34"/>
        <item x="35"/>
        <item x="36"/>
        <item x="37"/>
        <item x="63"/>
        <item x="38"/>
        <item x="39"/>
        <item x="41"/>
        <item x="60"/>
        <item x="42"/>
        <item x="51"/>
        <item x="43"/>
        <item x="3"/>
        <item x="53"/>
        <item x="22"/>
        <item t="default"/>
      </items>
    </pivotField>
    <pivotField dataField="1" showAll="0"/>
    <pivotField dataField="1" showAll="0"/>
    <pivotField axis="axisPage" showAll="0">
      <items count="145">
        <item x="112"/>
        <item x="38"/>
        <item x="18"/>
        <item x="67"/>
        <item x="59"/>
        <item x="66"/>
        <item x="72"/>
        <item x="45"/>
        <item x="32"/>
        <item x="118"/>
        <item x="93"/>
        <item x="97"/>
        <item x="86"/>
        <item x="3"/>
        <item x="129"/>
        <item x="76"/>
        <item x="109"/>
        <item x="124"/>
        <item x="92"/>
        <item x="115"/>
        <item x="111"/>
        <item x="43"/>
        <item x="26"/>
        <item x="27"/>
        <item x="30"/>
        <item x="8"/>
        <item x="22"/>
        <item x="104"/>
        <item x="61"/>
        <item x="33"/>
        <item x="12"/>
        <item x="50"/>
        <item x="44"/>
        <item x="87"/>
        <item x="11"/>
        <item x="70"/>
        <item x="28"/>
        <item x="56"/>
        <item x="48"/>
        <item x="107"/>
        <item x="7"/>
        <item x="51"/>
        <item x="136"/>
        <item x="135"/>
        <item x="128"/>
        <item x="2"/>
        <item x="71"/>
        <item x="62"/>
        <item x="55"/>
        <item x="114"/>
        <item x="122"/>
        <item x="143"/>
        <item x="31"/>
        <item x="134"/>
        <item x="125"/>
        <item x="108"/>
        <item x="88"/>
        <item x="74"/>
        <item x="81"/>
        <item x="52"/>
        <item x="39"/>
        <item x="119"/>
        <item x="123"/>
        <item x="116"/>
        <item x="99"/>
        <item x="34"/>
        <item x="47"/>
        <item x="65"/>
        <item x="60"/>
        <item x="37"/>
        <item x="53"/>
        <item x="21"/>
        <item x="54"/>
        <item x="140"/>
        <item x="19"/>
        <item x="5"/>
        <item x="77"/>
        <item x="29"/>
        <item x="24"/>
        <item x="10"/>
        <item x="69"/>
        <item x="0"/>
        <item x="106"/>
        <item x="113"/>
        <item x="127"/>
        <item x="117"/>
        <item x="14"/>
        <item x="15"/>
        <item x="6"/>
        <item x="58"/>
        <item x="42"/>
        <item x="41"/>
        <item x="17"/>
        <item x="16"/>
        <item x="35"/>
        <item x="68"/>
        <item x="1"/>
        <item x="13"/>
        <item x="49"/>
        <item x="20"/>
        <item x="101"/>
        <item x="100"/>
        <item x="25"/>
        <item x="57"/>
        <item x="132"/>
        <item x="105"/>
        <item x="137"/>
        <item x="103"/>
        <item x="75"/>
        <item x="46"/>
        <item x="120"/>
        <item x="63"/>
        <item x="36"/>
        <item x="4"/>
        <item x="133"/>
        <item x="131"/>
        <item x="23"/>
        <item x="85"/>
        <item x="89"/>
        <item x="102"/>
        <item x="110"/>
        <item x="130"/>
        <item x="64"/>
        <item x="138"/>
        <item x="121"/>
        <item x="40"/>
        <item x="126"/>
        <item x="139"/>
        <item x="141"/>
        <item x="98"/>
        <item x="83"/>
        <item x="94"/>
        <item x="96"/>
        <item x="90"/>
        <item x="95"/>
        <item x="80"/>
        <item x="78"/>
        <item x="84"/>
        <item x="73"/>
        <item x="9"/>
        <item x="91"/>
        <item x="79"/>
        <item x="82"/>
        <item x="142"/>
        <item t="default"/>
      </items>
    </pivotField>
    <pivotField dataField="1" showAll="0"/>
    <pivotField showAll="0"/>
    <pivotField axis="axisPage" showAll="0">
      <items count="15">
        <item x="3"/>
        <item x="5"/>
        <item x="10"/>
        <item x="2"/>
        <item x="13"/>
        <item x="8"/>
        <item x="1"/>
        <item x="11"/>
        <item x="7"/>
        <item x="12"/>
        <item x="4"/>
        <item x="9"/>
        <item x="6"/>
        <item x="0"/>
        <item t="default"/>
      </items>
    </pivotField>
    <pivotField axis="axisPage" showAll="0">
      <items count="69">
        <item x="8"/>
        <item x="35"/>
        <item x="57"/>
        <item x="41"/>
        <item x="30"/>
        <item x="26"/>
        <item x="36"/>
        <item x="24"/>
        <item x="58"/>
        <item x="64"/>
        <item x="31"/>
        <item x="40"/>
        <item x="11"/>
        <item x="18"/>
        <item x="63"/>
        <item x="7"/>
        <item x="28"/>
        <item x="37"/>
        <item x="34"/>
        <item x="56"/>
        <item x="20"/>
        <item x="1"/>
        <item x="32"/>
        <item x="33"/>
        <item x="42"/>
        <item x="15"/>
        <item x="21"/>
        <item x="14"/>
        <item x="6"/>
        <item x="46"/>
        <item x="47"/>
        <item x="17"/>
        <item x="49"/>
        <item x="52"/>
        <item x="50"/>
        <item x="2"/>
        <item x="60"/>
        <item x="53"/>
        <item x="54"/>
        <item x="44"/>
        <item x="10"/>
        <item x="9"/>
        <item x="19"/>
        <item x="66"/>
        <item x="65"/>
        <item x="13"/>
        <item x="16"/>
        <item x="45"/>
        <item x="43"/>
        <item x="55"/>
        <item x="22"/>
        <item x="59"/>
        <item x="62"/>
        <item x="61"/>
        <item x="38"/>
        <item x="5"/>
        <item x="25"/>
        <item x="27"/>
        <item x="39"/>
        <item x="48"/>
        <item x="12"/>
        <item x="4"/>
        <item x="3"/>
        <item x="23"/>
        <item x="0"/>
        <item x="51"/>
        <item x="29"/>
        <item x="67"/>
        <item t="default"/>
      </items>
    </pivotField>
    <pivotField dataField="1" showAll="0"/>
    <pivotField axis="axisRow" showAll="0">
      <items count="9">
        <item x="0"/>
        <item x="4"/>
        <item x="3"/>
        <item x="1"/>
        <item x="6"/>
        <item x="7"/>
        <item x="5"/>
        <item x="2"/>
        <item t="default"/>
      </items>
    </pivotField>
  </pivotFields>
  <rowFields count="1">
    <field x="1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6">
    <pageField fld="0" hier="-1"/>
    <pageField fld="1" hier="-1"/>
    <pageField fld="2" hier="-1"/>
    <pageField fld="5" hier="-1"/>
    <pageField fld="8" hier="-1"/>
    <pageField fld="9" hier="-1"/>
  </pageFields>
  <dataFields count="4">
    <dataField name="Nbr BC" fld="3" subtotal="count" baseField="11" baseItem="1"/>
    <dataField name="Nbr Frs" fld="4" subtotal="count" baseField="11" baseItem="1"/>
    <dataField name="Nbr Typ.Prod" fld="10" subtotal="count" baseField="11" baseItem="1"/>
    <dataField name="Nbr Fact" fld="6" subtotal="count" baseField="11" baseItem="1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D23" sqref="D23"/>
    </sheetView>
  </sheetViews>
  <sheetFormatPr baseColWidth="10" defaultRowHeight="15" x14ac:dyDescent="0.25"/>
  <cols>
    <col min="1" max="1" width="39.42578125" customWidth="1"/>
    <col min="2" max="2" width="8.85546875" customWidth="1"/>
    <col min="3" max="3" width="7.28515625" customWidth="1"/>
    <col min="4" max="4" width="12.5703125" customWidth="1"/>
    <col min="5" max="5" width="8.28515625" customWidth="1"/>
    <col min="6" max="6" width="24.140625" customWidth="1"/>
    <col min="7" max="7" width="6" customWidth="1"/>
    <col min="8" max="8" width="10" customWidth="1"/>
    <col min="9" max="9" width="8" customWidth="1"/>
    <col min="10" max="10" width="12.5703125" customWidth="1"/>
    <col min="11" max="16" width="35.42578125" bestFit="1" customWidth="1"/>
    <col min="17" max="17" width="20.7109375" bestFit="1" customWidth="1"/>
    <col min="18" max="18" width="40.42578125" bestFit="1" customWidth="1"/>
  </cols>
  <sheetData>
    <row r="1" spans="1:5" x14ac:dyDescent="0.25">
      <c r="A1" s="84" t="s">
        <v>70</v>
      </c>
      <c r="B1" t="s">
        <v>488</v>
      </c>
    </row>
    <row r="2" spans="1:5" x14ac:dyDescent="0.25">
      <c r="A2" s="84" t="s">
        <v>21</v>
      </c>
      <c r="B2" t="s">
        <v>488</v>
      </c>
    </row>
    <row r="3" spans="1:5" x14ac:dyDescent="0.25">
      <c r="A3" s="84" t="s">
        <v>0</v>
      </c>
      <c r="B3" t="s">
        <v>488</v>
      </c>
    </row>
    <row r="4" spans="1:5" x14ac:dyDescent="0.25">
      <c r="A4" s="84" t="s">
        <v>19</v>
      </c>
      <c r="B4" t="s">
        <v>488</v>
      </c>
    </row>
    <row r="5" spans="1:5" x14ac:dyDescent="0.25">
      <c r="A5" s="84" t="s">
        <v>2</v>
      </c>
      <c r="B5" t="s">
        <v>488</v>
      </c>
    </row>
    <row r="6" spans="1:5" x14ac:dyDescent="0.25">
      <c r="A6" s="84" t="s">
        <v>66</v>
      </c>
      <c r="B6" t="s">
        <v>488</v>
      </c>
    </row>
    <row r="8" spans="1:5" x14ac:dyDescent="0.25">
      <c r="A8" s="84" t="s">
        <v>487</v>
      </c>
      <c r="B8" t="s">
        <v>489</v>
      </c>
      <c r="C8" t="s">
        <v>490</v>
      </c>
      <c r="D8" t="s">
        <v>491</v>
      </c>
      <c r="E8" t="s">
        <v>492</v>
      </c>
    </row>
    <row r="9" spans="1:5" x14ac:dyDescent="0.25">
      <c r="A9" s="86" t="s">
        <v>480</v>
      </c>
      <c r="B9" s="85">
        <v>36</v>
      </c>
      <c r="C9" s="85">
        <v>35</v>
      </c>
      <c r="D9" s="85">
        <v>12</v>
      </c>
      <c r="E9" s="85">
        <v>34</v>
      </c>
    </row>
    <row r="10" spans="1:5" x14ac:dyDescent="0.25">
      <c r="A10" s="86" t="s">
        <v>483</v>
      </c>
      <c r="B10" s="85">
        <v>14</v>
      </c>
      <c r="C10" s="85">
        <v>14</v>
      </c>
      <c r="D10" s="85">
        <v>6</v>
      </c>
      <c r="E10" s="85">
        <v>14</v>
      </c>
    </row>
    <row r="11" spans="1:5" x14ac:dyDescent="0.25">
      <c r="A11" s="86" t="s">
        <v>100</v>
      </c>
      <c r="B11" s="85">
        <v>33</v>
      </c>
      <c r="C11" s="85">
        <v>33</v>
      </c>
      <c r="D11" s="85">
        <v>17</v>
      </c>
      <c r="E11" s="85">
        <v>32</v>
      </c>
    </row>
    <row r="12" spans="1:5" x14ac:dyDescent="0.25">
      <c r="A12" s="86" t="s">
        <v>101</v>
      </c>
      <c r="B12" s="85">
        <v>25</v>
      </c>
      <c r="C12" s="85">
        <v>25</v>
      </c>
      <c r="D12" s="85">
        <v>7</v>
      </c>
      <c r="E12" s="85">
        <v>24</v>
      </c>
    </row>
    <row r="13" spans="1:5" x14ac:dyDescent="0.25">
      <c r="A13" s="86" t="s">
        <v>102</v>
      </c>
      <c r="B13" s="85">
        <v>30</v>
      </c>
      <c r="C13" s="85">
        <v>30</v>
      </c>
      <c r="D13" s="85">
        <v>9</v>
      </c>
      <c r="E13" s="85">
        <v>29</v>
      </c>
    </row>
    <row r="14" spans="1:5" x14ac:dyDescent="0.25">
      <c r="A14" s="86" t="s">
        <v>484</v>
      </c>
      <c r="B14" s="85">
        <v>1</v>
      </c>
      <c r="C14" s="85">
        <v>1</v>
      </c>
      <c r="D14" s="85"/>
      <c r="E14" s="85">
        <v>1</v>
      </c>
    </row>
    <row r="15" spans="1:5" x14ac:dyDescent="0.25">
      <c r="A15" s="86" t="s">
        <v>485</v>
      </c>
      <c r="B15" s="85">
        <v>2</v>
      </c>
      <c r="C15" s="85">
        <v>2</v>
      </c>
      <c r="D15" s="85">
        <v>1</v>
      </c>
      <c r="E15" s="85">
        <v>2</v>
      </c>
    </row>
    <row r="16" spans="1:5" x14ac:dyDescent="0.25">
      <c r="A16" s="86" t="s">
        <v>56</v>
      </c>
      <c r="B16" s="85">
        <v>17</v>
      </c>
      <c r="C16" s="85">
        <v>17</v>
      </c>
      <c r="D16" s="85">
        <v>7</v>
      </c>
      <c r="E16" s="85">
        <v>17</v>
      </c>
    </row>
    <row r="17" spans="1:5" x14ac:dyDescent="0.25">
      <c r="A17" s="86" t="s">
        <v>486</v>
      </c>
      <c r="B17" s="85">
        <v>158</v>
      </c>
      <c r="C17" s="85">
        <v>157</v>
      </c>
      <c r="D17" s="85">
        <v>59</v>
      </c>
      <c r="E17" s="85">
        <v>153</v>
      </c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L164"/>
  <sheetViews>
    <sheetView topLeftCell="A4" workbookViewId="0">
      <selection activeCell="B16" sqref="B16"/>
    </sheetView>
  </sheetViews>
  <sheetFormatPr baseColWidth="10" defaultRowHeight="15" x14ac:dyDescent="0.25"/>
  <cols>
    <col min="1" max="1" width="27.85546875" bestFit="1" customWidth="1"/>
    <col min="2" max="3" width="11.85546875" bestFit="1" customWidth="1"/>
    <col min="4" max="4" width="7.7109375" style="9" bestFit="1" customWidth="1"/>
    <col min="5" max="5" width="32.140625" bestFit="1" customWidth="1"/>
    <col min="6" max="6" width="59.42578125" bestFit="1" customWidth="1"/>
    <col min="7" max="7" width="21" style="39" bestFit="1" customWidth="1"/>
    <col min="8" max="8" width="18.28515625" style="42" bestFit="1" customWidth="1"/>
    <col min="9" max="9" width="19.28515625" bestFit="1" customWidth="1"/>
    <col min="10" max="10" width="25.5703125" bestFit="1" customWidth="1"/>
    <col min="11" max="11" width="22" bestFit="1" customWidth="1"/>
    <col min="12" max="12" width="21.85546875" bestFit="1" customWidth="1"/>
  </cols>
  <sheetData>
    <row r="2" spans="1:12" ht="17.25" x14ac:dyDescent="0.3">
      <c r="A2" s="80" t="s">
        <v>105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4" spans="1:12" ht="18.75" x14ac:dyDescent="0.25">
      <c r="A4" s="75" t="s">
        <v>70</v>
      </c>
      <c r="B4" s="76" t="s">
        <v>21</v>
      </c>
      <c r="C4" s="76" t="s">
        <v>0</v>
      </c>
      <c r="D4" s="76" t="s">
        <v>64</v>
      </c>
      <c r="E4" s="76" t="s">
        <v>18</v>
      </c>
      <c r="F4" s="76" t="s">
        <v>19</v>
      </c>
      <c r="G4" s="76" t="s">
        <v>1</v>
      </c>
      <c r="H4" s="76" t="s">
        <v>20</v>
      </c>
      <c r="I4" s="76" t="s">
        <v>2</v>
      </c>
      <c r="J4" s="76" t="s">
        <v>66</v>
      </c>
      <c r="K4" s="76" t="s">
        <v>98</v>
      </c>
      <c r="L4" s="76" t="s">
        <v>482</v>
      </c>
    </row>
    <row r="5" spans="1:12" ht="15.75" x14ac:dyDescent="0.25">
      <c r="A5" s="64" t="s">
        <v>23</v>
      </c>
      <c r="B5" s="65"/>
      <c r="C5" s="65">
        <v>41688</v>
      </c>
      <c r="D5" s="64">
        <v>33</v>
      </c>
      <c r="E5" s="64" t="s">
        <v>4</v>
      </c>
      <c r="F5" s="64" t="s">
        <v>112</v>
      </c>
      <c r="G5" s="64" t="s">
        <v>69</v>
      </c>
      <c r="H5" s="66"/>
      <c r="I5" s="64"/>
      <c r="J5" s="64" t="s">
        <v>78</v>
      </c>
      <c r="K5" s="64">
        <v>10</v>
      </c>
      <c r="L5" s="6" t="str">
        <f t="shared" ref="L5:L36" si="0">TEXT(B5,"mmmm")</f>
        <v>janvier</v>
      </c>
    </row>
    <row r="6" spans="1:12" ht="15" customHeight="1" x14ac:dyDescent="0.25">
      <c r="A6" s="64" t="s">
        <v>23</v>
      </c>
      <c r="B6" s="65">
        <v>41736</v>
      </c>
      <c r="C6" s="65">
        <v>41736</v>
      </c>
      <c r="D6" s="64">
        <v>97</v>
      </c>
      <c r="E6" s="64" t="s">
        <v>12</v>
      </c>
      <c r="F6" s="64" t="s">
        <v>334</v>
      </c>
      <c r="G6" s="64" t="s">
        <v>335</v>
      </c>
      <c r="H6" s="66">
        <v>91233.71</v>
      </c>
      <c r="I6" s="64"/>
      <c r="J6" s="68" t="s">
        <v>336</v>
      </c>
      <c r="K6" s="64"/>
      <c r="L6" s="5" t="str">
        <f t="shared" si="0"/>
        <v>avril</v>
      </c>
    </row>
    <row r="7" spans="1:12" ht="15" customHeight="1" x14ac:dyDescent="0.25">
      <c r="A7" s="64" t="s">
        <v>23</v>
      </c>
      <c r="B7" s="65">
        <v>41756</v>
      </c>
      <c r="C7" s="65">
        <v>41756</v>
      </c>
      <c r="D7" s="64">
        <v>119</v>
      </c>
      <c r="E7" s="64" t="s">
        <v>392</v>
      </c>
      <c r="F7" s="64" t="s">
        <v>393</v>
      </c>
      <c r="G7" s="64" t="s">
        <v>394</v>
      </c>
      <c r="H7" s="66">
        <v>93881.15</v>
      </c>
      <c r="I7" s="64"/>
      <c r="J7" s="64" t="s">
        <v>395</v>
      </c>
      <c r="K7" s="64"/>
      <c r="L7" s="5" t="str">
        <f t="shared" si="0"/>
        <v>avril</v>
      </c>
    </row>
    <row r="8" spans="1:12" ht="15.75" x14ac:dyDescent="0.25">
      <c r="A8" s="64" t="s">
        <v>23</v>
      </c>
      <c r="B8" s="65" t="s">
        <v>56</v>
      </c>
      <c r="C8" s="65">
        <v>74642</v>
      </c>
      <c r="D8" s="64">
        <v>136</v>
      </c>
      <c r="E8" s="64" t="s">
        <v>68</v>
      </c>
      <c r="F8" s="64" t="s">
        <v>139</v>
      </c>
      <c r="G8" s="64" t="s">
        <v>429</v>
      </c>
      <c r="H8" s="66">
        <v>9900.3700000000008</v>
      </c>
      <c r="I8" s="64"/>
      <c r="J8" s="64" t="s">
        <v>65</v>
      </c>
      <c r="K8" s="64"/>
      <c r="L8" s="5" t="str">
        <f t="shared" si="0"/>
        <v>REGUL</v>
      </c>
    </row>
    <row r="9" spans="1:12" ht="15" customHeight="1" x14ac:dyDescent="0.25">
      <c r="A9" s="64" t="s">
        <v>24</v>
      </c>
      <c r="B9" s="65">
        <v>41647</v>
      </c>
      <c r="C9" s="65">
        <v>41647</v>
      </c>
      <c r="D9" s="64">
        <v>4</v>
      </c>
      <c r="E9" s="64" t="s">
        <v>62</v>
      </c>
      <c r="F9" s="64" t="s">
        <v>118</v>
      </c>
      <c r="G9" s="64" t="s">
        <v>119</v>
      </c>
      <c r="H9" s="66">
        <v>112249.8</v>
      </c>
      <c r="I9" s="64"/>
      <c r="J9" s="67" t="s">
        <v>65</v>
      </c>
      <c r="K9" s="64">
        <v>1</v>
      </c>
      <c r="L9" s="6" t="str">
        <f t="shared" si="0"/>
        <v>janvier</v>
      </c>
    </row>
    <row r="10" spans="1:12" ht="15" customHeight="1" x14ac:dyDescent="0.25">
      <c r="A10" s="64" t="s">
        <v>24</v>
      </c>
      <c r="B10" s="65">
        <v>41658</v>
      </c>
      <c r="C10" s="65">
        <v>41658</v>
      </c>
      <c r="D10" s="64">
        <v>11</v>
      </c>
      <c r="E10" s="64" t="s">
        <v>62</v>
      </c>
      <c r="F10" s="64" t="s">
        <v>133</v>
      </c>
      <c r="G10" s="64" t="s">
        <v>119</v>
      </c>
      <c r="H10" s="66"/>
      <c r="I10" s="66">
        <v>112249.8</v>
      </c>
      <c r="J10" s="64" t="s">
        <v>124</v>
      </c>
      <c r="K10" s="64">
        <v>1</v>
      </c>
      <c r="L10" s="6" t="str">
        <f t="shared" si="0"/>
        <v>janvier</v>
      </c>
    </row>
    <row r="11" spans="1:12" ht="15" customHeight="1" x14ac:dyDescent="0.25">
      <c r="A11" s="64" t="s">
        <v>24</v>
      </c>
      <c r="B11" s="65">
        <v>41658</v>
      </c>
      <c r="C11" s="65">
        <v>41658</v>
      </c>
      <c r="D11" s="64">
        <v>13</v>
      </c>
      <c r="E11" s="64" t="s">
        <v>62</v>
      </c>
      <c r="F11" s="64" t="s">
        <v>138</v>
      </c>
      <c r="G11" s="64" t="s">
        <v>119</v>
      </c>
      <c r="H11" s="66"/>
      <c r="I11" s="66">
        <v>112249.8</v>
      </c>
      <c r="J11" s="64" t="s">
        <v>124</v>
      </c>
      <c r="K11" s="64">
        <v>1</v>
      </c>
      <c r="L11" s="6" t="str">
        <f t="shared" si="0"/>
        <v>janvier</v>
      </c>
    </row>
    <row r="12" spans="1:12" ht="15" customHeight="1" x14ac:dyDescent="0.25">
      <c r="A12" s="67" t="s">
        <v>24</v>
      </c>
      <c r="B12" s="65">
        <v>41708</v>
      </c>
      <c r="C12" s="65">
        <v>41708</v>
      </c>
      <c r="D12" s="64">
        <v>52</v>
      </c>
      <c r="E12" s="67" t="s">
        <v>62</v>
      </c>
      <c r="F12" s="67" t="s">
        <v>231</v>
      </c>
      <c r="G12" s="67" t="s">
        <v>232</v>
      </c>
      <c r="H12" s="66">
        <v>48707.1</v>
      </c>
      <c r="I12" s="64"/>
      <c r="J12" s="64" t="s">
        <v>65</v>
      </c>
      <c r="K12" s="64">
        <v>1</v>
      </c>
      <c r="L12" s="5" t="str">
        <f t="shared" si="0"/>
        <v>mars</v>
      </c>
    </row>
    <row r="13" spans="1:12" ht="15" customHeight="1" x14ac:dyDescent="0.25">
      <c r="A13" s="67" t="s">
        <v>24</v>
      </c>
      <c r="B13" s="65">
        <v>41710</v>
      </c>
      <c r="C13" s="65">
        <v>41710</v>
      </c>
      <c r="D13" s="64">
        <v>58</v>
      </c>
      <c r="E13" s="67" t="s">
        <v>62</v>
      </c>
      <c r="F13" s="67" t="s">
        <v>249</v>
      </c>
      <c r="G13" s="67" t="s">
        <v>232</v>
      </c>
      <c r="H13" s="66"/>
      <c r="I13" s="66">
        <v>48707.1</v>
      </c>
      <c r="J13" s="64" t="s">
        <v>124</v>
      </c>
      <c r="K13" s="64">
        <v>1</v>
      </c>
      <c r="L13" s="5" t="str">
        <f t="shared" si="0"/>
        <v>mars</v>
      </c>
    </row>
    <row r="14" spans="1:12" ht="15" customHeight="1" x14ac:dyDescent="0.25">
      <c r="A14" s="64" t="s">
        <v>24</v>
      </c>
      <c r="B14" s="65">
        <v>41716</v>
      </c>
      <c r="C14" s="65">
        <v>41716</v>
      </c>
      <c r="D14" s="64">
        <v>64</v>
      </c>
      <c r="E14" s="64" t="s">
        <v>62</v>
      </c>
      <c r="F14" s="64" t="s">
        <v>263</v>
      </c>
      <c r="G14" s="67" t="s">
        <v>232</v>
      </c>
      <c r="H14" s="66"/>
      <c r="I14" s="66">
        <v>48707.1</v>
      </c>
      <c r="J14" s="64" t="s">
        <v>124</v>
      </c>
      <c r="K14" s="64">
        <v>1</v>
      </c>
      <c r="L14" s="5" t="str">
        <f t="shared" si="0"/>
        <v>mars</v>
      </c>
    </row>
    <row r="15" spans="1:12" ht="15" customHeight="1" x14ac:dyDescent="0.25">
      <c r="A15" s="64" t="s">
        <v>25</v>
      </c>
      <c r="B15" s="65">
        <v>41640</v>
      </c>
      <c r="C15" s="65">
        <v>41644</v>
      </c>
      <c r="D15" s="64">
        <v>2</v>
      </c>
      <c r="E15" s="64" t="s">
        <v>3</v>
      </c>
      <c r="F15" s="64" t="s">
        <v>109</v>
      </c>
      <c r="G15" s="64" t="s">
        <v>110</v>
      </c>
      <c r="H15" s="66">
        <v>22270.95</v>
      </c>
      <c r="I15" s="64"/>
      <c r="J15" s="64" t="s">
        <v>111</v>
      </c>
      <c r="K15" s="64"/>
      <c r="L15" s="6" t="str">
        <f t="shared" si="0"/>
        <v>janvier</v>
      </c>
    </row>
    <row r="16" spans="1:12" ht="15" customHeight="1" x14ac:dyDescent="0.25">
      <c r="A16" s="64" t="s">
        <v>25</v>
      </c>
      <c r="B16" s="65">
        <v>41647</v>
      </c>
      <c r="C16" s="65">
        <v>41651</v>
      </c>
      <c r="D16" s="64">
        <v>7</v>
      </c>
      <c r="E16" s="64" t="s">
        <v>125</v>
      </c>
      <c r="F16" s="64" t="s">
        <v>126</v>
      </c>
      <c r="G16" s="68" t="s">
        <v>10</v>
      </c>
      <c r="H16" s="66">
        <v>7020</v>
      </c>
      <c r="I16" s="64"/>
      <c r="J16" s="64" t="s">
        <v>127</v>
      </c>
      <c r="K16" s="64">
        <v>4</v>
      </c>
      <c r="L16" s="6" t="str">
        <f t="shared" si="0"/>
        <v>janvier</v>
      </c>
    </row>
    <row r="17" spans="1:12" ht="15" customHeight="1" x14ac:dyDescent="0.25">
      <c r="A17" s="64" t="s">
        <v>25</v>
      </c>
      <c r="B17" s="65">
        <v>41655</v>
      </c>
      <c r="C17" s="65">
        <v>41658</v>
      </c>
      <c r="D17" s="64">
        <v>15</v>
      </c>
      <c r="E17" s="64" t="s">
        <v>3</v>
      </c>
      <c r="F17" s="64" t="s">
        <v>142</v>
      </c>
      <c r="G17" s="64" t="s">
        <v>143</v>
      </c>
      <c r="H17" s="66">
        <v>20451600</v>
      </c>
      <c r="I17" s="64"/>
      <c r="J17" s="64" t="s">
        <v>65</v>
      </c>
      <c r="K17" s="64"/>
      <c r="L17" s="6" t="str">
        <f t="shared" si="0"/>
        <v>janvier</v>
      </c>
    </row>
    <row r="18" spans="1:12" ht="15" customHeight="1" x14ac:dyDescent="0.25">
      <c r="A18" s="64" t="s">
        <v>25</v>
      </c>
      <c r="B18" s="65">
        <v>41668</v>
      </c>
      <c r="C18" s="65">
        <v>41668</v>
      </c>
      <c r="D18" s="64">
        <v>17</v>
      </c>
      <c r="E18" s="64" t="s">
        <v>3</v>
      </c>
      <c r="F18" s="64" t="s">
        <v>148</v>
      </c>
      <c r="G18" s="64" t="s">
        <v>149</v>
      </c>
      <c r="H18" s="66">
        <v>28431</v>
      </c>
      <c r="I18" s="64"/>
      <c r="J18" s="64" t="s">
        <v>111</v>
      </c>
      <c r="K18" s="64"/>
      <c r="L18" s="6" t="str">
        <f t="shared" si="0"/>
        <v>janvier</v>
      </c>
    </row>
    <row r="19" spans="1:12" ht="15" customHeight="1" x14ac:dyDescent="0.25">
      <c r="A19" s="64" t="s">
        <v>25</v>
      </c>
      <c r="B19" s="65">
        <v>41673</v>
      </c>
      <c r="C19" s="65">
        <v>41675</v>
      </c>
      <c r="D19" s="64">
        <v>23</v>
      </c>
      <c r="E19" s="64" t="s">
        <v>17</v>
      </c>
      <c r="F19" s="64" t="s">
        <v>164</v>
      </c>
      <c r="G19" s="64" t="s">
        <v>165</v>
      </c>
      <c r="H19" s="66">
        <v>31460.13</v>
      </c>
      <c r="I19" s="64">
        <v>5112.8500000000004</v>
      </c>
      <c r="J19" s="64" t="s">
        <v>166</v>
      </c>
      <c r="K19" s="69"/>
      <c r="L19" s="5" t="str">
        <f t="shared" si="0"/>
        <v>février</v>
      </c>
    </row>
    <row r="20" spans="1:12" ht="15" customHeight="1" x14ac:dyDescent="0.25">
      <c r="A20" s="64" t="s">
        <v>25</v>
      </c>
      <c r="B20" s="65">
        <v>41676</v>
      </c>
      <c r="C20" s="65">
        <v>41676</v>
      </c>
      <c r="D20" s="64">
        <v>25</v>
      </c>
      <c r="E20" s="64" t="s">
        <v>168</v>
      </c>
      <c r="F20" s="64" t="s">
        <v>169</v>
      </c>
      <c r="G20" s="64" t="s">
        <v>170</v>
      </c>
      <c r="H20" s="66">
        <v>640000</v>
      </c>
      <c r="I20" s="64"/>
      <c r="J20" s="64" t="s">
        <v>171</v>
      </c>
      <c r="K20" s="64"/>
      <c r="L20" s="5" t="str">
        <f t="shared" si="0"/>
        <v>février</v>
      </c>
    </row>
    <row r="21" spans="1:12" ht="15" customHeight="1" x14ac:dyDescent="0.25">
      <c r="A21" s="64" t="s">
        <v>25</v>
      </c>
      <c r="B21" s="65"/>
      <c r="C21" s="65">
        <v>41680</v>
      </c>
      <c r="D21" s="64">
        <v>27</v>
      </c>
      <c r="E21" s="64" t="s">
        <v>174</v>
      </c>
      <c r="F21" s="64" t="s">
        <v>175</v>
      </c>
      <c r="G21" s="64" t="s">
        <v>176</v>
      </c>
      <c r="H21" s="66">
        <v>32643</v>
      </c>
      <c r="I21" s="64"/>
      <c r="J21" s="64" t="s">
        <v>177</v>
      </c>
      <c r="K21" s="64"/>
      <c r="L21" s="6" t="str">
        <f t="shared" si="0"/>
        <v>janvier</v>
      </c>
    </row>
    <row r="22" spans="1:12" ht="15" customHeight="1" x14ac:dyDescent="0.25">
      <c r="A22" s="64" t="s">
        <v>25</v>
      </c>
      <c r="B22" s="65"/>
      <c r="C22" s="65">
        <v>41681</v>
      </c>
      <c r="D22" s="64">
        <v>28</v>
      </c>
      <c r="E22" s="64" t="s">
        <v>174</v>
      </c>
      <c r="F22" s="64" t="s">
        <v>178</v>
      </c>
      <c r="G22" s="64" t="s">
        <v>179</v>
      </c>
      <c r="H22" s="66">
        <v>85924.800000000003</v>
      </c>
      <c r="I22" s="64"/>
      <c r="J22" s="64" t="s">
        <v>180</v>
      </c>
      <c r="K22" s="64"/>
      <c r="L22" s="6" t="str">
        <f t="shared" si="0"/>
        <v>janvier</v>
      </c>
    </row>
    <row r="23" spans="1:12" ht="15" customHeight="1" x14ac:dyDescent="0.25">
      <c r="A23" s="64" t="s">
        <v>25</v>
      </c>
      <c r="B23" s="65">
        <v>41681</v>
      </c>
      <c r="C23" s="65">
        <v>41688</v>
      </c>
      <c r="D23" s="64">
        <v>32</v>
      </c>
      <c r="E23" s="64" t="s">
        <v>3</v>
      </c>
      <c r="F23" s="64" t="s">
        <v>188</v>
      </c>
      <c r="G23" s="64" t="s">
        <v>189</v>
      </c>
      <c r="H23" s="66">
        <v>12863.45</v>
      </c>
      <c r="I23" s="64"/>
      <c r="J23" s="64" t="s">
        <v>111</v>
      </c>
      <c r="K23" s="64"/>
      <c r="L23" s="5" t="str">
        <f t="shared" si="0"/>
        <v>février</v>
      </c>
    </row>
    <row r="24" spans="1:12" ht="15.75" x14ac:dyDescent="0.25">
      <c r="A24" s="64" t="s">
        <v>25</v>
      </c>
      <c r="B24" s="65">
        <v>41680</v>
      </c>
      <c r="C24" s="65">
        <v>41688</v>
      </c>
      <c r="D24" s="64">
        <v>34</v>
      </c>
      <c r="E24" s="64" t="s">
        <v>62</v>
      </c>
      <c r="F24" s="64" t="s">
        <v>190</v>
      </c>
      <c r="G24" s="64" t="s">
        <v>119</v>
      </c>
      <c r="H24" s="66"/>
      <c r="I24" s="66">
        <v>112249.8</v>
      </c>
      <c r="J24" s="64" t="s">
        <v>124</v>
      </c>
      <c r="K24" s="64">
        <v>1</v>
      </c>
      <c r="L24" s="5" t="str">
        <f t="shared" si="0"/>
        <v>février</v>
      </c>
    </row>
    <row r="25" spans="1:12" ht="15" customHeight="1" x14ac:dyDescent="0.25">
      <c r="A25" s="64" t="s">
        <v>25</v>
      </c>
      <c r="B25" s="65">
        <v>41674</v>
      </c>
      <c r="C25" s="65">
        <v>41678</v>
      </c>
      <c r="D25" s="64">
        <v>35</v>
      </c>
      <c r="E25" s="64" t="s">
        <v>62</v>
      </c>
      <c r="F25" s="64" t="s">
        <v>191</v>
      </c>
      <c r="G25" s="64" t="s">
        <v>119</v>
      </c>
      <c r="H25" s="66"/>
      <c r="I25" s="66">
        <v>112249.8</v>
      </c>
      <c r="J25" s="64" t="s">
        <v>124</v>
      </c>
      <c r="K25" s="64">
        <v>1</v>
      </c>
      <c r="L25" s="5" t="str">
        <f t="shared" si="0"/>
        <v>février</v>
      </c>
    </row>
    <row r="26" spans="1:12" ht="15" customHeight="1" x14ac:dyDescent="0.25">
      <c r="A26" s="64" t="s">
        <v>25</v>
      </c>
      <c r="B26" s="65">
        <v>41633</v>
      </c>
      <c r="C26" s="65">
        <v>41688</v>
      </c>
      <c r="D26" s="64">
        <v>36</v>
      </c>
      <c r="E26" s="64" t="s">
        <v>192</v>
      </c>
      <c r="F26" s="64" t="s">
        <v>193</v>
      </c>
      <c r="G26" s="64" t="s">
        <v>194</v>
      </c>
      <c r="H26" s="66">
        <v>7550.57</v>
      </c>
      <c r="I26" s="64"/>
      <c r="J26" s="64" t="s">
        <v>195</v>
      </c>
      <c r="K26" s="64"/>
      <c r="L26" s="5" t="str">
        <f t="shared" si="0"/>
        <v>décembre</v>
      </c>
    </row>
    <row r="27" spans="1:12" ht="15" customHeight="1" x14ac:dyDescent="0.25">
      <c r="A27" s="64" t="s">
        <v>25</v>
      </c>
      <c r="B27" s="65">
        <v>41690</v>
      </c>
      <c r="C27" s="65">
        <v>41693</v>
      </c>
      <c r="D27" s="64">
        <v>37</v>
      </c>
      <c r="E27" s="64" t="s">
        <v>62</v>
      </c>
      <c r="F27" s="64" t="s">
        <v>196</v>
      </c>
      <c r="G27" s="64" t="s">
        <v>119</v>
      </c>
      <c r="H27" s="66"/>
      <c r="I27" s="66">
        <v>112249.8</v>
      </c>
      <c r="J27" s="64" t="s">
        <v>124</v>
      </c>
      <c r="K27" s="64">
        <v>1</v>
      </c>
      <c r="L27" s="5" t="str">
        <f t="shared" si="0"/>
        <v>février</v>
      </c>
    </row>
    <row r="28" spans="1:12" ht="15" customHeight="1" x14ac:dyDescent="0.25">
      <c r="A28" s="64" t="s">
        <v>25</v>
      </c>
      <c r="B28" s="65">
        <v>41668</v>
      </c>
      <c r="C28" s="65">
        <v>41695</v>
      </c>
      <c r="D28" s="64">
        <v>41</v>
      </c>
      <c r="E28" s="64" t="s">
        <v>72</v>
      </c>
      <c r="F28" s="64" t="s">
        <v>205</v>
      </c>
      <c r="G28" s="64" t="s">
        <v>206</v>
      </c>
      <c r="H28" s="66">
        <v>346320</v>
      </c>
      <c r="I28" s="64"/>
      <c r="J28" s="64" t="s">
        <v>65</v>
      </c>
      <c r="K28" s="64">
        <v>5</v>
      </c>
      <c r="L28" s="6" t="str">
        <f t="shared" si="0"/>
        <v>janvier</v>
      </c>
    </row>
    <row r="29" spans="1:12" ht="15" customHeight="1" x14ac:dyDescent="0.25">
      <c r="A29" s="64" t="s">
        <v>25</v>
      </c>
      <c r="B29" s="65" t="s">
        <v>56</v>
      </c>
      <c r="C29" s="65">
        <v>41695</v>
      </c>
      <c r="D29" s="64">
        <v>42</v>
      </c>
      <c r="E29" s="64" t="s">
        <v>207</v>
      </c>
      <c r="F29" s="64" t="s">
        <v>208</v>
      </c>
      <c r="G29" s="64" t="s">
        <v>209</v>
      </c>
      <c r="H29" s="66">
        <v>2267.46</v>
      </c>
      <c r="I29" s="64"/>
      <c r="J29" s="64" t="s">
        <v>57</v>
      </c>
      <c r="K29" s="64">
        <v>5</v>
      </c>
      <c r="L29" s="5" t="str">
        <f t="shared" si="0"/>
        <v>REGUL</v>
      </c>
    </row>
    <row r="30" spans="1:12" ht="15" customHeight="1" x14ac:dyDescent="0.25">
      <c r="A30" s="64" t="s">
        <v>25</v>
      </c>
      <c r="B30" s="65" t="s">
        <v>56</v>
      </c>
      <c r="C30" s="65">
        <v>41331</v>
      </c>
      <c r="D30" s="64">
        <v>43</v>
      </c>
      <c r="E30" s="64" t="s">
        <v>11</v>
      </c>
      <c r="F30" s="64" t="s">
        <v>210</v>
      </c>
      <c r="G30" s="64" t="s">
        <v>209</v>
      </c>
      <c r="H30" s="66">
        <v>111150</v>
      </c>
      <c r="I30" s="64"/>
      <c r="J30" s="64" t="s">
        <v>211</v>
      </c>
      <c r="K30" s="64">
        <v>2</v>
      </c>
      <c r="L30" s="5" t="str">
        <f t="shared" si="0"/>
        <v>REGUL</v>
      </c>
    </row>
    <row r="31" spans="1:12" ht="15" customHeight="1" x14ac:dyDescent="0.25">
      <c r="A31" s="64" t="s">
        <v>25</v>
      </c>
      <c r="B31" s="65">
        <v>41673</v>
      </c>
      <c r="C31" s="65">
        <v>41701</v>
      </c>
      <c r="D31" s="64">
        <v>44</v>
      </c>
      <c r="E31" s="64" t="s">
        <v>3</v>
      </c>
      <c r="F31" s="64" t="s">
        <v>212</v>
      </c>
      <c r="G31" s="64" t="s">
        <v>213</v>
      </c>
      <c r="H31" s="66">
        <v>202317</v>
      </c>
      <c r="I31" s="64"/>
      <c r="J31" s="64" t="s">
        <v>111</v>
      </c>
      <c r="K31" s="64"/>
      <c r="L31" s="5" t="str">
        <f t="shared" si="0"/>
        <v>février</v>
      </c>
    </row>
    <row r="32" spans="1:12" ht="15" customHeight="1" x14ac:dyDescent="0.25">
      <c r="A32" s="64" t="s">
        <v>25</v>
      </c>
      <c r="B32" s="65">
        <v>41701</v>
      </c>
      <c r="C32" s="65">
        <v>41702</v>
      </c>
      <c r="D32" s="64">
        <v>45</v>
      </c>
      <c r="E32" s="64" t="s">
        <v>3</v>
      </c>
      <c r="F32" s="64" t="s">
        <v>214</v>
      </c>
      <c r="G32" s="64" t="s">
        <v>215</v>
      </c>
      <c r="H32" s="66">
        <v>45424.31</v>
      </c>
      <c r="I32" s="64"/>
      <c r="J32" s="64" t="s">
        <v>111</v>
      </c>
      <c r="K32" s="64"/>
      <c r="L32" s="5" t="str">
        <f t="shared" si="0"/>
        <v>mars</v>
      </c>
    </row>
    <row r="33" spans="1:12" ht="15" customHeight="1" x14ac:dyDescent="0.25">
      <c r="A33" s="64" t="s">
        <v>25</v>
      </c>
      <c r="B33" s="65">
        <v>41702</v>
      </c>
      <c r="C33" s="65">
        <v>41702</v>
      </c>
      <c r="D33" s="64">
        <v>46</v>
      </c>
      <c r="E33" s="64" t="s">
        <v>60</v>
      </c>
      <c r="F33" s="64" t="s">
        <v>216</v>
      </c>
      <c r="G33" s="64" t="s">
        <v>217</v>
      </c>
      <c r="H33" s="66">
        <v>34969.550000000003</v>
      </c>
      <c r="I33" s="64"/>
      <c r="J33" s="64" t="s">
        <v>65</v>
      </c>
      <c r="K33" s="64">
        <v>4</v>
      </c>
      <c r="L33" s="5" t="str">
        <f t="shared" si="0"/>
        <v>mars</v>
      </c>
    </row>
    <row r="34" spans="1:12" ht="15" customHeight="1" x14ac:dyDescent="0.25">
      <c r="A34" s="64" t="s">
        <v>25</v>
      </c>
      <c r="B34" s="65"/>
      <c r="C34" s="65"/>
      <c r="D34" s="64">
        <v>47</v>
      </c>
      <c r="E34" s="64" t="s">
        <v>5</v>
      </c>
      <c r="F34" s="64" t="s">
        <v>218</v>
      </c>
      <c r="G34" s="64" t="s">
        <v>219</v>
      </c>
      <c r="H34" s="66">
        <v>12670.63</v>
      </c>
      <c r="I34" s="64" t="s">
        <v>136</v>
      </c>
      <c r="J34" s="64" t="s">
        <v>220</v>
      </c>
      <c r="K34" s="64">
        <v>4</v>
      </c>
      <c r="L34" s="6" t="str">
        <f t="shared" si="0"/>
        <v>janvier</v>
      </c>
    </row>
    <row r="35" spans="1:12" ht="15" customHeight="1" x14ac:dyDescent="0.25">
      <c r="A35" s="64" t="s">
        <v>25</v>
      </c>
      <c r="B35" s="65"/>
      <c r="C35" s="65">
        <v>41703</v>
      </c>
      <c r="D35" s="64">
        <v>49</v>
      </c>
      <c r="E35" s="64" t="s">
        <v>3</v>
      </c>
      <c r="F35" s="64" t="s">
        <v>222</v>
      </c>
      <c r="G35" s="64" t="s">
        <v>223</v>
      </c>
      <c r="H35" s="66">
        <v>44996.800000000003</v>
      </c>
      <c r="I35" s="64"/>
      <c r="J35" s="64" t="s">
        <v>111</v>
      </c>
      <c r="K35" s="64"/>
      <c r="L35" s="6" t="str">
        <f t="shared" si="0"/>
        <v>janvier</v>
      </c>
    </row>
    <row r="36" spans="1:12" ht="15" customHeight="1" x14ac:dyDescent="0.25">
      <c r="A36" s="64" t="s">
        <v>25</v>
      </c>
      <c r="B36" s="65">
        <v>41704</v>
      </c>
      <c r="C36" s="65">
        <v>41704</v>
      </c>
      <c r="D36" s="64">
        <v>51</v>
      </c>
      <c r="E36" s="64" t="s">
        <v>62</v>
      </c>
      <c r="F36" s="64" t="s">
        <v>227</v>
      </c>
      <c r="G36" s="64" t="s">
        <v>119</v>
      </c>
      <c r="H36" s="66"/>
      <c r="I36" s="66">
        <v>112249.8</v>
      </c>
      <c r="J36" s="64" t="s">
        <v>124</v>
      </c>
      <c r="K36" s="64">
        <v>1</v>
      </c>
      <c r="L36" s="5" t="str">
        <f t="shared" si="0"/>
        <v>mars</v>
      </c>
    </row>
    <row r="37" spans="1:12" ht="15" customHeight="1" x14ac:dyDescent="0.25">
      <c r="A37" s="64" t="s">
        <v>25</v>
      </c>
      <c r="B37" s="65">
        <v>41704</v>
      </c>
      <c r="C37" s="65">
        <v>41704</v>
      </c>
      <c r="D37" s="64">
        <v>51.5</v>
      </c>
      <c r="E37" s="64" t="s">
        <v>403</v>
      </c>
      <c r="F37" s="64" t="s">
        <v>228</v>
      </c>
      <c r="G37" s="64" t="s">
        <v>229</v>
      </c>
      <c r="H37" s="66">
        <v>12753</v>
      </c>
      <c r="I37" s="64">
        <v>29016</v>
      </c>
      <c r="J37" s="64" t="s">
        <v>230</v>
      </c>
      <c r="K37" s="64"/>
      <c r="L37" s="5" t="str">
        <f t="shared" ref="L37:L68" si="1">TEXT(B37,"mmmm")</f>
        <v>mars</v>
      </c>
    </row>
    <row r="38" spans="1:12" ht="15" customHeight="1" x14ac:dyDescent="0.25">
      <c r="A38" s="64" t="s">
        <v>25</v>
      </c>
      <c r="B38" s="65">
        <v>41707</v>
      </c>
      <c r="C38" s="65">
        <v>41708</v>
      </c>
      <c r="D38" s="64">
        <v>53</v>
      </c>
      <c r="E38" s="67" t="s">
        <v>3</v>
      </c>
      <c r="F38" s="67" t="s">
        <v>233</v>
      </c>
      <c r="G38" s="64" t="s">
        <v>234</v>
      </c>
      <c r="H38" s="66">
        <v>55380.78</v>
      </c>
      <c r="I38" s="64"/>
      <c r="J38" s="64" t="s">
        <v>111</v>
      </c>
      <c r="K38" s="64"/>
      <c r="L38" s="5" t="str">
        <f t="shared" si="1"/>
        <v>mars</v>
      </c>
    </row>
    <row r="39" spans="1:12" ht="15" customHeight="1" x14ac:dyDescent="0.25">
      <c r="A39" s="64" t="s">
        <v>25</v>
      </c>
      <c r="B39" s="65">
        <v>41701</v>
      </c>
      <c r="C39" s="65">
        <v>41707</v>
      </c>
      <c r="D39" s="64">
        <v>54</v>
      </c>
      <c r="E39" s="67" t="s">
        <v>3</v>
      </c>
      <c r="F39" s="67" t="s">
        <v>235</v>
      </c>
      <c r="G39" s="64" t="s">
        <v>236</v>
      </c>
      <c r="H39" s="66">
        <v>5993.68</v>
      </c>
      <c r="I39" s="64"/>
      <c r="J39" s="64" t="s">
        <v>111</v>
      </c>
      <c r="K39" s="64"/>
      <c r="L39" s="5" t="str">
        <f t="shared" si="1"/>
        <v>mars</v>
      </c>
    </row>
    <row r="40" spans="1:12" ht="15" customHeight="1" x14ac:dyDescent="0.25">
      <c r="A40" s="64" t="s">
        <v>25</v>
      </c>
      <c r="B40" s="65">
        <v>41708</v>
      </c>
      <c r="C40" s="65">
        <v>41708</v>
      </c>
      <c r="D40" s="64">
        <v>55</v>
      </c>
      <c r="E40" s="67" t="s">
        <v>174</v>
      </c>
      <c r="F40" s="67" t="s">
        <v>237</v>
      </c>
      <c r="G40" s="64" t="s">
        <v>238</v>
      </c>
      <c r="H40" s="66">
        <v>65286</v>
      </c>
      <c r="I40" s="64"/>
      <c r="J40" s="64" t="s">
        <v>239</v>
      </c>
      <c r="K40" s="64"/>
      <c r="L40" s="5" t="str">
        <f t="shared" si="1"/>
        <v>mars</v>
      </c>
    </row>
    <row r="41" spans="1:12" ht="15" customHeight="1" x14ac:dyDescent="0.25">
      <c r="A41" s="64" t="s">
        <v>25</v>
      </c>
      <c r="B41" s="65">
        <v>41708</v>
      </c>
      <c r="C41" s="65">
        <v>41708</v>
      </c>
      <c r="D41" s="64">
        <v>56.5</v>
      </c>
      <c r="E41" s="67" t="s">
        <v>242</v>
      </c>
      <c r="F41" s="67" t="s">
        <v>243</v>
      </c>
      <c r="G41" s="64" t="s">
        <v>179</v>
      </c>
      <c r="H41" s="66">
        <v>93600</v>
      </c>
      <c r="I41" s="64"/>
      <c r="J41" s="67" t="s">
        <v>244</v>
      </c>
      <c r="K41" s="64"/>
      <c r="L41" s="5" t="str">
        <f t="shared" si="1"/>
        <v>mars</v>
      </c>
    </row>
    <row r="42" spans="1:12" ht="15" customHeight="1" x14ac:dyDescent="0.25">
      <c r="A42" s="64" t="s">
        <v>25</v>
      </c>
      <c r="B42" s="65">
        <v>41707</v>
      </c>
      <c r="C42" s="65">
        <v>41707</v>
      </c>
      <c r="D42" s="64">
        <v>57</v>
      </c>
      <c r="E42" s="67" t="s">
        <v>245</v>
      </c>
      <c r="F42" s="67" t="s">
        <v>246</v>
      </c>
      <c r="G42" s="64" t="s">
        <v>247</v>
      </c>
      <c r="H42" s="66">
        <v>8700.06</v>
      </c>
      <c r="I42" s="64" t="s">
        <v>55</v>
      </c>
      <c r="J42" s="64" t="s">
        <v>248</v>
      </c>
      <c r="K42" s="64"/>
      <c r="L42" s="5" t="str">
        <f t="shared" si="1"/>
        <v>mars</v>
      </c>
    </row>
    <row r="43" spans="1:12" ht="15" customHeight="1" x14ac:dyDescent="0.25">
      <c r="A43" s="64" t="s">
        <v>25</v>
      </c>
      <c r="B43" s="65">
        <v>41702</v>
      </c>
      <c r="C43" s="65">
        <v>41714</v>
      </c>
      <c r="D43" s="64">
        <v>59</v>
      </c>
      <c r="E43" s="67" t="s">
        <v>4</v>
      </c>
      <c r="F43" s="67" t="s">
        <v>250</v>
      </c>
      <c r="G43" s="64" t="s">
        <v>251</v>
      </c>
      <c r="H43" s="66">
        <v>19250</v>
      </c>
      <c r="I43" s="64"/>
      <c r="J43" s="64" t="s">
        <v>65</v>
      </c>
      <c r="K43" s="64">
        <v>10</v>
      </c>
      <c r="L43" s="5" t="str">
        <f t="shared" si="1"/>
        <v>mars</v>
      </c>
    </row>
    <row r="44" spans="1:12" ht="15" customHeight="1" x14ac:dyDescent="0.25">
      <c r="A44" s="64" t="s">
        <v>25</v>
      </c>
      <c r="B44" s="65">
        <v>41633</v>
      </c>
      <c r="C44" s="65">
        <v>41716</v>
      </c>
      <c r="D44" s="64">
        <v>65</v>
      </c>
      <c r="E44" s="64" t="s">
        <v>264</v>
      </c>
      <c r="F44" s="64" t="s">
        <v>265</v>
      </c>
      <c r="G44" s="64" t="s">
        <v>266</v>
      </c>
      <c r="H44" s="66">
        <v>2400</v>
      </c>
      <c r="I44" s="64"/>
      <c r="J44" s="64" t="s">
        <v>57</v>
      </c>
      <c r="K44" s="64">
        <v>8</v>
      </c>
      <c r="L44" s="5" t="str">
        <f t="shared" si="1"/>
        <v>décembre</v>
      </c>
    </row>
    <row r="45" spans="1:12" ht="15" customHeight="1" x14ac:dyDescent="0.25">
      <c r="A45" s="64" t="s">
        <v>25</v>
      </c>
      <c r="B45" s="65">
        <v>41711</v>
      </c>
      <c r="C45" s="65">
        <v>41716</v>
      </c>
      <c r="D45" s="64">
        <v>66</v>
      </c>
      <c r="E45" s="67" t="s">
        <v>17</v>
      </c>
      <c r="F45" s="67" t="s">
        <v>268</v>
      </c>
      <c r="G45" s="64" t="s">
        <v>183</v>
      </c>
      <c r="H45" s="66">
        <v>15205.32</v>
      </c>
      <c r="I45" s="64"/>
      <c r="J45" s="68" t="s">
        <v>65</v>
      </c>
      <c r="K45" s="64"/>
      <c r="L45" s="5" t="str">
        <f t="shared" si="1"/>
        <v>mars</v>
      </c>
    </row>
    <row r="46" spans="1:12" ht="15" customHeight="1" x14ac:dyDescent="0.25">
      <c r="A46" s="64" t="s">
        <v>25</v>
      </c>
      <c r="B46" s="65">
        <v>41716</v>
      </c>
      <c r="C46" s="65">
        <v>41716</v>
      </c>
      <c r="D46" s="64">
        <v>67</v>
      </c>
      <c r="E46" s="67" t="s">
        <v>174</v>
      </c>
      <c r="F46" s="67" t="s">
        <v>269</v>
      </c>
      <c r="G46" s="64" t="s">
        <v>270</v>
      </c>
      <c r="H46" s="66">
        <v>90300.6</v>
      </c>
      <c r="I46" s="64"/>
      <c r="J46" s="68" t="s">
        <v>271</v>
      </c>
      <c r="K46" s="64"/>
      <c r="L46" s="5" t="str">
        <f t="shared" si="1"/>
        <v>mars</v>
      </c>
    </row>
    <row r="47" spans="1:12" ht="15" customHeight="1" x14ac:dyDescent="0.25">
      <c r="A47" s="64" t="s">
        <v>25</v>
      </c>
      <c r="B47" s="65">
        <v>41708</v>
      </c>
      <c r="C47" s="65">
        <v>41716</v>
      </c>
      <c r="D47" s="64">
        <v>68</v>
      </c>
      <c r="E47" s="67" t="s">
        <v>174</v>
      </c>
      <c r="F47" s="67" t="s">
        <v>272</v>
      </c>
      <c r="G47" s="64" t="s">
        <v>247</v>
      </c>
      <c r="H47" s="66">
        <v>65286</v>
      </c>
      <c r="I47" s="64"/>
      <c r="J47" s="68" t="s">
        <v>273</v>
      </c>
      <c r="K47" s="64"/>
      <c r="L47" s="5" t="str">
        <f t="shared" si="1"/>
        <v>mars</v>
      </c>
    </row>
    <row r="48" spans="1:12" ht="15" customHeight="1" x14ac:dyDescent="0.25">
      <c r="A48" s="64" t="s">
        <v>25</v>
      </c>
      <c r="B48" s="65">
        <v>41710</v>
      </c>
      <c r="C48" s="65">
        <v>41716</v>
      </c>
      <c r="D48" s="64">
        <v>69</v>
      </c>
      <c r="E48" s="67" t="s">
        <v>3</v>
      </c>
      <c r="F48" s="67" t="s">
        <v>274</v>
      </c>
      <c r="G48" s="64" t="s">
        <v>275</v>
      </c>
      <c r="H48" s="66">
        <v>44697.74</v>
      </c>
      <c r="I48" s="64"/>
      <c r="J48" s="64" t="s">
        <v>111</v>
      </c>
      <c r="K48" s="64"/>
      <c r="L48" s="5" t="str">
        <f t="shared" si="1"/>
        <v>mars</v>
      </c>
    </row>
    <row r="49" spans="1:12" ht="15" customHeight="1" x14ac:dyDescent="0.25">
      <c r="A49" s="64" t="s">
        <v>25</v>
      </c>
      <c r="B49" s="65">
        <v>41714</v>
      </c>
      <c r="C49" s="65">
        <v>41721</v>
      </c>
      <c r="D49" s="64">
        <v>73</v>
      </c>
      <c r="E49" s="67" t="s">
        <v>281</v>
      </c>
      <c r="F49" s="67" t="s">
        <v>282</v>
      </c>
      <c r="G49" s="64" t="s">
        <v>283</v>
      </c>
      <c r="H49" s="66">
        <v>14040</v>
      </c>
      <c r="I49" s="64"/>
      <c r="J49" s="67" t="s">
        <v>65</v>
      </c>
      <c r="K49" s="64">
        <v>2</v>
      </c>
      <c r="L49" s="5" t="str">
        <f t="shared" si="1"/>
        <v>mars</v>
      </c>
    </row>
    <row r="50" spans="1:12" ht="15" customHeight="1" x14ac:dyDescent="0.25">
      <c r="A50" s="64" t="s">
        <v>25</v>
      </c>
      <c r="B50" s="65"/>
      <c r="C50" s="65">
        <v>41721</v>
      </c>
      <c r="D50" s="64">
        <v>74</v>
      </c>
      <c r="E50" s="67" t="s">
        <v>403</v>
      </c>
      <c r="F50" s="67" t="s">
        <v>284</v>
      </c>
      <c r="G50" s="64" t="s">
        <v>285</v>
      </c>
      <c r="H50" s="66">
        <v>29016</v>
      </c>
      <c r="I50" s="64"/>
      <c r="J50" s="64" t="s">
        <v>286</v>
      </c>
      <c r="K50" s="64"/>
      <c r="L50" s="6" t="str">
        <f t="shared" si="1"/>
        <v>janvier</v>
      </c>
    </row>
    <row r="51" spans="1:12" ht="15" customHeight="1" x14ac:dyDescent="0.25">
      <c r="A51" s="64" t="s">
        <v>25</v>
      </c>
      <c r="B51" s="65">
        <v>41724</v>
      </c>
      <c r="C51" s="65">
        <v>41729</v>
      </c>
      <c r="D51" s="64">
        <v>85</v>
      </c>
      <c r="E51" s="67" t="s">
        <v>304</v>
      </c>
      <c r="F51" s="67" t="s">
        <v>305</v>
      </c>
      <c r="G51" s="67" t="s">
        <v>306</v>
      </c>
      <c r="H51" s="66">
        <v>44900</v>
      </c>
      <c r="I51" s="64"/>
      <c r="J51" s="67" t="s">
        <v>307</v>
      </c>
      <c r="K51" s="64"/>
      <c r="L51" s="5" t="str">
        <f t="shared" si="1"/>
        <v>mars</v>
      </c>
    </row>
    <row r="52" spans="1:12" ht="15" customHeight="1" x14ac:dyDescent="0.25">
      <c r="A52" s="64" t="s">
        <v>25</v>
      </c>
      <c r="B52" s="65">
        <v>41730</v>
      </c>
      <c r="C52" s="65">
        <v>41731</v>
      </c>
      <c r="D52" s="64">
        <v>90</v>
      </c>
      <c r="E52" s="67" t="s">
        <v>3</v>
      </c>
      <c r="F52" s="67" t="s">
        <v>319</v>
      </c>
      <c r="G52" s="67" t="s">
        <v>63</v>
      </c>
      <c r="H52" s="66">
        <v>223766.71</v>
      </c>
      <c r="I52" s="64"/>
      <c r="J52" s="64" t="s">
        <v>111</v>
      </c>
      <c r="K52" s="64"/>
      <c r="L52" s="5" t="str">
        <f t="shared" si="1"/>
        <v>avril</v>
      </c>
    </row>
    <row r="53" spans="1:12" ht="15" customHeight="1" x14ac:dyDescent="0.25">
      <c r="A53" s="64" t="s">
        <v>25</v>
      </c>
      <c r="B53" s="65">
        <v>41735</v>
      </c>
      <c r="C53" s="65">
        <v>41735</v>
      </c>
      <c r="D53" s="64">
        <v>94</v>
      </c>
      <c r="E53" s="64" t="s">
        <v>3</v>
      </c>
      <c r="F53" s="64" t="s">
        <v>326</v>
      </c>
      <c r="G53" s="64" t="s">
        <v>327</v>
      </c>
      <c r="H53" s="66">
        <v>6949.8</v>
      </c>
      <c r="I53" s="64"/>
      <c r="J53" s="64" t="s">
        <v>111</v>
      </c>
      <c r="K53" s="64"/>
      <c r="L53" s="5" t="str">
        <f t="shared" si="1"/>
        <v>avril</v>
      </c>
    </row>
    <row r="54" spans="1:12" ht="15" customHeight="1" x14ac:dyDescent="0.25">
      <c r="A54" s="64" t="s">
        <v>25</v>
      </c>
      <c r="B54" s="65">
        <v>41737</v>
      </c>
      <c r="C54" s="65">
        <v>41737</v>
      </c>
      <c r="D54" s="64">
        <v>98</v>
      </c>
      <c r="E54" s="64" t="s">
        <v>3</v>
      </c>
      <c r="F54" s="64" t="s">
        <v>337</v>
      </c>
      <c r="G54" s="64" t="s">
        <v>338</v>
      </c>
      <c r="H54" s="66">
        <v>378038.7</v>
      </c>
      <c r="I54" s="64"/>
      <c r="J54" s="64" t="s">
        <v>111</v>
      </c>
      <c r="K54" s="64"/>
      <c r="L54" s="5" t="str">
        <f t="shared" si="1"/>
        <v>avril</v>
      </c>
    </row>
    <row r="55" spans="1:12" ht="15" customHeight="1" x14ac:dyDescent="0.25">
      <c r="A55" s="64" t="s">
        <v>25</v>
      </c>
      <c r="B55" s="65">
        <v>41737</v>
      </c>
      <c r="C55" s="65">
        <v>41737</v>
      </c>
      <c r="D55" s="64">
        <v>99</v>
      </c>
      <c r="E55" s="64" t="s">
        <v>3</v>
      </c>
      <c r="F55" s="64" t="s">
        <v>339</v>
      </c>
      <c r="G55" s="64" t="s">
        <v>338</v>
      </c>
      <c r="H55" s="66"/>
      <c r="I55" s="64">
        <v>378038.7</v>
      </c>
      <c r="J55" s="64" t="s">
        <v>111</v>
      </c>
      <c r="K55" s="64"/>
      <c r="L55" s="5" t="str">
        <f t="shared" si="1"/>
        <v>avril</v>
      </c>
    </row>
    <row r="56" spans="1:12" ht="15" customHeight="1" x14ac:dyDescent="0.25">
      <c r="A56" s="64" t="s">
        <v>25</v>
      </c>
      <c r="B56" s="65">
        <v>41737</v>
      </c>
      <c r="C56" s="64" t="s">
        <v>342</v>
      </c>
      <c r="D56" s="64">
        <v>101</v>
      </c>
      <c r="E56" s="64" t="s">
        <v>62</v>
      </c>
      <c r="F56" s="64" t="s">
        <v>343</v>
      </c>
      <c r="G56" s="64" t="s">
        <v>344</v>
      </c>
      <c r="H56" s="66"/>
      <c r="I56" s="64"/>
      <c r="J56" s="64" t="s">
        <v>69</v>
      </c>
      <c r="K56" s="64">
        <v>1</v>
      </c>
      <c r="L56" s="5" t="str">
        <f t="shared" si="1"/>
        <v>avril</v>
      </c>
    </row>
    <row r="57" spans="1:12" ht="15" customHeight="1" x14ac:dyDescent="0.25">
      <c r="A57" s="64" t="s">
        <v>25</v>
      </c>
      <c r="B57" s="65" t="s">
        <v>56</v>
      </c>
      <c r="C57" s="65">
        <v>41737</v>
      </c>
      <c r="D57" s="64">
        <v>105</v>
      </c>
      <c r="E57" s="64" t="s">
        <v>354</v>
      </c>
      <c r="F57" s="64" t="s">
        <v>355</v>
      </c>
      <c r="G57" s="64" t="s">
        <v>356</v>
      </c>
      <c r="H57" s="66">
        <v>117000</v>
      </c>
      <c r="I57" s="64"/>
      <c r="J57" s="64" t="s">
        <v>65</v>
      </c>
      <c r="K57" s="64"/>
      <c r="L57" s="5" t="str">
        <f t="shared" si="1"/>
        <v>REGUL</v>
      </c>
    </row>
    <row r="58" spans="1:12" ht="15" customHeight="1" x14ac:dyDescent="0.25">
      <c r="A58" s="64" t="s">
        <v>25</v>
      </c>
      <c r="B58" s="65">
        <v>41737</v>
      </c>
      <c r="C58" s="65">
        <v>41737</v>
      </c>
      <c r="D58" s="64">
        <v>108</v>
      </c>
      <c r="E58" s="64" t="s">
        <v>60</v>
      </c>
      <c r="F58" s="64" t="s">
        <v>363</v>
      </c>
      <c r="G58" s="64" t="s">
        <v>364</v>
      </c>
      <c r="H58" s="66">
        <v>39943.800000000003</v>
      </c>
      <c r="I58" s="64"/>
      <c r="J58" s="64" t="s">
        <v>65</v>
      </c>
      <c r="K58" s="64">
        <v>4</v>
      </c>
      <c r="L58" s="5" t="str">
        <f t="shared" si="1"/>
        <v>avril</v>
      </c>
    </row>
    <row r="59" spans="1:12" ht="15" customHeight="1" x14ac:dyDescent="0.25">
      <c r="A59" s="64" t="s">
        <v>25</v>
      </c>
      <c r="B59" s="65">
        <v>41753</v>
      </c>
      <c r="C59" s="65">
        <v>41753</v>
      </c>
      <c r="D59" s="64">
        <v>115</v>
      </c>
      <c r="E59" s="64" t="s">
        <v>3</v>
      </c>
      <c r="F59" s="72" t="s">
        <v>383</v>
      </c>
      <c r="G59" s="64" t="s">
        <v>384</v>
      </c>
      <c r="H59" s="66">
        <v>149956.56</v>
      </c>
      <c r="I59" s="64"/>
      <c r="J59" s="64" t="s">
        <v>111</v>
      </c>
      <c r="K59" s="64"/>
      <c r="L59" s="5" t="str">
        <f t="shared" si="1"/>
        <v>avril</v>
      </c>
    </row>
    <row r="60" spans="1:12" ht="15" customHeight="1" x14ac:dyDescent="0.25">
      <c r="A60" s="64" t="s">
        <v>25</v>
      </c>
      <c r="B60" s="65">
        <v>41753</v>
      </c>
      <c r="C60" s="65">
        <v>41753</v>
      </c>
      <c r="D60" s="64">
        <v>116</v>
      </c>
      <c r="E60" s="64" t="s">
        <v>5</v>
      </c>
      <c r="F60" s="64" t="s">
        <v>385</v>
      </c>
      <c r="G60" s="64" t="s">
        <v>386</v>
      </c>
      <c r="H60" s="66">
        <v>59066.61</v>
      </c>
      <c r="I60" s="64"/>
      <c r="J60" s="64" t="s">
        <v>65</v>
      </c>
      <c r="K60" s="64">
        <v>4</v>
      </c>
      <c r="L60" s="5" t="str">
        <f t="shared" si="1"/>
        <v>avril</v>
      </c>
    </row>
    <row r="61" spans="1:12" ht="15" customHeight="1" x14ac:dyDescent="0.25">
      <c r="A61" s="64" t="s">
        <v>25</v>
      </c>
      <c r="B61" s="65">
        <v>41753</v>
      </c>
      <c r="C61" s="65">
        <v>41753</v>
      </c>
      <c r="D61" s="64">
        <v>117</v>
      </c>
      <c r="E61" s="64" t="s">
        <v>387</v>
      </c>
      <c r="F61" s="64" t="s">
        <v>388</v>
      </c>
      <c r="G61" s="64" t="s">
        <v>389</v>
      </c>
      <c r="H61" s="66">
        <v>18630.759999999998</v>
      </c>
      <c r="I61" s="64"/>
      <c r="J61" s="64" t="s">
        <v>65</v>
      </c>
      <c r="K61" s="64"/>
      <c r="L61" s="5" t="str">
        <f t="shared" si="1"/>
        <v>avril</v>
      </c>
    </row>
    <row r="62" spans="1:12" ht="15" customHeight="1" x14ac:dyDescent="0.25">
      <c r="A62" s="64" t="s">
        <v>25</v>
      </c>
      <c r="B62" s="65">
        <v>41753</v>
      </c>
      <c r="C62" s="65">
        <v>41753</v>
      </c>
      <c r="D62" s="64">
        <v>118</v>
      </c>
      <c r="E62" s="64" t="s">
        <v>13</v>
      </c>
      <c r="F62" s="64" t="s">
        <v>390</v>
      </c>
      <c r="G62" s="64" t="s">
        <v>391</v>
      </c>
      <c r="H62" s="66">
        <v>29484</v>
      </c>
      <c r="I62" s="64"/>
      <c r="J62" s="64" t="s">
        <v>65</v>
      </c>
      <c r="K62" s="64"/>
      <c r="L62" s="5" t="str">
        <f t="shared" si="1"/>
        <v>avril</v>
      </c>
    </row>
    <row r="63" spans="1:12" ht="15" customHeight="1" x14ac:dyDescent="0.25">
      <c r="A63" s="64" t="s">
        <v>25</v>
      </c>
      <c r="B63" s="65">
        <v>41763</v>
      </c>
      <c r="C63" s="65">
        <v>41756</v>
      </c>
      <c r="D63" s="64">
        <v>121</v>
      </c>
      <c r="E63" s="64" t="s">
        <v>174</v>
      </c>
      <c r="F63" s="64" t="s">
        <v>400</v>
      </c>
      <c r="G63" s="64" t="s">
        <v>401</v>
      </c>
      <c r="H63" s="66">
        <v>65286</v>
      </c>
      <c r="I63" s="64"/>
      <c r="J63" s="64" t="s">
        <v>402</v>
      </c>
      <c r="K63" s="64"/>
      <c r="L63" s="5" t="str">
        <f t="shared" si="1"/>
        <v>mai</v>
      </c>
    </row>
    <row r="64" spans="1:12" ht="15" customHeight="1" x14ac:dyDescent="0.25">
      <c r="A64" s="64" t="s">
        <v>25</v>
      </c>
      <c r="B64" s="65">
        <v>41763</v>
      </c>
      <c r="C64" s="65">
        <v>41756</v>
      </c>
      <c r="D64" s="64">
        <v>122</v>
      </c>
      <c r="E64" s="64" t="s">
        <v>174</v>
      </c>
      <c r="F64" s="64" t="s">
        <v>400</v>
      </c>
      <c r="G64" s="64" t="s">
        <v>401</v>
      </c>
      <c r="H64" s="66"/>
      <c r="I64" s="64">
        <v>65286</v>
      </c>
      <c r="J64" s="64" t="s">
        <v>402</v>
      </c>
      <c r="K64" s="64"/>
      <c r="L64" s="5" t="str">
        <f t="shared" si="1"/>
        <v>mai</v>
      </c>
    </row>
    <row r="65" spans="1:12" ht="15" customHeight="1" x14ac:dyDescent="0.25">
      <c r="A65" s="64" t="s">
        <v>25</v>
      </c>
      <c r="B65" s="65">
        <v>41763</v>
      </c>
      <c r="C65" s="65">
        <v>41756</v>
      </c>
      <c r="D65" s="64">
        <v>123</v>
      </c>
      <c r="E65" s="64" t="s">
        <v>403</v>
      </c>
      <c r="F65" s="72" t="s">
        <v>404</v>
      </c>
      <c r="G65" s="64" t="s">
        <v>405</v>
      </c>
      <c r="H65" s="66">
        <v>29016</v>
      </c>
      <c r="I65" s="64"/>
      <c r="J65" s="64" t="s">
        <v>65</v>
      </c>
      <c r="K65" s="64"/>
      <c r="L65" s="5" t="str">
        <f t="shared" si="1"/>
        <v>mai</v>
      </c>
    </row>
    <row r="66" spans="1:12" ht="15" customHeight="1" x14ac:dyDescent="0.25">
      <c r="A66" s="64" t="s">
        <v>25</v>
      </c>
      <c r="B66" s="65">
        <v>41764</v>
      </c>
      <c r="C66" s="65">
        <v>41764</v>
      </c>
      <c r="D66" s="64">
        <v>126</v>
      </c>
      <c r="E66" s="64" t="s">
        <v>3</v>
      </c>
      <c r="F66" s="64" t="s">
        <v>410</v>
      </c>
      <c r="G66" s="64" t="s">
        <v>411</v>
      </c>
      <c r="H66" s="66">
        <v>26977.86</v>
      </c>
      <c r="I66" s="64"/>
      <c r="J66" s="64" t="s">
        <v>412</v>
      </c>
      <c r="K66" s="64"/>
      <c r="L66" s="5" t="str">
        <f t="shared" si="1"/>
        <v>mai</v>
      </c>
    </row>
    <row r="67" spans="1:12" ht="15" customHeight="1" x14ac:dyDescent="0.25">
      <c r="A67" s="64" t="s">
        <v>25</v>
      </c>
      <c r="B67" s="65">
        <v>41764</v>
      </c>
      <c r="C67" s="65">
        <v>41764</v>
      </c>
      <c r="D67" s="64">
        <v>127</v>
      </c>
      <c r="E67" s="64" t="s">
        <v>3</v>
      </c>
      <c r="F67" s="64" t="s">
        <v>413</v>
      </c>
      <c r="G67" s="64" t="s">
        <v>414</v>
      </c>
      <c r="H67" s="66">
        <v>1034280</v>
      </c>
      <c r="I67" s="64"/>
      <c r="J67" s="64" t="s">
        <v>65</v>
      </c>
      <c r="K67" s="64"/>
      <c r="L67" s="5" t="str">
        <f t="shared" si="1"/>
        <v>mai</v>
      </c>
    </row>
    <row r="68" spans="1:12" ht="15" customHeight="1" x14ac:dyDescent="0.25">
      <c r="A68" s="64" t="s">
        <v>25</v>
      </c>
      <c r="B68" s="65">
        <v>41764</v>
      </c>
      <c r="C68" s="65">
        <v>41764</v>
      </c>
      <c r="D68" s="64">
        <v>130</v>
      </c>
      <c r="E68" s="64" t="s">
        <v>245</v>
      </c>
      <c r="F68" s="64" t="s">
        <v>420</v>
      </c>
      <c r="G68" s="64" t="s">
        <v>421</v>
      </c>
      <c r="H68" s="66">
        <v>4959.96</v>
      </c>
      <c r="I68" s="64"/>
      <c r="J68" s="64" t="s">
        <v>65</v>
      </c>
      <c r="K68" s="64"/>
      <c r="L68" s="5" t="str">
        <f t="shared" si="1"/>
        <v>mai</v>
      </c>
    </row>
    <row r="69" spans="1:12" ht="15" customHeight="1" x14ac:dyDescent="0.25">
      <c r="A69" s="64" t="s">
        <v>25</v>
      </c>
      <c r="B69" s="65"/>
      <c r="C69" s="65">
        <v>41766</v>
      </c>
      <c r="D69" s="64">
        <v>131</v>
      </c>
      <c r="E69" s="64" t="s">
        <v>304</v>
      </c>
      <c r="F69" s="64" t="s">
        <v>422</v>
      </c>
      <c r="G69" s="64" t="s">
        <v>423</v>
      </c>
      <c r="H69" s="66">
        <v>85900</v>
      </c>
      <c r="I69" s="64"/>
      <c r="J69" s="64" t="s">
        <v>424</v>
      </c>
      <c r="K69" s="64"/>
      <c r="L69" s="6" t="str">
        <f t="shared" ref="L69:L100" si="2">TEXT(B69,"mmmm")</f>
        <v>janvier</v>
      </c>
    </row>
    <row r="70" spans="1:12" ht="15" customHeight="1" x14ac:dyDescent="0.25">
      <c r="A70" s="64" t="s">
        <v>25</v>
      </c>
      <c r="B70" s="65">
        <v>41752</v>
      </c>
      <c r="C70" s="65">
        <v>41771</v>
      </c>
      <c r="D70" s="64">
        <v>137</v>
      </c>
      <c r="E70" s="64" t="s">
        <v>5</v>
      </c>
      <c r="F70" s="64" t="s">
        <v>430</v>
      </c>
      <c r="G70" s="64" t="s">
        <v>431</v>
      </c>
      <c r="H70" s="66">
        <v>4382.47</v>
      </c>
      <c r="I70" s="64" t="s">
        <v>69</v>
      </c>
      <c r="J70" s="64" t="s">
        <v>65</v>
      </c>
      <c r="K70" s="64">
        <v>4</v>
      </c>
      <c r="L70" s="5" t="str">
        <f t="shared" si="2"/>
        <v>avril</v>
      </c>
    </row>
    <row r="71" spans="1:12" ht="15" customHeight="1" x14ac:dyDescent="0.25">
      <c r="A71" s="64" t="s">
        <v>25</v>
      </c>
      <c r="B71" s="65">
        <v>41752</v>
      </c>
      <c r="C71" s="65">
        <v>41771</v>
      </c>
      <c r="D71" s="64">
        <v>138</v>
      </c>
      <c r="E71" s="64" t="s">
        <v>432</v>
      </c>
      <c r="F71" s="64" t="s">
        <v>433</v>
      </c>
      <c r="G71" s="64" t="s">
        <v>434</v>
      </c>
      <c r="H71" s="66">
        <v>573300</v>
      </c>
      <c r="I71" s="64"/>
      <c r="J71" s="73" t="s">
        <v>435</v>
      </c>
      <c r="K71" s="64">
        <v>4</v>
      </c>
      <c r="L71" s="5" t="str">
        <f t="shared" si="2"/>
        <v>avril</v>
      </c>
    </row>
    <row r="72" spans="1:12" ht="15" customHeight="1" x14ac:dyDescent="0.25">
      <c r="A72" s="64" t="s">
        <v>25</v>
      </c>
      <c r="B72" s="65">
        <v>41770</v>
      </c>
      <c r="C72" s="65">
        <v>41774</v>
      </c>
      <c r="D72" s="64">
        <v>139</v>
      </c>
      <c r="E72" s="64" t="s">
        <v>403</v>
      </c>
      <c r="F72" s="64" t="s">
        <v>436</v>
      </c>
      <c r="G72" s="64" t="s">
        <v>437</v>
      </c>
      <c r="H72" s="66">
        <v>12753</v>
      </c>
      <c r="I72" s="64"/>
      <c r="J72" s="64" t="s">
        <v>65</v>
      </c>
      <c r="K72" s="64"/>
      <c r="L72" s="5" t="str">
        <f t="shared" si="2"/>
        <v>mai</v>
      </c>
    </row>
    <row r="73" spans="1:12" ht="15" customHeight="1" x14ac:dyDescent="0.25">
      <c r="A73" s="64" t="s">
        <v>25</v>
      </c>
      <c r="B73" s="65">
        <v>41770</v>
      </c>
      <c r="C73" s="65">
        <v>41774</v>
      </c>
      <c r="D73" s="64">
        <v>140</v>
      </c>
      <c r="E73" s="64" t="s">
        <v>3</v>
      </c>
      <c r="F73" s="64" t="s">
        <v>274</v>
      </c>
      <c r="G73" s="64" t="s">
        <v>438</v>
      </c>
      <c r="H73" s="66">
        <v>64123.49</v>
      </c>
      <c r="I73" s="64"/>
      <c r="J73" s="64" t="s">
        <v>65</v>
      </c>
      <c r="K73" s="64"/>
      <c r="L73" s="5" t="str">
        <f t="shared" si="2"/>
        <v>mai</v>
      </c>
    </row>
    <row r="74" spans="1:12" ht="15" customHeight="1" x14ac:dyDescent="0.25">
      <c r="A74" s="64" t="s">
        <v>25</v>
      </c>
      <c r="B74" s="65">
        <v>41777</v>
      </c>
      <c r="C74" s="65">
        <v>41778</v>
      </c>
      <c r="D74" s="64">
        <v>143</v>
      </c>
      <c r="E74" s="64" t="s">
        <v>3</v>
      </c>
      <c r="F74" s="64" t="s">
        <v>443</v>
      </c>
      <c r="G74" s="64" t="s">
        <v>206</v>
      </c>
      <c r="H74" s="66">
        <v>27077.9</v>
      </c>
      <c r="I74" s="64"/>
      <c r="J74" s="64" t="s">
        <v>65</v>
      </c>
      <c r="K74" s="64"/>
      <c r="L74" s="5" t="str">
        <f t="shared" si="2"/>
        <v>mai</v>
      </c>
    </row>
    <row r="75" spans="1:12" ht="15" customHeight="1" x14ac:dyDescent="0.25">
      <c r="A75" s="64" t="s">
        <v>25</v>
      </c>
      <c r="B75" s="65">
        <v>41774</v>
      </c>
      <c r="C75" s="65">
        <v>41778</v>
      </c>
      <c r="D75" s="64">
        <v>144</v>
      </c>
      <c r="E75" s="64" t="s">
        <v>12</v>
      </c>
      <c r="F75" s="64" t="s">
        <v>444</v>
      </c>
      <c r="G75" s="64" t="s">
        <v>445</v>
      </c>
      <c r="H75" s="66">
        <v>65055.040000000001</v>
      </c>
      <c r="I75" s="64"/>
      <c r="J75" s="64" t="s">
        <v>446</v>
      </c>
      <c r="K75" s="64"/>
      <c r="L75" s="5" t="str">
        <f t="shared" si="2"/>
        <v>mai</v>
      </c>
    </row>
    <row r="76" spans="1:12" ht="15" customHeight="1" x14ac:dyDescent="0.25">
      <c r="A76" s="64" t="s">
        <v>25</v>
      </c>
      <c r="B76" s="65">
        <v>41781</v>
      </c>
      <c r="C76" s="65">
        <v>41781</v>
      </c>
      <c r="D76" s="64">
        <v>149</v>
      </c>
      <c r="E76" s="67" t="s">
        <v>3</v>
      </c>
      <c r="F76" s="67" t="s">
        <v>274</v>
      </c>
      <c r="G76" s="64" t="s">
        <v>453</v>
      </c>
      <c r="H76" s="66">
        <v>32061.74</v>
      </c>
      <c r="I76" s="64"/>
      <c r="J76" s="64" t="s">
        <v>65</v>
      </c>
      <c r="K76" s="64"/>
      <c r="L76" s="5" t="str">
        <f t="shared" si="2"/>
        <v>mai</v>
      </c>
    </row>
    <row r="77" spans="1:12" ht="15" customHeight="1" x14ac:dyDescent="0.25">
      <c r="A77" s="64" t="s">
        <v>25</v>
      </c>
      <c r="B77" s="65">
        <v>41763</v>
      </c>
      <c r="C77" s="65">
        <v>41763</v>
      </c>
      <c r="D77" s="64">
        <v>150</v>
      </c>
      <c r="E77" s="67" t="s">
        <v>454</v>
      </c>
      <c r="F77" s="67" t="s">
        <v>455</v>
      </c>
      <c r="G77" s="64" t="s">
        <v>478</v>
      </c>
      <c r="H77" s="66">
        <v>255273.64</v>
      </c>
      <c r="I77" s="64"/>
      <c r="J77" s="64" t="s">
        <v>479</v>
      </c>
      <c r="K77" s="64"/>
      <c r="L77" s="5" t="str">
        <f t="shared" si="2"/>
        <v>mai</v>
      </c>
    </row>
    <row r="78" spans="1:12" ht="15" customHeight="1" x14ac:dyDescent="0.25">
      <c r="A78" s="64" t="s">
        <v>25</v>
      </c>
      <c r="B78" s="65">
        <v>41784</v>
      </c>
      <c r="C78" s="65">
        <v>41784</v>
      </c>
      <c r="D78" s="64">
        <v>151</v>
      </c>
      <c r="E78" s="67" t="s">
        <v>3</v>
      </c>
      <c r="F78" s="67" t="s">
        <v>456</v>
      </c>
      <c r="G78" s="64" t="s">
        <v>457</v>
      </c>
      <c r="H78" s="66">
        <v>64123.49</v>
      </c>
      <c r="I78" s="64"/>
      <c r="J78" s="64" t="s">
        <v>65</v>
      </c>
      <c r="K78" s="64"/>
      <c r="L78" s="5" t="str">
        <f t="shared" si="2"/>
        <v>mai</v>
      </c>
    </row>
    <row r="79" spans="1:12" ht="15" customHeight="1" x14ac:dyDescent="0.25">
      <c r="A79" s="64" t="s">
        <v>25</v>
      </c>
      <c r="B79" s="65">
        <v>41786</v>
      </c>
      <c r="C79" s="65">
        <v>41786</v>
      </c>
      <c r="D79" s="64">
        <v>153</v>
      </c>
      <c r="E79" s="67" t="s">
        <v>5</v>
      </c>
      <c r="F79" s="67" t="s">
        <v>460</v>
      </c>
      <c r="G79" s="64" t="s">
        <v>461</v>
      </c>
      <c r="H79" s="66">
        <v>49916.39</v>
      </c>
      <c r="I79" s="64" t="s">
        <v>69</v>
      </c>
      <c r="J79" s="64" t="s">
        <v>65</v>
      </c>
      <c r="K79" s="64">
        <v>4</v>
      </c>
      <c r="L79" s="5" t="str">
        <f t="shared" si="2"/>
        <v>mai</v>
      </c>
    </row>
    <row r="80" spans="1:12" ht="15" customHeight="1" x14ac:dyDescent="0.25">
      <c r="A80" s="64" t="s">
        <v>25</v>
      </c>
      <c r="B80" s="65">
        <v>41773</v>
      </c>
      <c r="C80" s="65">
        <v>41786</v>
      </c>
      <c r="D80" s="64">
        <v>154</v>
      </c>
      <c r="E80" s="67" t="s">
        <v>17</v>
      </c>
      <c r="F80" s="67" t="s">
        <v>462</v>
      </c>
      <c r="G80" s="64" t="s">
        <v>463</v>
      </c>
      <c r="H80" s="66">
        <v>29216.48</v>
      </c>
      <c r="I80" s="64"/>
      <c r="J80" s="64" t="s">
        <v>65</v>
      </c>
      <c r="K80" s="64"/>
      <c r="L80" s="5" t="str">
        <f t="shared" si="2"/>
        <v>mai</v>
      </c>
    </row>
    <row r="81" spans="1:12" ht="15" customHeight="1" x14ac:dyDescent="0.25">
      <c r="A81" s="64" t="s">
        <v>25</v>
      </c>
      <c r="B81" s="65" t="s">
        <v>56</v>
      </c>
      <c r="C81" s="65">
        <v>41788</v>
      </c>
      <c r="D81" s="64">
        <v>159</v>
      </c>
      <c r="E81" s="64" t="s">
        <v>473</v>
      </c>
      <c r="F81" s="64" t="s">
        <v>474</v>
      </c>
      <c r="G81" s="64" t="s">
        <v>475</v>
      </c>
      <c r="H81" s="66">
        <v>65000</v>
      </c>
      <c r="I81" s="64"/>
      <c r="J81" s="64" t="s">
        <v>65</v>
      </c>
      <c r="K81" s="64">
        <v>4</v>
      </c>
      <c r="L81" s="5" t="str">
        <f t="shared" si="2"/>
        <v>REGUL</v>
      </c>
    </row>
    <row r="82" spans="1:12" ht="15" customHeight="1" x14ac:dyDescent="0.25">
      <c r="A82" s="64" t="s">
        <v>365</v>
      </c>
      <c r="B82" s="65"/>
      <c r="C82" s="65">
        <v>41742</v>
      </c>
      <c r="D82" s="64">
        <v>109</v>
      </c>
      <c r="E82" s="64" t="s">
        <v>4</v>
      </c>
      <c r="F82" s="64" t="s">
        <v>366</v>
      </c>
      <c r="G82" s="64" t="s">
        <v>367</v>
      </c>
      <c r="H82" s="66">
        <v>21130.2</v>
      </c>
      <c r="I82" s="64"/>
      <c r="J82" s="64" t="s">
        <v>65</v>
      </c>
      <c r="K82" s="64">
        <v>10</v>
      </c>
      <c r="L82" s="6" t="str">
        <f t="shared" si="2"/>
        <v>janvier</v>
      </c>
    </row>
    <row r="83" spans="1:12" ht="15" customHeight="1" x14ac:dyDescent="0.25">
      <c r="A83" s="64" t="s">
        <v>476</v>
      </c>
      <c r="B83" s="65">
        <v>41648</v>
      </c>
      <c r="C83" s="65">
        <v>41648</v>
      </c>
      <c r="D83" s="64">
        <v>5</v>
      </c>
      <c r="E83" s="64" t="s">
        <v>75</v>
      </c>
      <c r="F83" s="64" t="s">
        <v>120</v>
      </c>
      <c r="G83" s="64" t="s">
        <v>121</v>
      </c>
      <c r="H83" s="66">
        <v>40000.050000000003</v>
      </c>
      <c r="I83" s="64"/>
      <c r="J83" s="64" t="s">
        <v>122</v>
      </c>
      <c r="K83" s="64"/>
      <c r="L83" s="6" t="str">
        <f t="shared" si="2"/>
        <v>janvier</v>
      </c>
    </row>
    <row r="84" spans="1:12" ht="15" customHeight="1" x14ac:dyDescent="0.25">
      <c r="A84" s="64" t="s">
        <v>476</v>
      </c>
      <c r="B84" s="65">
        <v>41647</v>
      </c>
      <c r="C84" s="65">
        <v>41648</v>
      </c>
      <c r="D84" s="64">
        <v>6</v>
      </c>
      <c r="E84" s="64" t="s">
        <v>62</v>
      </c>
      <c r="F84" s="64" t="s">
        <v>123</v>
      </c>
      <c r="G84" s="64" t="s">
        <v>119</v>
      </c>
      <c r="H84" s="66"/>
      <c r="I84" s="66">
        <v>112249.8</v>
      </c>
      <c r="J84" s="64" t="s">
        <v>124</v>
      </c>
      <c r="K84" s="64">
        <v>1</v>
      </c>
      <c r="L84" s="6" t="str">
        <f t="shared" si="2"/>
        <v>janvier</v>
      </c>
    </row>
    <row r="85" spans="1:12" ht="15" customHeight="1" x14ac:dyDescent="0.25">
      <c r="A85" s="64" t="s">
        <v>476</v>
      </c>
      <c r="B85" s="65">
        <v>41654</v>
      </c>
      <c r="C85" s="65">
        <v>41669</v>
      </c>
      <c r="D85" s="64">
        <v>18</v>
      </c>
      <c r="E85" s="64" t="s">
        <v>77</v>
      </c>
      <c r="F85" s="64" t="s">
        <v>150</v>
      </c>
      <c r="G85" s="64" t="s">
        <v>132</v>
      </c>
      <c r="H85" s="66"/>
      <c r="I85" s="66">
        <v>42985.8</v>
      </c>
      <c r="J85" s="64" t="s">
        <v>78</v>
      </c>
      <c r="K85" s="64"/>
      <c r="L85" s="6" t="str">
        <f t="shared" si="2"/>
        <v>janvier</v>
      </c>
    </row>
    <row r="86" spans="1:12" ht="15" customHeight="1" x14ac:dyDescent="0.25">
      <c r="A86" s="64" t="s">
        <v>476</v>
      </c>
      <c r="B86" s="65">
        <v>41674</v>
      </c>
      <c r="C86" s="65">
        <v>41688</v>
      </c>
      <c r="D86" s="64">
        <v>31</v>
      </c>
      <c r="E86" s="64" t="s">
        <v>6</v>
      </c>
      <c r="F86" s="64" t="s">
        <v>185</v>
      </c>
      <c r="G86" s="64" t="s">
        <v>186</v>
      </c>
      <c r="H86" s="66">
        <v>8517.3700000000008</v>
      </c>
      <c r="I86" s="64"/>
      <c r="J86" s="64" t="s">
        <v>187</v>
      </c>
      <c r="K86" s="64"/>
      <c r="L86" s="5" t="str">
        <f t="shared" si="2"/>
        <v>février</v>
      </c>
    </row>
    <row r="87" spans="1:12" ht="15" customHeight="1" x14ac:dyDescent="0.25">
      <c r="A87" s="64" t="s">
        <v>476</v>
      </c>
      <c r="B87" s="65"/>
      <c r="C87" s="65">
        <v>41725</v>
      </c>
      <c r="D87" s="64">
        <v>84</v>
      </c>
      <c r="E87" s="67" t="s">
        <v>73</v>
      </c>
      <c r="F87" s="67" t="s">
        <v>302</v>
      </c>
      <c r="G87" s="67" t="s">
        <v>303</v>
      </c>
      <c r="H87" s="66">
        <v>16202.16</v>
      </c>
      <c r="I87" s="69"/>
      <c r="J87" s="64" t="s">
        <v>184</v>
      </c>
      <c r="K87" s="64"/>
      <c r="L87" s="6" t="str">
        <f t="shared" si="2"/>
        <v>janvier</v>
      </c>
    </row>
    <row r="88" spans="1:12" ht="15" customHeight="1" x14ac:dyDescent="0.25">
      <c r="A88" s="64" t="s">
        <v>476</v>
      </c>
      <c r="B88" s="65">
        <v>41702</v>
      </c>
      <c r="C88" s="65">
        <v>41733</v>
      </c>
      <c r="D88" s="64">
        <v>87</v>
      </c>
      <c r="E88" s="67" t="s">
        <v>308</v>
      </c>
      <c r="F88" s="64" t="s">
        <v>309</v>
      </c>
      <c r="G88" s="64" t="s">
        <v>310</v>
      </c>
      <c r="H88" s="66">
        <v>68913</v>
      </c>
      <c r="I88" s="64"/>
      <c r="J88" s="70" t="s">
        <v>311</v>
      </c>
      <c r="K88" s="64">
        <v>16</v>
      </c>
      <c r="L88" s="5" t="str">
        <f t="shared" si="2"/>
        <v>mars</v>
      </c>
    </row>
    <row r="89" spans="1:12" ht="15" customHeight="1" x14ac:dyDescent="0.25">
      <c r="A89" s="64" t="s">
        <v>476</v>
      </c>
      <c r="B89" s="65">
        <v>41725</v>
      </c>
      <c r="C89" s="65">
        <v>41730</v>
      </c>
      <c r="D89" s="64">
        <v>88</v>
      </c>
      <c r="E89" s="64" t="s">
        <v>312</v>
      </c>
      <c r="F89" s="64" t="s">
        <v>313</v>
      </c>
      <c r="G89" s="64" t="s">
        <v>314</v>
      </c>
      <c r="H89" s="66">
        <v>34050.51</v>
      </c>
      <c r="I89" s="64"/>
      <c r="J89" s="64" t="s">
        <v>315</v>
      </c>
      <c r="K89" s="64">
        <v>2</v>
      </c>
      <c r="L89" s="5" t="str">
        <f t="shared" si="2"/>
        <v>mars</v>
      </c>
    </row>
    <row r="90" spans="1:12" ht="15" customHeight="1" x14ac:dyDescent="0.25">
      <c r="A90" s="64" t="s">
        <v>476</v>
      </c>
      <c r="B90" s="65">
        <v>41742</v>
      </c>
      <c r="C90" s="64" t="s">
        <v>374</v>
      </c>
      <c r="D90" s="64">
        <v>112</v>
      </c>
      <c r="E90" s="64" t="s">
        <v>75</v>
      </c>
      <c r="F90" s="64" t="s">
        <v>375</v>
      </c>
      <c r="G90" s="64" t="s">
        <v>376</v>
      </c>
      <c r="H90" s="66">
        <v>31283.32</v>
      </c>
      <c r="I90" s="64"/>
      <c r="J90" s="64" t="s">
        <v>377</v>
      </c>
      <c r="K90" s="64"/>
      <c r="L90" s="5" t="str">
        <f t="shared" si="2"/>
        <v>avril</v>
      </c>
    </row>
    <row r="91" spans="1:12" ht="15" customHeight="1" x14ac:dyDescent="0.25">
      <c r="A91" s="64" t="s">
        <v>476</v>
      </c>
      <c r="B91" s="65">
        <v>41764</v>
      </c>
      <c r="C91" s="65">
        <v>41764</v>
      </c>
      <c r="D91" s="64">
        <v>129</v>
      </c>
      <c r="E91" s="64" t="s">
        <v>308</v>
      </c>
      <c r="F91" s="72" t="s">
        <v>417</v>
      </c>
      <c r="G91" s="64" t="s">
        <v>418</v>
      </c>
      <c r="H91" s="66">
        <v>68913</v>
      </c>
      <c r="I91" s="64"/>
      <c r="J91" s="64" t="s">
        <v>419</v>
      </c>
      <c r="K91" s="64">
        <v>16</v>
      </c>
      <c r="L91" s="5" t="str">
        <f t="shared" si="2"/>
        <v>mai</v>
      </c>
    </row>
    <row r="92" spans="1:12" ht="15" customHeight="1" x14ac:dyDescent="0.25">
      <c r="A92" s="64" t="s">
        <v>476</v>
      </c>
      <c r="B92" s="65">
        <v>41766</v>
      </c>
      <c r="C92" s="65">
        <v>41766</v>
      </c>
      <c r="D92" s="64">
        <v>132</v>
      </c>
      <c r="E92" s="64" t="s">
        <v>73</v>
      </c>
      <c r="F92" s="64" t="s">
        <v>425</v>
      </c>
      <c r="G92" s="64" t="s">
        <v>426</v>
      </c>
      <c r="H92" s="66">
        <v>7200</v>
      </c>
      <c r="I92" s="64" t="s">
        <v>69</v>
      </c>
      <c r="J92" s="64" t="s">
        <v>65</v>
      </c>
      <c r="K92" s="64"/>
      <c r="L92" s="5" t="str">
        <f t="shared" si="2"/>
        <v>mai</v>
      </c>
    </row>
    <row r="93" spans="1:12" ht="15" customHeight="1" x14ac:dyDescent="0.25">
      <c r="A93" s="64" t="s">
        <v>476</v>
      </c>
      <c r="B93" s="65">
        <v>41766</v>
      </c>
      <c r="C93" s="65">
        <v>41766</v>
      </c>
      <c r="D93" s="64">
        <v>133</v>
      </c>
      <c r="E93" s="64" t="s">
        <v>3</v>
      </c>
      <c r="F93" s="64" t="s">
        <v>427</v>
      </c>
      <c r="G93" s="64" t="s">
        <v>428</v>
      </c>
      <c r="H93" s="66">
        <v>20264.400000000001</v>
      </c>
      <c r="I93" s="64"/>
      <c r="J93" s="64" t="s">
        <v>65</v>
      </c>
      <c r="K93" s="64"/>
      <c r="L93" s="5" t="str">
        <f t="shared" si="2"/>
        <v>mai</v>
      </c>
    </row>
    <row r="94" spans="1:12" ht="15" customHeight="1" x14ac:dyDescent="0.25">
      <c r="A94" s="64" t="s">
        <v>476</v>
      </c>
      <c r="B94" s="65">
        <v>41780</v>
      </c>
      <c r="C94" s="65">
        <v>41781</v>
      </c>
      <c r="D94" s="64">
        <v>147</v>
      </c>
      <c r="E94" s="64" t="s">
        <v>62</v>
      </c>
      <c r="F94" s="64" t="s">
        <v>449</v>
      </c>
      <c r="G94" s="64" t="s">
        <v>450</v>
      </c>
      <c r="H94" s="66"/>
      <c r="I94" s="64"/>
      <c r="J94" s="64" t="s">
        <v>69</v>
      </c>
      <c r="K94" s="64">
        <v>1</v>
      </c>
      <c r="L94" s="5" t="str">
        <f t="shared" si="2"/>
        <v>mai</v>
      </c>
    </row>
    <row r="95" spans="1:12" ht="15" customHeight="1" x14ac:dyDescent="0.25">
      <c r="A95" s="64" t="s">
        <v>476</v>
      </c>
      <c r="B95" s="65" t="s">
        <v>56</v>
      </c>
      <c r="C95" s="65">
        <v>41781</v>
      </c>
      <c r="D95" s="64">
        <v>148</v>
      </c>
      <c r="E95" s="67" t="s">
        <v>3</v>
      </c>
      <c r="F95" s="67" t="s">
        <v>451</v>
      </c>
      <c r="G95" s="64" t="s">
        <v>452</v>
      </c>
      <c r="H95" s="66">
        <v>560196</v>
      </c>
      <c r="I95" s="64"/>
      <c r="J95" s="64" t="s">
        <v>65</v>
      </c>
      <c r="K95" s="64"/>
      <c r="L95" s="5" t="str">
        <f t="shared" si="2"/>
        <v>REGUL</v>
      </c>
    </row>
    <row r="96" spans="1:12" ht="15" customHeight="1" x14ac:dyDescent="0.25">
      <c r="A96" s="64" t="s">
        <v>476</v>
      </c>
      <c r="B96" s="65">
        <v>41785</v>
      </c>
      <c r="C96" s="65">
        <v>41787</v>
      </c>
      <c r="D96" s="64">
        <v>155</v>
      </c>
      <c r="E96" s="67" t="s">
        <v>62</v>
      </c>
      <c r="F96" s="67" t="s">
        <v>465</v>
      </c>
      <c r="G96" s="64" t="s">
        <v>466</v>
      </c>
      <c r="H96" s="66"/>
      <c r="I96" s="73"/>
      <c r="J96" s="64" t="s">
        <v>69</v>
      </c>
      <c r="K96" s="64">
        <v>1</v>
      </c>
      <c r="L96" s="5" t="str">
        <f t="shared" si="2"/>
        <v>mai</v>
      </c>
    </row>
    <row r="97" spans="1:12" ht="15" customHeight="1" x14ac:dyDescent="0.25">
      <c r="A97" s="64" t="s">
        <v>476</v>
      </c>
      <c r="B97" s="65">
        <v>41787</v>
      </c>
      <c r="C97" s="65">
        <v>41787</v>
      </c>
      <c r="D97" s="64">
        <v>156</v>
      </c>
      <c r="E97" s="67" t="s">
        <v>468</v>
      </c>
      <c r="F97" s="67" t="s">
        <v>469</v>
      </c>
      <c r="G97" s="64" t="s">
        <v>470</v>
      </c>
      <c r="H97" s="66">
        <v>85410</v>
      </c>
      <c r="I97" s="64"/>
      <c r="J97" s="64" t="s">
        <v>65</v>
      </c>
      <c r="K97" s="64"/>
      <c r="L97" s="5" t="str">
        <f t="shared" si="2"/>
        <v>mai</v>
      </c>
    </row>
    <row r="98" spans="1:12" ht="15" customHeight="1" x14ac:dyDescent="0.25">
      <c r="A98" s="64" t="s">
        <v>476</v>
      </c>
      <c r="B98" s="65">
        <v>41675</v>
      </c>
      <c r="C98" s="65">
        <v>41675</v>
      </c>
      <c r="D98" s="64">
        <v>26</v>
      </c>
      <c r="E98" s="64" t="s">
        <v>172</v>
      </c>
      <c r="F98" s="64" t="s">
        <v>173</v>
      </c>
      <c r="G98" s="64" t="s">
        <v>67</v>
      </c>
      <c r="H98" s="66">
        <v>6000</v>
      </c>
      <c r="I98" s="64"/>
      <c r="J98" s="64" t="s">
        <v>57</v>
      </c>
      <c r="K98" s="64">
        <v>8</v>
      </c>
      <c r="L98" s="5" t="str">
        <f t="shared" si="2"/>
        <v>février</v>
      </c>
    </row>
    <row r="99" spans="1:12" ht="15" customHeight="1" x14ac:dyDescent="0.25">
      <c r="A99" s="64" t="s">
        <v>476</v>
      </c>
      <c r="B99" s="65">
        <v>41725</v>
      </c>
      <c r="C99" s="65">
        <v>41725</v>
      </c>
      <c r="D99" s="64">
        <v>80</v>
      </c>
      <c r="E99" s="67" t="s">
        <v>73</v>
      </c>
      <c r="F99" s="67" t="s">
        <v>292</v>
      </c>
      <c r="G99" s="64" t="s">
        <v>293</v>
      </c>
      <c r="H99" s="66">
        <v>16202.16</v>
      </c>
      <c r="I99" s="64" t="s">
        <v>69</v>
      </c>
      <c r="J99" s="67" t="s">
        <v>65</v>
      </c>
      <c r="K99" s="64"/>
      <c r="L99" s="5" t="str">
        <f t="shared" si="2"/>
        <v>mars</v>
      </c>
    </row>
    <row r="100" spans="1:12" ht="15" customHeight="1" x14ac:dyDescent="0.25">
      <c r="A100" s="64" t="s">
        <v>476</v>
      </c>
      <c r="B100" s="65"/>
      <c r="C100" s="65">
        <v>41725</v>
      </c>
      <c r="D100" s="64">
        <v>83</v>
      </c>
      <c r="E100" s="64" t="s">
        <v>298</v>
      </c>
      <c r="F100" s="64" t="s">
        <v>299</v>
      </c>
      <c r="G100" s="64" t="s">
        <v>300</v>
      </c>
      <c r="H100" s="66">
        <v>6000.23</v>
      </c>
      <c r="I100" s="64"/>
      <c r="J100" s="64" t="s">
        <v>301</v>
      </c>
      <c r="K100" s="64"/>
      <c r="L100" s="6" t="str">
        <f t="shared" si="2"/>
        <v>janvier</v>
      </c>
    </row>
    <row r="101" spans="1:12" ht="15" customHeight="1" x14ac:dyDescent="0.25">
      <c r="A101" s="64" t="s">
        <v>476</v>
      </c>
      <c r="B101" s="65" t="s">
        <v>56</v>
      </c>
      <c r="C101" s="65">
        <v>41742</v>
      </c>
      <c r="D101" s="64">
        <v>110</v>
      </c>
      <c r="E101" s="64" t="s">
        <v>368</v>
      </c>
      <c r="F101" s="64" t="s">
        <v>369</v>
      </c>
      <c r="G101" s="64" t="s">
        <v>370</v>
      </c>
      <c r="H101" s="66">
        <v>399975.63</v>
      </c>
      <c r="I101" s="64"/>
      <c r="J101" s="64" t="s">
        <v>371</v>
      </c>
      <c r="K101" s="64"/>
      <c r="L101" s="5" t="str">
        <f t="shared" ref="L101:L132" si="3">TEXT(B101,"mmmm")</f>
        <v>REGUL</v>
      </c>
    </row>
    <row r="102" spans="1:12" ht="15" customHeight="1" x14ac:dyDescent="0.25">
      <c r="A102" s="64" t="s">
        <v>476</v>
      </c>
      <c r="B102" s="65"/>
      <c r="C102" s="65">
        <v>41742</v>
      </c>
      <c r="D102" s="64">
        <v>111</v>
      </c>
      <c r="E102" s="64" t="s">
        <v>3</v>
      </c>
      <c r="F102" s="64" t="s">
        <v>372</v>
      </c>
      <c r="G102" s="64" t="s">
        <v>373</v>
      </c>
      <c r="H102" s="66">
        <v>725400</v>
      </c>
      <c r="I102" s="64"/>
      <c r="J102" s="64" t="s">
        <v>65</v>
      </c>
      <c r="K102" s="64"/>
      <c r="L102" s="6" t="str">
        <f t="shared" si="3"/>
        <v>janvier</v>
      </c>
    </row>
    <row r="103" spans="1:12" ht="15" customHeight="1" x14ac:dyDescent="0.25">
      <c r="A103" s="64" t="s">
        <v>476</v>
      </c>
      <c r="B103" s="65">
        <v>41764</v>
      </c>
      <c r="C103" s="65">
        <v>41764</v>
      </c>
      <c r="D103" s="64">
        <v>125</v>
      </c>
      <c r="E103" s="64" t="s">
        <v>73</v>
      </c>
      <c r="F103" s="64" t="s">
        <v>408</v>
      </c>
      <c r="G103" s="64" t="s">
        <v>409</v>
      </c>
      <c r="H103" s="66">
        <v>36000.9</v>
      </c>
      <c r="I103" s="64" t="s">
        <v>69</v>
      </c>
      <c r="J103" s="64" t="s">
        <v>65</v>
      </c>
      <c r="K103" s="64"/>
      <c r="L103" s="5" t="str">
        <f t="shared" si="3"/>
        <v>mai</v>
      </c>
    </row>
    <row r="104" spans="1:12" ht="15" customHeight="1" x14ac:dyDescent="0.25">
      <c r="A104" s="64" t="s">
        <v>476</v>
      </c>
      <c r="B104" s="65">
        <v>41780</v>
      </c>
      <c r="C104" s="65">
        <v>41781</v>
      </c>
      <c r="D104" s="64">
        <v>146</v>
      </c>
      <c r="E104" s="64" t="s">
        <v>3</v>
      </c>
      <c r="F104" s="64" t="s">
        <v>447</v>
      </c>
      <c r="G104" s="64" t="s">
        <v>448</v>
      </c>
      <c r="H104" s="66">
        <v>31449.599999999999</v>
      </c>
      <c r="I104" s="64"/>
      <c r="J104" s="64" t="s">
        <v>65</v>
      </c>
      <c r="K104" s="64"/>
      <c r="L104" s="5" t="str">
        <f t="shared" si="3"/>
        <v>mai</v>
      </c>
    </row>
    <row r="105" spans="1:12" ht="15" customHeight="1" x14ac:dyDescent="0.25">
      <c r="A105" s="64" t="s">
        <v>476</v>
      </c>
      <c r="B105" s="65">
        <v>41785</v>
      </c>
      <c r="C105" s="65">
        <v>41787</v>
      </c>
      <c r="D105" s="64">
        <v>157</v>
      </c>
      <c r="E105" s="64" t="s">
        <v>464</v>
      </c>
      <c r="F105" s="64" t="s">
        <v>465</v>
      </c>
      <c r="G105" s="64" t="s">
        <v>471</v>
      </c>
      <c r="H105" s="66">
        <v>50700</v>
      </c>
      <c r="I105" s="64" t="s">
        <v>69</v>
      </c>
      <c r="J105" s="64" t="s">
        <v>467</v>
      </c>
      <c r="K105" s="64">
        <v>8</v>
      </c>
      <c r="L105" s="5" t="str">
        <f t="shared" si="3"/>
        <v>mai</v>
      </c>
    </row>
    <row r="106" spans="1:12" ht="15" customHeight="1" x14ac:dyDescent="0.25">
      <c r="A106" s="64" t="s">
        <v>476</v>
      </c>
      <c r="B106" s="65">
        <v>41751</v>
      </c>
      <c r="C106" s="65">
        <v>41751</v>
      </c>
      <c r="D106" s="64">
        <v>113</v>
      </c>
      <c r="E106" s="64" t="s">
        <v>378</v>
      </c>
      <c r="F106" s="64" t="s">
        <v>379</v>
      </c>
      <c r="G106" s="64" t="s">
        <v>380</v>
      </c>
      <c r="H106" s="66">
        <v>16801.2</v>
      </c>
      <c r="I106" s="64"/>
      <c r="J106" s="64" t="s">
        <v>381</v>
      </c>
      <c r="K106" s="64"/>
      <c r="L106" s="5" t="str">
        <f t="shared" si="3"/>
        <v>avril</v>
      </c>
    </row>
    <row r="107" spans="1:12" ht="15" customHeight="1" x14ac:dyDescent="0.25">
      <c r="A107" s="64" t="s">
        <v>476</v>
      </c>
      <c r="B107" s="65">
        <v>41753</v>
      </c>
      <c r="C107" s="65">
        <v>41753</v>
      </c>
      <c r="D107" s="64">
        <v>114</v>
      </c>
      <c r="E107" s="64" t="s">
        <v>378</v>
      </c>
      <c r="F107" s="64" t="s">
        <v>379</v>
      </c>
      <c r="G107" s="64" t="s">
        <v>382</v>
      </c>
      <c r="H107" s="66">
        <v>16801.2</v>
      </c>
      <c r="I107" s="64"/>
      <c r="J107" s="64" t="s">
        <v>381</v>
      </c>
      <c r="K107" s="64"/>
      <c r="L107" s="5" t="str">
        <f t="shared" si="3"/>
        <v>avril</v>
      </c>
    </row>
    <row r="108" spans="1:12" ht="15" customHeight="1" x14ac:dyDescent="0.25">
      <c r="A108" s="64" t="s">
        <v>476</v>
      </c>
      <c r="B108" s="65">
        <v>41731</v>
      </c>
      <c r="C108" s="65">
        <v>41735</v>
      </c>
      <c r="D108" s="64">
        <v>92</v>
      </c>
      <c r="E108" s="64" t="s">
        <v>75</v>
      </c>
      <c r="F108" s="64" t="s">
        <v>120</v>
      </c>
      <c r="G108" s="64" t="s">
        <v>322</v>
      </c>
      <c r="H108" s="66">
        <v>40000.050000000003</v>
      </c>
      <c r="I108" s="64"/>
      <c r="J108" s="64" t="s">
        <v>323</v>
      </c>
      <c r="K108" s="64"/>
      <c r="L108" s="5" t="str">
        <f t="shared" si="3"/>
        <v>avril</v>
      </c>
    </row>
    <row r="109" spans="1:12" ht="15" customHeight="1" x14ac:dyDescent="0.25">
      <c r="A109" s="64" t="s">
        <v>476</v>
      </c>
      <c r="B109" s="65">
        <v>41774</v>
      </c>
      <c r="C109" s="65">
        <v>74649</v>
      </c>
      <c r="D109" s="64">
        <v>142</v>
      </c>
      <c r="E109" s="64" t="s">
        <v>3</v>
      </c>
      <c r="F109" s="64" t="s">
        <v>441</v>
      </c>
      <c r="G109" s="64" t="s">
        <v>442</v>
      </c>
      <c r="H109" s="66">
        <v>213408</v>
      </c>
      <c r="I109" s="66">
        <v>336960</v>
      </c>
      <c r="J109" s="64" t="s">
        <v>65</v>
      </c>
      <c r="K109" s="69"/>
      <c r="L109" s="5" t="str">
        <f t="shared" si="3"/>
        <v>mai</v>
      </c>
    </row>
    <row r="110" spans="1:12" ht="15" customHeight="1" x14ac:dyDescent="0.25">
      <c r="A110" s="64" t="s">
        <v>22</v>
      </c>
      <c r="B110" s="65">
        <v>41647</v>
      </c>
      <c r="C110" s="65">
        <v>41647</v>
      </c>
      <c r="D110" s="64">
        <v>3</v>
      </c>
      <c r="E110" s="64" t="s">
        <v>4</v>
      </c>
      <c r="F110" s="64" t="s">
        <v>112</v>
      </c>
      <c r="G110" s="64" t="s">
        <v>113</v>
      </c>
      <c r="H110" s="66">
        <v>107781.57</v>
      </c>
      <c r="I110" s="64"/>
      <c r="J110" s="64" t="s">
        <v>114</v>
      </c>
      <c r="K110" s="64">
        <v>10</v>
      </c>
      <c r="L110" s="6" t="str">
        <f t="shared" si="3"/>
        <v>janvier</v>
      </c>
    </row>
    <row r="111" spans="1:12" ht="15" customHeight="1" x14ac:dyDescent="0.25">
      <c r="A111" s="64" t="s">
        <v>22</v>
      </c>
      <c r="B111" s="65">
        <v>41652</v>
      </c>
      <c r="C111" s="65">
        <v>41652</v>
      </c>
      <c r="D111" s="64">
        <v>8</v>
      </c>
      <c r="E111" s="64" t="s">
        <v>54</v>
      </c>
      <c r="F111" s="64" t="s">
        <v>128</v>
      </c>
      <c r="G111" s="64"/>
      <c r="H111" s="66">
        <v>4500</v>
      </c>
      <c r="I111" s="64"/>
      <c r="J111" s="64" t="s">
        <v>57</v>
      </c>
      <c r="K111" s="64"/>
      <c r="L111" s="6" t="str">
        <f t="shared" si="3"/>
        <v>janvier</v>
      </c>
    </row>
    <row r="112" spans="1:12" ht="15" customHeight="1" x14ac:dyDescent="0.25">
      <c r="A112" s="64" t="s">
        <v>22</v>
      </c>
      <c r="B112" s="65">
        <v>41652</v>
      </c>
      <c r="C112" s="65">
        <v>41652</v>
      </c>
      <c r="D112" s="64">
        <v>9</v>
      </c>
      <c r="E112" s="64" t="s">
        <v>14</v>
      </c>
      <c r="F112" s="64" t="s">
        <v>129</v>
      </c>
      <c r="G112" s="64" t="s">
        <v>130</v>
      </c>
      <c r="H112" s="66">
        <v>1872</v>
      </c>
      <c r="I112" s="64"/>
      <c r="J112" s="64" t="s">
        <v>78</v>
      </c>
      <c r="K112" s="64"/>
      <c r="L112" s="6" t="str">
        <f t="shared" si="3"/>
        <v>janvier</v>
      </c>
    </row>
    <row r="113" spans="1:12" ht="15" customHeight="1" x14ac:dyDescent="0.25">
      <c r="A113" s="64" t="s">
        <v>22</v>
      </c>
      <c r="B113" s="65" t="s">
        <v>56</v>
      </c>
      <c r="C113" s="65">
        <v>41658</v>
      </c>
      <c r="D113" s="64">
        <v>14</v>
      </c>
      <c r="E113" s="64" t="s">
        <v>68</v>
      </c>
      <c r="F113" s="64" t="s">
        <v>139</v>
      </c>
      <c r="G113" s="64" t="s">
        <v>140</v>
      </c>
      <c r="H113" s="66">
        <v>13500.51</v>
      </c>
      <c r="I113" s="64"/>
      <c r="J113" s="64" t="s">
        <v>141</v>
      </c>
      <c r="K113" s="64"/>
      <c r="L113" s="5" t="str">
        <f t="shared" si="3"/>
        <v>REGUL</v>
      </c>
    </row>
    <row r="114" spans="1:12" ht="15" customHeight="1" x14ac:dyDescent="0.25">
      <c r="A114" s="64" t="s">
        <v>22</v>
      </c>
      <c r="B114" s="65">
        <v>41673</v>
      </c>
      <c r="C114" s="65">
        <v>41673</v>
      </c>
      <c r="D114" s="64">
        <v>21</v>
      </c>
      <c r="E114" s="64" t="s">
        <v>76</v>
      </c>
      <c r="F114" s="64" t="s">
        <v>157</v>
      </c>
      <c r="G114" s="64" t="s">
        <v>158</v>
      </c>
      <c r="H114" s="66">
        <v>45630</v>
      </c>
      <c r="I114" s="64"/>
      <c r="J114" s="64" t="s">
        <v>159</v>
      </c>
      <c r="K114" s="64"/>
      <c r="L114" s="5" t="str">
        <f t="shared" si="3"/>
        <v>février</v>
      </c>
    </row>
    <row r="115" spans="1:12" ht="15" customHeight="1" x14ac:dyDescent="0.25">
      <c r="A115" s="64" t="s">
        <v>22</v>
      </c>
      <c r="B115" s="65" t="s">
        <v>56</v>
      </c>
      <c r="C115" s="65">
        <v>41681</v>
      </c>
      <c r="D115" s="64">
        <v>29</v>
      </c>
      <c r="E115" s="64" t="s">
        <v>68</v>
      </c>
      <c r="F115" s="64" t="s">
        <v>139</v>
      </c>
      <c r="G115" s="64" t="s">
        <v>181</v>
      </c>
      <c r="H115" s="66">
        <v>7200.27</v>
      </c>
      <c r="I115" s="64"/>
      <c r="J115" s="64" t="s">
        <v>78</v>
      </c>
      <c r="K115" s="64"/>
      <c r="L115" s="5" t="str">
        <f t="shared" si="3"/>
        <v>REGUL</v>
      </c>
    </row>
    <row r="116" spans="1:12" ht="15" customHeight="1" x14ac:dyDescent="0.25">
      <c r="A116" s="64" t="s">
        <v>22</v>
      </c>
      <c r="B116" s="65">
        <v>41695</v>
      </c>
      <c r="C116" s="65">
        <v>41695</v>
      </c>
      <c r="D116" s="64">
        <v>39</v>
      </c>
      <c r="E116" s="64" t="s">
        <v>76</v>
      </c>
      <c r="F116" s="64" t="s">
        <v>201</v>
      </c>
      <c r="G116" s="64" t="s">
        <v>202</v>
      </c>
      <c r="H116" s="66">
        <v>29109.599999999999</v>
      </c>
      <c r="I116" s="64"/>
      <c r="J116" s="64" t="s">
        <v>203</v>
      </c>
      <c r="K116" s="64"/>
      <c r="L116" s="5" t="str">
        <f t="shared" si="3"/>
        <v>février</v>
      </c>
    </row>
    <row r="117" spans="1:12" ht="15" customHeight="1" x14ac:dyDescent="0.25">
      <c r="A117" s="64" t="s">
        <v>22</v>
      </c>
      <c r="B117" s="65">
        <v>41703</v>
      </c>
      <c r="C117" s="65">
        <v>41703</v>
      </c>
      <c r="D117" s="64">
        <v>48</v>
      </c>
      <c r="E117" s="64" t="s">
        <v>62</v>
      </c>
      <c r="F117" s="64" t="s">
        <v>221</v>
      </c>
      <c r="G117" s="64" t="s">
        <v>119</v>
      </c>
      <c r="H117" s="66"/>
      <c r="I117" s="66">
        <v>112249.8</v>
      </c>
      <c r="J117" s="64" t="s">
        <v>124</v>
      </c>
      <c r="K117" s="64">
        <v>1</v>
      </c>
      <c r="L117" s="5" t="str">
        <f t="shared" si="3"/>
        <v>mars</v>
      </c>
    </row>
    <row r="118" spans="1:12" ht="15" customHeight="1" x14ac:dyDescent="0.25">
      <c r="A118" s="64" t="s">
        <v>22</v>
      </c>
      <c r="B118" s="65">
        <v>41704</v>
      </c>
      <c r="C118" s="65">
        <v>41704</v>
      </c>
      <c r="D118" s="64">
        <v>50</v>
      </c>
      <c r="E118" s="64" t="s">
        <v>71</v>
      </c>
      <c r="F118" s="64" t="s">
        <v>224</v>
      </c>
      <c r="G118" s="64" t="s">
        <v>225</v>
      </c>
      <c r="H118" s="66">
        <v>10167.299999999999</v>
      </c>
      <c r="I118" s="64"/>
      <c r="J118" s="64" t="s">
        <v>226</v>
      </c>
      <c r="K118" s="64">
        <v>5</v>
      </c>
      <c r="L118" s="5" t="str">
        <f t="shared" si="3"/>
        <v>mars</v>
      </c>
    </row>
    <row r="119" spans="1:12" ht="15" customHeight="1" x14ac:dyDescent="0.25">
      <c r="A119" s="67" t="s">
        <v>22</v>
      </c>
      <c r="B119" s="65">
        <v>41716</v>
      </c>
      <c r="C119" s="65">
        <v>41716</v>
      </c>
      <c r="D119" s="64">
        <v>60</v>
      </c>
      <c r="E119" s="67" t="s">
        <v>252</v>
      </c>
      <c r="F119" s="67" t="s">
        <v>253</v>
      </c>
      <c r="G119" s="64" t="s">
        <v>67</v>
      </c>
      <c r="H119" s="66">
        <v>1100</v>
      </c>
      <c r="I119" s="64"/>
      <c r="J119" s="64" t="s">
        <v>57</v>
      </c>
      <c r="K119" s="64"/>
      <c r="L119" s="5" t="str">
        <f t="shared" si="3"/>
        <v>mars</v>
      </c>
    </row>
    <row r="120" spans="1:12" ht="15.75" x14ac:dyDescent="0.25">
      <c r="A120" s="64" t="s">
        <v>22</v>
      </c>
      <c r="B120" s="65">
        <v>41716</v>
      </c>
      <c r="C120" s="65">
        <v>41716</v>
      </c>
      <c r="D120" s="64">
        <v>65.5</v>
      </c>
      <c r="E120" s="64" t="s">
        <v>15</v>
      </c>
      <c r="F120" s="64" t="s">
        <v>267</v>
      </c>
      <c r="G120" s="64" t="s">
        <v>110</v>
      </c>
      <c r="H120" s="66">
        <v>50959.35</v>
      </c>
      <c r="I120" s="64"/>
      <c r="J120" s="64" t="s">
        <v>65</v>
      </c>
      <c r="K120" s="64">
        <v>9</v>
      </c>
      <c r="L120" s="5" t="str">
        <f t="shared" si="3"/>
        <v>mars</v>
      </c>
    </row>
    <row r="121" spans="1:12" ht="15" customHeight="1" x14ac:dyDescent="0.25">
      <c r="A121" s="67" t="s">
        <v>22</v>
      </c>
      <c r="B121" s="65">
        <v>41720</v>
      </c>
      <c r="C121" s="65">
        <v>41720</v>
      </c>
      <c r="D121" s="64">
        <v>72</v>
      </c>
      <c r="E121" s="67" t="s">
        <v>4</v>
      </c>
      <c r="F121" s="67" t="s">
        <v>279</v>
      </c>
      <c r="G121" s="64" t="s">
        <v>280</v>
      </c>
      <c r="H121" s="66">
        <v>23751</v>
      </c>
      <c r="I121" s="64"/>
      <c r="J121" s="67" t="s">
        <v>65</v>
      </c>
      <c r="K121" s="64">
        <v>10</v>
      </c>
      <c r="L121" s="5" t="str">
        <f t="shared" si="3"/>
        <v>mars</v>
      </c>
    </row>
    <row r="122" spans="1:12" ht="15" customHeight="1" x14ac:dyDescent="0.25">
      <c r="A122" s="67" t="s">
        <v>22</v>
      </c>
      <c r="B122" s="65">
        <v>41721</v>
      </c>
      <c r="C122" s="65">
        <v>41721</v>
      </c>
      <c r="D122" s="64">
        <v>75</v>
      </c>
      <c r="E122" s="67" t="s">
        <v>62</v>
      </c>
      <c r="F122" s="67" t="s">
        <v>287</v>
      </c>
      <c r="G122" s="67" t="s">
        <v>232</v>
      </c>
      <c r="H122" s="66"/>
      <c r="I122" s="66">
        <v>48707.1</v>
      </c>
      <c r="J122" s="67" t="s">
        <v>124</v>
      </c>
      <c r="K122" s="64">
        <v>1</v>
      </c>
      <c r="L122" s="5" t="str">
        <f t="shared" si="3"/>
        <v>mars</v>
      </c>
    </row>
    <row r="123" spans="1:12" ht="15" customHeight="1" x14ac:dyDescent="0.25">
      <c r="A123" s="67" t="s">
        <v>22</v>
      </c>
      <c r="B123" s="65">
        <v>41722</v>
      </c>
      <c r="C123" s="65">
        <v>41722</v>
      </c>
      <c r="D123" s="64">
        <v>77</v>
      </c>
      <c r="E123" s="67" t="s">
        <v>71</v>
      </c>
      <c r="F123" s="67" t="s">
        <v>224</v>
      </c>
      <c r="G123" s="64" t="s">
        <v>290</v>
      </c>
      <c r="H123" s="66">
        <v>18263.7</v>
      </c>
      <c r="I123" s="64"/>
      <c r="J123" s="67" t="s">
        <v>291</v>
      </c>
      <c r="K123" s="64">
        <v>5</v>
      </c>
      <c r="L123" s="5" t="str">
        <f t="shared" si="3"/>
        <v>mars</v>
      </c>
    </row>
    <row r="124" spans="1:12" ht="15" customHeight="1" x14ac:dyDescent="0.25">
      <c r="A124" s="67" t="s">
        <v>22</v>
      </c>
      <c r="B124" s="65">
        <v>41725</v>
      </c>
      <c r="C124" s="65">
        <v>41725</v>
      </c>
      <c r="D124" s="64">
        <v>81</v>
      </c>
      <c r="E124" s="67" t="s">
        <v>8</v>
      </c>
      <c r="F124" s="67" t="s">
        <v>294</v>
      </c>
      <c r="G124" s="64"/>
      <c r="H124" s="66"/>
      <c r="I124" s="64"/>
      <c r="J124" s="68" t="s">
        <v>69</v>
      </c>
      <c r="K124" s="64">
        <v>10</v>
      </c>
      <c r="L124" s="5" t="str">
        <f t="shared" si="3"/>
        <v>mars</v>
      </c>
    </row>
    <row r="125" spans="1:12" ht="15" customHeight="1" x14ac:dyDescent="0.25">
      <c r="A125" s="64" t="s">
        <v>22</v>
      </c>
      <c r="B125" s="65">
        <v>41734</v>
      </c>
      <c r="C125" s="64" t="s">
        <v>330</v>
      </c>
      <c r="D125" s="64">
        <v>96</v>
      </c>
      <c r="E125" s="64" t="s">
        <v>331</v>
      </c>
      <c r="F125" s="64" t="s">
        <v>332</v>
      </c>
      <c r="G125" s="64"/>
      <c r="H125" s="66"/>
      <c r="I125" s="64"/>
      <c r="J125" s="64" t="s">
        <v>333</v>
      </c>
      <c r="K125" s="64"/>
      <c r="L125" s="5" t="str">
        <f t="shared" si="3"/>
        <v>avril</v>
      </c>
    </row>
    <row r="126" spans="1:12" ht="15" customHeight="1" x14ac:dyDescent="0.25">
      <c r="A126" s="64" t="s">
        <v>22</v>
      </c>
      <c r="B126" s="65" t="s">
        <v>56</v>
      </c>
      <c r="C126" s="65">
        <v>41737</v>
      </c>
      <c r="D126" s="64">
        <v>100</v>
      </c>
      <c r="E126" s="64" t="s">
        <v>68</v>
      </c>
      <c r="F126" s="64" t="s">
        <v>139</v>
      </c>
      <c r="G126" s="64" t="s">
        <v>340</v>
      </c>
      <c r="H126" s="66">
        <v>17100.64</v>
      </c>
      <c r="I126" s="64"/>
      <c r="J126" s="64" t="s">
        <v>341</v>
      </c>
      <c r="K126" s="64"/>
      <c r="L126" s="5" t="str">
        <f t="shared" si="3"/>
        <v>REGUL</v>
      </c>
    </row>
    <row r="127" spans="1:12" ht="15" customHeight="1" x14ac:dyDescent="0.25">
      <c r="A127" s="64" t="s">
        <v>144</v>
      </c>
      <c r="B127" s="65"/>
      <c r="C127" s="65">
        <v>41666</v>
      </c>
      <c r="D127" s="64">
        <v>16</v>
      </c>
      <c r="E127" s="64" t="s">
        <v>61</v>
      </c>
      <c r="F127" s="64" t="s">
        <v>145</v>
      </c>
      <c r="G127" s="64" t="s">
        <v>146</v>
      </c>
      <c r="H127" s="66">
        <v>23232.58</v>
      </c>
      <c r="I127" s="64"/>
      <c r="J127" s="64" t="s">
        <v>147</v>
      </c>
      <c r="K127" s="64"/>
      <c r="L127" s="6" t="str">
        <f t="shared" si="3"/>
        <v>janvier</v>
      </c>
    </row>
    <row r="128" spans="1:12" ht="15" customHeight="1" x14ac:dyDescent="0.25">
      <c r="A128" s="67" t="s">
        <v>33</v>
      </c>
      <c r="B128" s="65">
        <v>41644</v>
      </c>
      <c r="C128" s="65">
        <v>41644</v>
      </c>
      <c r="D128" s="64">
        <v>1</v>
      </c>
      <c r="E128" s="64" t="s">
        <v>75</v>
      </c>
      <c r="F128" s="64" t="s">
        <v>106</v>
      </c>
      <c r="G128" s="64" t="s">
        <v>107</v>
      </c>
      <c r="H128" s="66">
        <v>174350</v>
      </c>
      <c r="I128" s="64"/>
      <c r="J128" s="64" t="s">
        <v>108</v>
      </c>
      <c r="K128" s="64"/>
      <c r="L128" s="6" t="str">
        <f t="shared" si="3"/>
        <v>janvier</v>
      </c>
    </row>
    <row r="129" spans="1:12" ht="15.75" x14ac:dyDescent="0.25">
      <c r="A129" s="67" t="s">
        <v>33</v>
      </c>
      <c r="B129" s="65">
        <v>41647</v>
      </c>
      <c r="C129" s="65">
        <v>41647</v>
      </c>
      <c r="D129" s="64">
        <v>3.5</v>
      </c>
      <c r="E129" s="64" t="s">
        <v>115</v>
      </c>
      <c r="F129" s="64" t="s">
        <v>116</v>
      </c>
      <c r="G129" s="64" t="s">
        <v>117</v>
      </c>
      <c r="H129" s="66">
        <v>274950</v>
      </c>
      <c r="I129" s="64"/>
      <c r="J129" s="64" t="s">
        <v>111</v>
      </c>
      <c r="K129" s="64"/>
      <c r="L129" s="6" t="str">
        <f t="shared" si="3"/>
        <v>janvier</v>
      </c>
    </row>
    <row r="130" spans="1:12" ht="15" customHeight="1" x14ac:dyDescent="0.25">
      <c r="A130" s="67" t="s">
        <v>33</v>
      </c>
      <c r="B130" s="65">
        <v>41669</v>
      </c>
      <c r="C130" s="65">
        <v>41669</v>
      </c>
      <c r="D130" s="64">
        <v>19</v>
      </c>
      <c r="E130" s="64" t="s">
        <v>6</v>
      </c>
      <c r="F130" s="64" t="s">
        <v>151</v>
      </c>
      <c r="G130" s="64" t="s">
        <v>152</v>
      </c>
      <c r="H130" s="66">
        <v>13699.53</v>
      </c>
      <c r="I130" s="64"/>
      <c r="J130" s="64" t="s">
        <v>153</v>
      </c>
      <c r="K130" s="64"/>
      <c r="L130" s="6" t="str">
        <f t="shared" si="3"/>
        <v>janvier</v>
      </c>
    </row>
    <row r="131" spans="1:12" ht="15.75" x14ac:dyDescent="0.25">
      <c r="A131" s="67" t="s">
        <v>33</v>
      </c>
      <c r="B131" s="65">
        <v>41708</v>
      </c>
      <c r="C131" s="65">
        <v>41708</v>
      </c>
      <c r="D131" s="64">
        <v>56</v>
      </c>
      <c r="E131" s="67" t="s">
        <v>7</v>
      </c>
      <c r="F131" s="67" t="s">
        <v>240</v>
      </c>
      <c r="G131" s="64" t="s">
        <v>241</v>
      </c>
      <c r="H131" s="66">
        <v>62361</v>
      </c>
      <c r="I131" s="64"/>
      <c r="J131" s="67" t="s">
        <v>65</v>
      </c>
      <c r="K131" s="64">
        <v>4</v>
      </c>
      <c r="L131" s="5" t="str">
        <f t="shared" si="3"/>
        <v>mars</v>
      </c>
    </row>
    <row r="132" spans="1:12" ht="15" customHeight="1" x14ac:dyDescent="0.25">
      <c r="A132" s="64" t="s">
        <v>33</v>
      </c>
      <c r="B132" s="65" t="s">
        <v>56</v>
      </c>
      <c r="C132" s="65">
        <v>41716</v>
      </c>
      <c r="D132" s="64">
        <v>61</v>
      </c>
      <c r="E132" s="64" t="s">
        <v>254</v>
      </c>
      <c r="F132" s="64" t="s">
        <v>255</v>
      </c>
      <c r="G132" s="64" t="s">
        <v>256</v>
      </c>
      <c r="H132" s="66">
        <v>72189</v>
      </c>
      <c r="I132" s="64"/>
      <c r="J132" s="64" t="s">
        <v>257</v>
      </c>
      <c r="K132" s="64">
        <v>3</v>
      </c>
      <c r="L132" s="5" t="str">
        <f t="shared" si="3"/>
        <v>REGUL</v>
      </c>
    </row>
    <row r="133" spans="1:12" ht="15" customHeight="1" x14ac:dyDescent="0.25">
      <c r="A133" s="64" t="s">
        <v>33</v>
      </c>
      <c r="B133" s="65" t="s">
        <v>56</v>
      </c>
      <c r="C133" s="65">
        <v>41716</v>
      </c>
      <c r="D133" s="64">
        <v>62</v>
      </c>
      <c r="E133" s="64" t="s">
        <v>254</v>
      </c>
      <c r="F133" s="64" t="s">
        <v>258</v>
      </c>
      <c r="G133" s="64" t="s">
        <v>259</v>
      </c>
      <c r="H133" s="66">
        <v>37030.5</v>
      </c>
      <c r="I133" s="64"/>
      <c r="J133" s="64" t="s">
        <v>260</v>
      </c>
      <c r="K133" s="64">
        <v>3</v>
      </c>
      <c r="L133" s="5" t="str">
        <f t="shared" ref="L133:L162" si="4">TEXT(B133,"mmmm")</f>
        <v>REGUL</v>
      </c>
    </row>
    <row r="134" spans="1:12" ht="15" customHeight="1" x14ac:dyDescent="0.25">
      <c r="A134" s="64" t="s">
        <v>33</v>
      </c>
      <c r="B134" s="65" t="s">
        <v>56</v>
      </c>
      <c r="C134" s="65">
        <v>41716</v>
      </c>
      <c r="D134" s="64">
        <v>63</v>
      </c>
      <c r="E134" s="64" t="s">
        <v>261</v>
      </c>
      <c r="F134" s="64" t="s">
        <v>262</v>
      </c>
      <c r="G134" s="64" t="s">
        <v>110</v>
      </c>
      <c r="H134" s="66">
        <v>93869.1</v>
      </c>
      <c r="I134" s="64"/>
      <c r="J134" s="64" t="s">
        <v>65</v>
      </c>
      <c r="K134" s="64">
        <v>1</v>
      </c>
      <c r="L134" s="5" t="str">
        <f t="shared" si="4"/>
        <v>REGUL</v>
      </c>
    </row>
    <row r="135" spans="1:12" ht="15.75" x14ac:dyDescent="0.25">
      <c r="A135" s="67" t="s">
        <v>33</v>
      </c>
      <c r="B135" s="65">
        <v>41720</v>
      </c>
      <c r="C135" s="65">
        <v>41720</v>
      </c>
      <c r="D135" s="64">
        <v>71</v>
      </c>
      <c r="E135" s="67" t="s">
        <v>58</v>
      </c>
      <c r="F135" s="67" t="s">
        <v>276</v>
      </c>
      <c r="G135" s="64" t="s">
        <v>277</v>
      </c>
      <c r="H135" s="66">
        <v>9126</v>
      </c>
      <c r="I135" s="64"/>
      <c r="J135" s="67" t="s">
        <v>278</v>
      </c>
      <c r="K135" s="64"/>
      <c r="L135" s="5" t="str">
        <f t="shared" si="4"/>
        <v>mars</v>
      </c>
    </row>
    <row r="136" spans="1:12" ht="15" customHeight="1" x14ac:dyDescent="0.25">
      <c r="A136" s="67" t="s">
        <v>33</v>
      </c>
      <c r="B136" s="65">
        <v>41722</v>
      </c>
      <c r="C136" s="65">
        <v>41721</v>
      </c>
      <c r="D136" s="64">
        <v>76</v>
      </c>
      <c r="E136" s="67" t="s">
        <v>16</v>
      </c>
      <c r="F136" s="67" t="s">
        <v>288</v>
      </c>
      <c r="G136" s="64" t="s">
        <v>289</v>
      </c>
      <c r="H136" s="66">
        <v>2106</v>
      </c>
      <c r="I136" s="64"/>
      <c r="J136" s="67" t="s">
        <v>69</v>
      </c>
      <c r="K136" s="64"/>
      <c r="L136" s="5" t="str">
        <f t="shared" si="4"/>
        <v>mars</v>
      </c>
    </row>
    <row r="137" spans="1:12" ht="15" customHeight="1" x14ac:dyDescent="0.25">
      <c r="A137" s="64" t="s">
        <v>33</v>
      </c>
      <c r="B137" s="65">
        <v>41731</v>
      </c>
      <c r="C137" s="65">
        <v>41731</v>
      </c>
      <c r="D137" s="64">
        <v>89</v>
      </c>
      <c r="E137" s="64" t="s">
        <v>304</v>
      </c>
      <c r="F137" s="64" t="s">
        <v>316</v>
      </c>
      <c r="G137" s="64" t="s">
        <v>317</v>
      </c>
      <c r="H137" s="66">
        <v>85900</v>
      </c>
      <c r="I137" s="64"/>
      <c r="J137" s="64" t="s">
        <v>318</v>
      </c>
      <c r="K137" s="64"/>
      <c r="L137" s="5" t="str">
        <f t="shared" si="4"/>
        <v>avril</v>
      </c>
    </row>
    <row r="138" spans="1:12" ht="15" customHeight="1" x14ac:dyDescent="0.25">
      <c r="A138" s="64" t="s">
        <v>33</v>
      </c>
      <c r="B138" s="65">
        <v>41735</v>
      </c>
      <c r="C138" s="65">
        <v>41735</v>
      </c>
      <c r="D138" s="64">
        <v>93</v>
      </c>
      <c r="E138" s="64" t="s">
        <v>75</v>
      </c>
      <c r="F138" s="64" t="s">
        <v>106</v>
      </c>
      <c r="G138" s="64" t="s">
        <v>324</v>
      </c>
      <c r="H138" s="66">
        <v>69740</v>
      </c>
      <c r="I138" s="64"/>
      <c r="J138" s="64" t="s">
        <v>325</v>
      </c>
      <c r="K138" s="64"/>
      <c r="L138" s="5" t="str">
        <f t="shared" si="4"/>
        <v>avril</v>
      </c>
    </row>
    <row r="139" spans="1:12" ht="15" customHeight="1" x14ac:dyDescent="0.25">
      <c r="A139" s="64" t="s">
        <v>33</v>
      </c>
      <c r="B139" s="65">
        <v>41736</v>
      </c>
      <c r="C139" s="65">
        <v>41736</v>
      </c>
      <c r="D139" s="64">
        <v>95</v>
      </c>
      <c r="E139" s="64" t="s">
        <v>16</v>
      </c>
      <c r="F139" s="64" t="s">
        <v>328</v>
      </c>
      <c r="G139" s="64" t="s">
        <v>329</v>
      </c>
      <c r="H139" s="66">
        <v>82485</v>
      </c>
      <c r="I139" s="64"/>
      <c r="J139" s="67" t="s">
        <v>321</v>
      </c>
      <c r="K139" s="64"/>
      <c r="L139" s="5" t="str">
        <f t="shared" si="4"/>
        <v>avril</v>
      </c>
    </row>
    <row r="140" spans="1:12" ht="15" customHeight="1" x14ac:dyDescent="0.25">
      <c r="A140" s="64" t="s">
        <v>33</v>
      </c>
      <c r="B140" s="65" t="s">
        <v>56</v>
      </c>
      <c r="C140" s="65">
        <v>41737</v>
      </c>
      <c r="D140" s="64">
        <v>103</v>
      </c>
      <c r="E140" s="64" t="s">
        <v>74</v>
      </c>
      <c r="F140" s="64" t="s">
        <v>348</v>
      </c>
      <c r="G140" s="64" t="s">
        <v>349</v>
      </c>
      <c r="H140" s="66">
        <v>28754.2</v>
      </c>
      <c r="I140" s="64"/>
      <c r="J140" s="64" t="s">
        <v>350</v>
      </c>
      <c r="K140" s="64"/>
      <c r="L140" s="5" t="str">
        <f t="shared" si="4"/>
        <v>REGUL</v>
      </c>
    </row>
    <row r="141" spans="1:12" ht="15" customHeight="1" x14ac:dyDescent="0.25">
      <c r="A141" s="64" t="s">
        <v>33</v>
      </c>
      <c r="B141" s="65" t="s">
        <v>56</v>
      </c>
      <c r="C141" s="65">
        <v>41737</v>
      </c>
      <c r="D141" s="64">
        <v>104</v>
      </c>
      <c r="E141" s="64" t="s">
        <v>254</v>
      </c>
      <c r="F141" s="64" t="s">
        <v>351</v>
      </c>
      <c r="G141" s="64" t="s">
        <v>352</v>
      </c>
      <c r="H141" s="66">
        <v>160056</v>
      </c>
      <c r="I141" s="64"/>
      <c r="J141" s="64" t="s">
        <v>353</v>
      </c>
      <c r="K141" s="71">
        <v>3</v>
      </c>
      <c r="L141" s="5" t="str">
        <f t="shared" si="4"/>
        <v>REGUL</v>
      </c>
    </row>
    <row r="142" spans="1:12" ht="15" customHeight="1" x14ac:dyDescent="0.25">
      <c r="A142" s="64" t="s">
        <v>33</v>
      </c>
      <c r="B142" s="65" t="s">
        <v>56</v>
      </c>
      <c r="C142" s="65">
        <v>41737</v>
      </c>
      <c r="D142" s="64">
        <v>106</v>
      </c>
      <c r="E142" s="64" t="s">
        <v>357</v>
      </c>
      <c r="F142" s="64" t="s">
        <v>358</v>
      </c>
      <c r="G142" s="64" t="s">
        <v>359</v>
      </c>
      <c r="H142" s="66">
        <v>294700.01</v>
      </c>
      <c r="I142" s="64"/>
      <c r="J142" s="64" t="s">
        <v>360</v>
      </c>
      <c r="K142" s="64"/>
      <c r="L142" s="5" t="str">
        <f t="shared" si="4"/>
        <v>REGUL</v>
      </c>
    </row>
    <row r="143" spans="1:12" ht="15" customHeight="1" x14ac:dyDescent="0.25">
      <c r="A143" s="64" t="s">
        <v>33</v>
      </c>
      <c r="B143" s="65" t="s">
        <v>56</v>
      </c>
      <c r="C143" s="65">
        <v>41737</v>
      </c>
      <c r="D143" s="64">
        <v>107</v>
      </c>
      <c r="E143" s="64" t="s">
        <v>357</v>
      </c>
      <c r="F143" s="64" t="s">
        <v>358</v>
      </c>
      <c r="G143" s="64" t="s">
        <v>361</v>
      </c>
      <c r="H143" s="66">
        <v>358100.41</v>
      </c>
      <c r="I143" s="64"/>
      <c r="J143" s="64" t="s">
        <v>362</v>
      </c>
      <c r="K143" s="64"/>
      <c r="L143" s="5" t="str">
        <f t="shared" si="4"/>
        <v>REGUL</v>
      </c>
    </row>
    <row r="144" spans="1:12" ht="15" customHeight="1" x14ac:dyDescent="0.25">
      <c r="A144" s="64" t="s">
        <v>33</v>
      </c>
      <c r="B144" s="65">
        <v>41763</v>
      </c>
      <c r="C144" s="65">
        <v>41763</v>
      </c>
      <c r="D144" s="64">
        <v>124</v>
      </c>
      <c r="E144" s="64" t="s">
        <v>8</v>
      </c>
      <c r="F144" s="64" t="s">
        <v>406</v>
      </c>
      <c r="G144" s="64" t="s">
        <v>407</v>
      </c>
      <c r="H144" s="66">
        <v>2100</v>
      </c>
      <c r="I144" s="64" t="s">
        <v>57</v>
      </c>
      <c r="J144" s="64" t="s">
        <v>65</v>
      </c>
      <c r="K144" s="64">
        <v>10</v>
      </c>
      <c r="L144" s="5" t="str">
        <f t="shared" si="4"/>
        <v>mai</v>
      </c>
    </row>
    <row r="145" spans="1:12" ht="15" customHeight="1" x14ac:dyDescent="0.25">
      <c r="A145" s="64" t="s">
        <v>477</v>
      </c>
      <c r="B145" s="65"/>
      <c r="C145" s="65">
        <v>41725</v>
      </c>
      <c r="D145" s="64">
        <v>82</v>
      </c>
      <c r="E145" s="67" t="s">
        <v>59</v>
      </c>
      <c r="F145" s="67" t="s">
        <v>295</v>
      </c>
      <c r="G145" s="64" t="s">
        <v>296</v>
      </c>
      <c r="H145" s="66">
        <v>110354.4</v>
      </c>
      <c r="I145" s="64"/>
      <c r="J145" s="68" t="s">
        <v>297</v>
      </c>
      <c r="K145" s="64">
        <v>13</v>
      </c>
      <c r="L145" s="6" t="str">
        <f t="shared" si="4"/>
        <v>janvier</v>
      </c>
    </row>
    <row r="146" spans="1:12" ht="15" customHeight="1" x14ac:dyDescent="0.25">
      <c r="A146" s="64" t="s">
        <v>154</v>
      </c>
      <c r="B146" s="65"/>
      <c r="C146" s="65">
        <v>41673</v>
      </c>
      <c r="D146" s="64">
        <v>20</v>
      </c>
      <c r="E146" s="64" t="s">
        <v>9</v>
      </c>
      <c r="F146" s="64" t="s">
        <v>155</v>
      </c>
      <c r="G146" s="64" t="s">
        <v>156</v>
      </c>
      <c r="H146" s="66">
        <v>219316.5</v>
      </c>
      <c r="I146" s="64" t="s">
        <v>55</v>
      </c>
      <c r="J146" s="64" t="s">
        <v>65</v>
      </c>
      <c r="K146" s="64"/>
      <c r="L146" s="6" t="str">
        <f t="shared" si="4"/>
        <v>janvier</v>
      </c>
    </row>
    <row r="147" spans="1:12" ht="15" customHeight="1" x14ac:dyDescent="0.25">
      <c r="A147" s="64" t="s">
        <v>34</v>
      </c>
      <c r="B147" s="65">
        <v>41647</v>
      </c>
      <c r="C147" s="65">
        <v>41652</v>
      </c>
      <c r="D147" s="64">
        <v>10.5</v>
      </c>
      <c r="E147" s="64" t="s">
        <v>77</v>
      </c>
      <c r="F147" s="64" t="s">
        <v>131</v>
      </c>
      <c r="G147" s="64" t="s">
        <v>132</v>
      </c>
      <c r="H147" s="66">
        <v>42985.8</v>
      </c>
      <c r="I147" s="64"/>
      <c r="J147" s="64" t="s">
        <v>78</v>
      </c>
      <c r="K147" s="64"/>
      <c r="L147" s="6" t="str">
        <f t="shared" si="4"/>
        <v>janvier</v>
      </c>
    </row>
    <row r="148" spans="1:12" ht="15" customHeight="1" x14ac:dyDescent="0.25">
      <c r="A148" s="64" t="s">
        <v>34</v>
      </c>
      <c r="B148" s="65">
        <v>41494</v>
      </c>
      <c r="C148" s="65">
        <v>41675</v>
      </c>
      <c r="D148" s="64">
        <v>22</v>
      </c>
      <c r="E148" s="64" t="s">
        <v>160</v>
      </c>
      <c r="F148" s="64" t="s">
        <v>161</v>
      </c>
      <c r="G148" s="64" t="s">
        <v>162</v>
      </c>
      <c r="H148" s="66">
        <v>19305</v>
      </c>
      <c r="I148" s="64"/>
      <c r="J148" s="64" t="s">
        <v>163</v>
      </c>
      <c r="K148" s="64"/>
      <c r="L148" s="5" t="str">
        <f t="shared" si="4"/>
        <v>août</v>
      </c>
    </row>
    <row r="149" spans="1:12" ht="15" customHeight="1" x14ac:dyDescent="0.25">
      <c r="A149" s="64" t="s">
        <v>34</v>
      </c>
      <c r="B149" s="65">
        <v>41675</v>
      </c>
      <c r="C149" s="65">
        <v>41675</v>
      </c>
      <c r="D149" s="64">
        <v>24</v>
      </c>
      <c r="E149" s="64" t="s">
        <v>62</v>
      </c>
      <c r="F149" s="64" t="s">
        <v>167</v>
      </c>
      <c r="G149" s="64" t="s">
        <v>119</v>
      </c>
      <c r="H149" s="66"/>
      <c r="I149" s="66">
        <v>112249.8</v>
      </c>
      <c r="J149" s="64" t="s">
        <v>124</v>
      </c>
      <c r="K149" s="64">
        <v>1</v>
      </c>
      <c r="L149" s="5" t="str">
        <f t="shared" si="4"/>
        <v>février</v>
      </c>
    </row>
    <row r="150" spans="1:12" ht="15" customHeight="1" x14ac:dyDescent="0.25">
      <c r="A150" s="64" t="s">
        <v>34</v>
      </c>
      <c r="B150" s="65">
        <v>41681</v>
      </c>
      <c r="C150" s="65">
        <v>41695</v>
      </c>
      <c r="D150" s="64">
        <v>38</v>
      </c>
      <c r="E150" s="64" t="s">
        <v>197</v>
      </c>
      <c r="F150" s="64" t="s">
        <v>198</v>
      </c>
      <c r="G150" s="64" t="s">
        <v>199</v>
      </c>
      <c r="H150" s="66">
        <v>22183.200000000001</v>
      </c>
      <c r="I150" s="64"/>
      <c r="J150" s="64" t="s">
        <v>200</v>
      </c>
      <c r="K150" s="64">
        <v>16</v>
      </c>
      <c r="L150" s="5" t="str">
        <f t="shared" si="4"/>
        <v>février</v>
      </c>
    </row>
    <row r="151" spans="1:12" ht="15" customHeight="1" x14ac:dyDescent="0.25">
      <c r="A151" s="64" t="s">
        <v>34</v>
      </c>
      <c r="B151" s="65">
        <v>41681</v>
      </c>
      <c r="C151" s="65">
        <v>41695</v>
      </c>
      <c r="D151" s="64">
        <v>40</v>
      </c>
      <c r="E151" s="64" t="s">
        <v>16</v>
      </c>
      <c r="F151" s="64" t="s">
        <v>204</v>
      </c>
      <c r="G151" s="64" t="s">
        <v>135</v>
      </c>
      <c r="H151" s="66"/>
      <c r="I151" s="64">
        <v>59415.23</v>
      </c>
      <c r="J151" s="64" t="s">
        <v>137</v>
      </c>
      <c r="K151" s="64"/>
      <c r="L151" s="5" t="str">
        <f t="shared" si="4"/>
        <v>février</v>
      </c>
    </row>
    <row r="152" spans="1:12" ht="15" customHeight="1" x14ac:dyDescent="0.25">
      <c r="A152" s="64" t="s">
        <v>34</v>
      </c>
      <c r="B152" s="65">
        <v>41731</v>
      </c>
      <c r="C152" s="65">
        <v>41731</v>
      </c>
      <c r="D152" s="64">
        <v>91</v>
      </c>
      <c r="E152" s="67" t="s">
        <v>16</v>
      </c>
      <c r="F152" s="67" t="s">
        <v>320</v>
      </c>
      <c r="G152" s="67" t="s">
        <v>79</v>
      </c>
      <c r="H152" s="66">
        <v>26458.01</v>
      </c>
      <c r="I152" s="64"/>
      <c r="J152" s="67" t="s">
        <v>321</v>
      </c>
      <c r="K152" s="64"/>
      <c r="L152" s="5" t="str">
        <f t="shared" si="4"/>
        <v>avril</v>
      </c>
    </row>
    <row r="153" spans="1:12" ht="15" customHeight="1" x14ac:dyDescent="0.25">
      <c r="A153" s="64" t="s">
        <v>34</v>
      </c>
      <c r="B153" s="65">
        <v>41764</v>
      </c>
      <c r="C153" s="65">
        <v>41764</v>
      </c>
      <c r="D153" s="64">
        <v>128</v>
      </c>
      <c r="E153" s="64" t="s">
        <v>62</v>
      </c>
      <c r="F153" s="64" t="s">
        <v>415</v>
      </c>
      <c r="G153" s="64" t="s">
        <v>416</v>
      </c>
      <c r="H153" s="66"/>
      <c r="I153" s="64"/>
      <c r="J153" s="64" t="s">
        <v>69</v>
      </c>
      <c r="K153" s="64">
        <v>1</v>
      </c>
      <c r="L153" s="5" t="str">
        <f t="shared" si="4"/>
        <v>mai</v>
      </c>
    </row>
    <row r="154" spans="1:12" ht="15" customHeight="1" x14ac:dyDescent="0.25">
      <c r="A154" s="64" t="s">
        <v>34</v>
      </c>
      <c r="B154" s="65">
        <v>41780</v>
      </c>
      <c r="C154" s="65">
        <v>41785</v>
      </c>
      <c r="D154" s="64">
        <v>152</v>
      </c>
      <c r="E154" s="67" t="s">
        <v>16</v>
      </c>
      <c r="F154" s="67" t="s">
        <v>458</v>
      </c>
      <c r="G154" s="64" t="s">
        <v>459</v>
      </c>
      <c r="H154" s="66">
        <v>11056.5</v>
      </c>
      <c r="I154" s="64" t="s">
        <v>69</v>
      </c>
      <c r="J154" s="64" t="s">
        <v>65</v>
      </c>
      <c r="K154" s="64"/>
      <c r="L154" s="5" t="str">
        <f t="shared" si="4"/>
        <v>mai</v>
      </c>
    </row>
    <row r="155" spans="1:12" ht="15" customHeight="1" x14ac:dyDescent="0.25">
      <c r="A155" s="64" t="s">
        <v>345</v>
      </c>
      <c r="B155" s="65">
        <v>41658</v>
      </c>
      <c r="C155" s="65">
        <v>41658</v>
      </c>
      <c r="D155" s="64">
        <v>12</v>
      </c>
      <c r="E155" s="64" t="s">
        <v>16</v>
      </c>
      <c r="F155" s="64" t="s">
        <v>134</v>
      </c>
      <c r="G155" s="64" t="s">
        <v>135</v>
      </c>
      <c r="H155" s="66">
        <v>59415.23</v>
      </c>
      <c r="I155" s="64" t="s">
        <v>136</v>
      </c>
      <c r="J155" s="64" t="s">
        <v>137</v>
      </c>
      <c r="K155" s="64"/>
      <c r="L155" s="6" t="str">
        <f t="shared" si="4"/>
        <v>janvier</v>
      </c>
    </row>
    <row r="156" spans="1:12" ht="15" customHeight="1" x14ac:dyDescent="0.25">
      <c r="A156" s="64" t="s">
        <v>345</v>
      </c>
      <c r="B156" s="65">
        <v>41738</v>
      </c>
      <c r="C156" s="65">
        <v>41738</v>
      </c>
      <c r="D156" s="64">
        <v>102</v>
      </c>
      <c r="E156" s="64" t="s">
        <v>62</v>
      </c>
      <c r="F156" s="64" t="s">
        <v>346</v>
      </c>
      <c r="G156" s="64" t="s">
        <v>347</v>
      </c>
      <c r="H156" s="66"/>
      <c r="I156" s="64"/>
      <c r="J156" s="64" t="s">
        <v>69</v>
      </c>
      <c r="K156" s="64">
        <v>1</v>
      </c>
      <c r="L156" s="5" t="str">
        <f t="shared" si="4"/>
        <v>avril</v>
      </c>
    </row>
    <row r="157" spans="1:12" ht="15" customHeight="1" x14ac:dyDescent="0.25">
      <c r="A157" s="64" t="s">
        <v>345</v>
      </c>
      <c r="B157" s="65">
        <v>41758</v>
      </c>
      <c r="C157" s="65">
        <v>41758</v>
      </c>
      <c r="D157" s="64">
        <v>120</v>
      </c>
      <c r="E157" s="64" t="s">
        <v>62</v>
      </c>
      <c r="F157" s="67" t="s">
        <v>398</v>
      </c>
      <c r="G157" s="67" t="s">
        <v>399</v>
      </c>
      <c r="H157" s="66"/>
      <c r="I157" s="64"/>
      <c r="J157" s="64" t="s">
        <v>69</v>
      </c>
      <c r="K157" s="64">
        <v>1</v>
      </c>
      <c r="L157" s="5" t="str">
        <f t="shared" si="4"/>
        <v>avril</v>
      </c>
    </row>
    <row r="158" spans="1:12" ht="15" customHeight="1" x14ac:dyDescent="0.25">
      <c r="A158" s="64" t="s">
        <v>345</v>
      </c>
      <c r="B158" s="65">
        <v>41777</v>
      </c>
      <c r="C158" s="65">
        <v>41777</v>
      </c>
      <c r="D158" s="64">
        <v>141</v>
      </c>
      <c r="E158" s="64" t="s">
        <v>62</v>
      </c>
      <c r="F158" s="64" t="s">
        <v>439</v>
      </c>
      <c r="G158" s="64" t="s">
        <v>440</v>
      </c>
      <c r="H158" s="66"/>
      <c r="I158" s="64"/>
      <c r="J158" s="64" t="s">
        <v>69</v>
      </c>
      <c r="K158" s="64">
        <v>1</v>
      </c>
      <c r="L158" s="5" t="str">
        <f t="shared" si="4"/>
        <v>mai</v>
      </c>
    </row>
    <row r="159" spans="1:12" ht="15" customHeight="1" x14ac:dyDescent="0.25">
      <c r="A159" s="64" t="s">
        <v>345</v>
      </c>
      <c r="B159" s="65">
        <v>41787</v>
      </c>
      <c r="C159" s="65">
        <v>41788</v>
      </c>
      <c r="D159" s="64">
        <v>158</v>
      </c>
      <c r="E159" s="64" t="s">
        <v>62</v>
      </c>
      <c r="F159" s="64" t="s">
        <v>472</v>
      </c>
      <c r="G159" s="64"/>
      <c r="H159" s="66"/>
      <c r="I159" s="64"/>
      <c r="J159" s="64"/>
      <c r="K159" s="64">
        <v>1</v>
      </c>
      <c r="L159" s="5" t="str">
        <f t="shared" si="4"/>
        <v>mai</v>
      </c>
    </row>
    <row r="160" spans="1:12" ht="15" customHeight="1" x14ac:dyDescent="0.25">
      <c r="A160" s="64"/>
      <c r="B160" s="65"/>
      <c r="C160" s="64"/>
      <c r="D160" s="64">
        <v>30</v>
      </c>
      <c r="E160" s="64" t="s">
        <v>73</v>
      </c>
      <c r="F160" s="64" t="s">
        <v>182</v>
      </c>
      <c r="G160" s="64" t="s">
        <v>183</v>
      </c>
      <c r="H160" s="66">
        <v>16497</v>
      </c>
      <c r="I160" s="64"/>
      <c r="J160" s="64" t="s">
        <v>184</v>
      </c>
      <c r="K160" s="64"/>
      <c r="L160" s="6" t="str">
        <f t="shared" si="4"/>
        <v>janvier</v>
      </c>
    </row>
    <row r="161" spans="1:12" ht="15" customHeight="1" x14ac:dyDescent="0.25">
      <c r="A161" s="67"/>
      <c r="B161" s="65"/>
      <c r="C161" s="65"/>
      <c r="D161" s="64">
        <v>86</v>
      </c>
      <c r="E161" s="67"/>
      <c r="F161" s="67"/>
      <c r="G161" s="67"/>
      <c r="H161" s="66"/>
      <c r="I161" s="64"/>
      <c r="J161" s="67"/>
      <c r="K161" s="64"/>
      <c r="L161" s="6" t="str">
        <f t="shared" si="4"/>
        <v>janvier</v>
      </c>
    </row>
    <row r="162" spans="1:12" ht="15" customHeight="1" x14ac:dyDescent="0.25">
      <c r="A162" s="64"/>
      <c r="B162" s="65"/>
      <c r="C162" s="65"/>
      <c r="D162" s="64">
        <v>119.5</v>
      </c>
      <c r="E162" s="64" t="s">
        <v>62</v>
      </c>
      <c r="F162" s="64" t="s">
        <v>396</v>
      </c>
      <c r="G162" s="64" t="s">
        <v>397</v>
      </c>
      <c r="H162" s="66"/>
      <c r="I162" s="64"/>
      <c r="J162" s="64" t="s">
        <v>69</v>
      </c>
      <c r="K162" s="64">
        <v>1</v>
      </c>
      <c r="L162" s="6" t="str">
        <f t="shared" si="4"/>
        <v>janvier</v>
      </c>
    </row>
    <row r="163" spans="1:12" x14ac:dyDescent="0.25">
      <c r="J163" s="40"/>
    </row>
    <row r="164" spans="1:12" x14ac:dyDescent="0.25">
      <c r="J164" s="40"/>
    </row>
  </sheetData>
  <autoFilter ref="A4:L162"/>
  <sortState ref="A5:K162">
    <sortCondition ref="A5:A162"/>
  </sortState>
  <mergeCells count="1">
    <mergeCell ref="A2:K2"/>
  </mergeCell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F31"/>
  <sheetViews>
    <sheetView zoomScale="75" zoomScaleNormal="75" workbookViewId="0">
      <selection activeCell="N17" sqref="N17"/>
    </sheetView>
  </sheetViews>
  <sheetFormatPr baseColWidth="10" defaultRowHeight="15" x14ac:dyDescent="0.25"/>
  <cols>
    <col min="1" max="1" width="5" customWidth="1"/>
    <col min="2" max="2" width="53.7109375" bestFit="1" customWidth="1"/>
    <col min="3" max="3" width="19" customWidth="1"/>
    <col min="4" max="4" width="17.140625" customWidth="1"/>
    <col min="5" max="5" width="18" customWidth="1"/>
    <col min="6" max="6" width="23" customWidth="1"/>
  </cols>
  <sheetData>
    <row r="1" spans="1:6" ht="21" x14ac:dyDescent="0.35">
      <c r="A1" s="25"/>
      <c r="B1" s="32" t="s">
        <v>96</v>
      </c>
      <c r="C1" s="32"/>
      <c r="D1" s="25"/>
      <c r="E1" s="25"/>
      <c r="F1" s="25"/>
    </row>
    <row r="2" spans="1:6" ht="15.75" x14ac:dyDescent="0.25">
      <c r="A2" s="25"/>
      <c r="B2" s="25"/>
      <c r="C2" s="25"/>
      <c r="D2" s="25"/>
      <c r="E2" s="25"/>
      <c r="F2" s="25"/>
    </row>
    <row r="3" spans="1:6" ht="61.5" customHeight="1" x14ac:dyDescent="0.25">
      <c r="A3" s="33" t="s">
        <v>35</v>
      </c>
      <c r="B3" s="33" t="s">
        <v>32</v>
      </c>
      <c r="C3" s="34" t="s">
        <v>45</v>
      </c>
      <c r="D3" s="35" t="s">
        <v>28</v>
      </c>
      <c r="E3" s="34" t="s">
        <v>51</v>
      </c>
      <c r="F3" s="35" t="s">
        <v>28</v>
      </c>
    </row>
    <row r="4" spans="1:6" ht="21" x14ac:dyDescent="0.35">
      <c r="A4" s="36">
        <v>1</v>
      </c>
      <c r="B4" s="36" t="s">
        <v>23</v>
      </c>
      <c r="C4" s="20">
        <f>COUNTIF(SD,B4)</f>
        <v>4</v>
      </c>
      <c r="D4" s="43">
        <f>(C4*100)/$C$13</f>
        <v>2.6315789473684212</v>
      </c>
      <c r="E4" s="20">
        <f>SUMIF(SD,B4,NBC)</f>
        <v>385</v>
      </c>
      <c r="F4" s="20">
        <f>(E4*100)/$E$13</f>
        <v>3.209536909674461</v>
      </c>
    </row>
    <row r="5" spans="1:6" ht="21" x14ac:dyDescent="0.35">
      <c r="A5" s="36">
        <v>2</v>
      </c>
      <c r="B5" s="36" t="s">
        <v>24</v>
      </c>
      <c r="C5" s="20">
        <f t="shared" ref="C5:C12" si="0">COUNTIF(SD,B5)</f>
        <v>6</v>
      </c>
      <c r="D5" s="43">
        <f t="shared" ref="D5:D12" si="1">(C5*100)/$C$13</f>
        <v>3.9473684210526314</v>
      </c>
      <c r="E5" s="20">
        <f t="shared" ref="E5:E12" si="2">SUMIF(SD,B5,NBC)</f>
        <v>202</v>
      </c>
      <c r="F5" s="20">
        <f t="shared" ref="F5:F12" si="3">(E5*100)/$E$13</f>
        <v>1.6839648201408861</v>
      </c>
    </row>
    <row r="6" spans="1:6" ht="21" x14ac:dyDescent="0.35">
      <c r="A6" s="36">
        <v>3</v>
      </c>
      <c r="B6" s="36" t="s">
        <v>25</v>
      </c>
      <c r="C6" s="20">
        <f t="shared" si="0"/>
        <v>67</v>
      </c>
      <c r="D6" s="43">
        <f t="shared" si="1"/>
        <v>44.078947368421055</v>
      </c>
      <c r="E6" s="20">
        <f t="shared" si="2"/>
        <v>5477</v>
      </c>
      <c r="F6" s="20">
        <f t="shared" si="3"/>
        <v>45.658788712433832</v>
      </c>
    </row>
    <row r="7" spans="1:6" ht="21" x14ac:dyDescent="0.35">
      <c r="A7" s="36">
        <v>4</v>
      </c>
      <c r="B7" s="36" t="s">
        <v>22</v>
      </c>
      <c r="C7" s="20">
        <f t="shared" si="0"/>
        <v>17</v>
      </c>
      <c r="D7" s="43">
        <f t="shared" si="1"/>
        <v>11.184210526315789</v>
      </c>
      <c r="E7" s="20">
        <f t="shared" si="2"/>
        <v>847.5</v>
      </c>
      <c r="F7" s="20">
        <f t="shared" si="3"/>
        <v>7.0651494310366392</v>
      </c>
    </row>
    <row r="8" spans="1:6" ht="21" x14ac:dyDescent="0.35">
      <c r="A8" s="36">
        <v>5</v>
      </c>
      <c r="B8" s="36" t="s">
        <v>33</v>
      </c>
      <c r="C8" s="20">
        <f t="shared" si="0"/>
        <v>17</v>
      </c>
      <c r="D8" s="43">
        <f t="shared" si="1"/>
        <v>11.184210526315789</v>
      </c>
      <c r="E8" s="20">
        <f t="shared" si="2"/>
        <v>1233.5</v>
      </c>
      <c r="F8" s="20">
        <f t="shared" si="3"/>
        <v>10.283022800216749</v>
      </c>
    </row>
    <row r="9" spans="1:6" ht="21" x14ac:dyDescent="0.35">
      <c r="A9" s="36">
        <v>6</v>
      </c>
      <c r="B9" s="36" t="s">
        <v>476</v>
      </c>
      <c r="C9" s="20">
        <f t="shared" si="0"/>
        <v>27</v>
      </c>
      <c r="D9" s="43">
        <f t="shared" si="1"/>
        <v>17.763157894736842</v>
      </c>
      <c r="E9" s="20">
        <f t="shared" si="2"/>
        <v>2730</v>
      </c>
      <c r="F9" s="20">
        <f t="shared" si="3"/>
        <v>22.758534450418907</v>
      </c>
    </row>
    <row r="10" spans="1:6" ht="21" x14ac:dyDescent="0.35">
      <c r="A10" s="36">
        <v>7</v>
      </c>
      <c r="B10" s="36" t="s">
        <v>477</v>
      </c>
      <c r="C10" s="20">
        <f t="shared" si="0"/>
        <v>1</v>
      </c>
      <c r="D10" s="43">
        <f t="shared" si="1"/>
        <v>0.65789473684210531</v>
      </c>
      <c r="E10" s="20">
        <f t="shared" si="2"/>
        <v>82</v>
      </c>
      <c r="F10" s="20">
        <f t="shared" si="3"/>
        <v>0.68358967946313198</v>
      </c>
    </row>
    <row r="11" spans="1:6" ht="21" x14ac:dyDescent="0.35">
      <c r="A11" s="36">
        <v>8</v>
      </c>
      <c r="B11" s="36" t="s">
        <v>34</v>
      </c>
      <c r="C11" s="20">
        <f t="shared" si="0"/>
        <v>8</v>
      </c>
      <c r="D11" s="43">
        <f t="shared" si="1"/>
        <v>5.2631578947368425</v>
      </c>
      <c r="E11" s="20">
        <f t="shared" si="2"/>
        <v>505.5</v>
      </c>
      <c r="F11" s="20">
        <f t="shared" si="3"/>
        <v>4.2140802801050397</v>
      </c>
    </row>
    <row r="12" spans="1:6" ht="21" x14ac:dyDescent="0.35">
      <c r="A12" s="36">
        <v>9</v>
      </c>
      <c r="B12" s="36" t="s">
        <v>345</v>
      </c>
      <c r="C12" s="20">
        <f t="shared" si="0"/>
        <v>5</v>
      </c>
      <c r="D12" s="43">
        <f t="shared" si="1"/>
        <v>3.2894736842105261</v>
      </c>
      <c r="E12" s="20">
        <f t="shared" si="2"/>
        <v>533</v>
      </c>
      <c r="F12" s="20">
        <f t="shared" si="3"/>
        <v>4.4433329165103581</v>
      </c>
    </row>
    <row r="13" spans="1:6" ht="21" x14ac:dyDescent="0.35">
      <c r="A13" s="81" t="s">
        <v>31</v>
      </c>
      <c r="B13" s="82"/>
      <c r="C13" s="20">
        <f>SUM(C4:C12)</f>
        <v>152</v>
      </c>
      <c r="D13" s="37">
        <f>SUM(D4:D12)</f>
        <v>100</v>
      </c>
      <c r="E13" s="20">
        <f>SUM(E4:E12)</f>
        <v>11995.5</v>
      </c>
      <c r="F13" s="37">
        <f>SUM(F4:F12)</f>
        <v>100</v>
      </c>
    </row>
    <row r="15" spans="1:6" x14ac:dyDescent="0.25">
      <c r="F15" s="3"/>
    </row>
    <row r="16" spans="1:6" x14ac:dyDescent="0.25">
      <c r="F16" s="3"/>
    </row>
    <row r="17" spans="6:6" x14ac:dyDescent="0.25">
      <c r="F17" s="3"/>
    </row>
    <row r="18" spans="6:6" x14ac:dyDescent="0.25">
      <c r="F18" s="3"/>
    </row>
    <row r="19" spans="6:6" x14ac:dyDescent="0.25">
      <c r="F19" s="3"/>
    </row>
    <row r="20" spans="6:6" x14ac:dyDescent="0.25">
      <c r="F20" s="3"/>
    </row>
    <row r="21" spans="6:6" x14ac:dyDescent="0.25">
      <c r="F21" s="3"/>
    </row>
    <row r="22" spans="6:6" x14ac:dyDescent="0.25">
      <c r="F22" s="3"/>
    </row>
    <row r="30" spans="6:6" ht="33.6" customHeight="1" x14ac:dyDescent="0.25"/>
    <row r="31" spans="6:6" ht="41.45" customHeight="1" x14ac:dyDescent="0.25"/>
  </sheetData>
  <mergeCells count="1">
    <mergeCell ref="A13:B13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E63"/>
  <sheetViews>
    <sheetView zoomScale="142" zoomScaleNormal="142" workbookViewId="0">
      <selection activeCell="B15" sqref="B15"/>
    </sheetView>
  </sheetViews>
  <sheetFormatPr baseColWidth="10" defaultColWidth="11.5703125" defaultRowHeight="12.75" x14ac:dyDescent="0.2"/>
  <cols>
    <col min="1" max="1" width="29.140625" style="10" customWidth="1"/>
    <col min="2" max="2" width="11.85546875" style="16" customWidth="1"/>
    <col min="3" max="3" width="11.5703125" style="16"/>
    <col min="4" max="4" width="17.7109375" style="56" customWidth="1"/>
    <col min="5" max="5" width="14.7109375" style="10" customWidth="1"/>
    <col min="6" max="6" width="14.28515625" style="10" bestFit="1" customWidth="1"/>
    <col min="7" max="16384" width="11.5703125" style="10"/>
  </cols>
  <sheetData>
    <row r="1" spans="1:5" x14ac:dyDescent="0.2">
      <c r="A1" s="10" t="s">
        <v>46</v>
      </c>
    </row>
    <row r="2" spans="1:5" s="14" customFormat="1" x14ac:dyDescent="0.25">
      <c r="A2" s="11" t="s">
        <v>26</v>
      </c>
      <c r="B2" s="12" t="s">
        <v>27</v>
      </c>
      <c r="C2" s="13" t="s">
        <v>42</v>
      </c>
      <c r="D2" s="57" t="s">
        <v>29</v>
      </c>
      <c r="E2" s="13" t="s">
        <v>47</v>
      </c>
    </row>
    <row r="3" spans="1:5" ht="15" x14ac:dyDescent="0.25">
      <c r="A3" s="1" t="s">
        <v>254</v>
      </c>
      <c r="B3" s="18">
        <f t="shared" ref="B3:B34" si="0">COUNTIF(FR,A3)</f>
        <v>3</v>
      </c>
      <c r="C3" s="17">
        <f>(B3*100)/$B$63</f>
        <v>1.935483870967742</v>
      </c>
      <c r="D3" s="44">
        <f>SUMIF(FOURNISSEUR,A3,MONTANT)</f>
        <v>269275.5</v>
      </c>
      <c r="E3" s="15">
        <f>(D3*100)/$D$63</f>
        <v>0.84825408126679891</v>
      </c>
    </row>
    <row r="4" spans="1:5" ht="15" x14ac:dyDescent="0.25">
      <c r="A4" s="1" t="s">
        <v>62</v>
      </c>
      <c r="B4" s="18">
        <f t="shared" si="0"/>
        <v>23</v>
      </c>
      <c r="C4" s="17">
        <f t="shared" ref="C4:C62" si="1">(B4*100)/$B$63</f>
        <v>14.838709677419354</v>
      </c>
      <c r="D4" s="44">
        <f>SUMIF(FOURNISSEUR,A4,MONTANT)</f>
        <v>160956.9</v>
      </c>
      <c r="E4" s="15">
        <f t="shared" ref="E4:E62" si="2">(D4*100)/$D$63</f>
        <v>0.50703590684281352</v>
      </c>
    </row>
    <row r="5" spans="1:5" ht="15" x14ac:dyDescent="0.25">
      <c r="A5" s="1" t="s">
        <v>11</v>
      </c>
      <c r="B5" s="18">
        <f t="shared" si="0"/>
        <v>1</v>
      </c>
      <c r="C5" s="17">
        <f t="shared" si="1"/>
        <v>0.64516129032258063</v>
      </c>
      <c r="D5" s="44">
        <f t="shared" ref="D5:D34" si="3">SUMIF(FOURNISSEUR,A5,MONTANT)</f>
        <v>111150</v>
      </c>
      <c r="E5" s="15">
        <f t="shared" si="2"/>
        <v>0.35013746565433801</v>
      </c>
    </row>
    <row r="6" spans="1:5" ht="15" x14ac:dyDescent="0.25">
      <c r="A6" s="2" t="s">
        <v>308</v>
      </c>
      <c r="B6" s="18">
        <f t="shared" si="0"/>
        <v>2</v>
      </c>
      <c r="C6" s="17">
        <f t="shared" si="1"/>
        <v>1.2903225806451613</v>
      </c>
      <c r="D6" s="44">
        <f t="shared" si="3"/>
        <v>137826</v>
      </c>
      <c r="E6" s="15">
        <f t="shared" si="2"/>
        <v>0.43417045741137916</v>
      </c>
    </row>
    <row r="7" spans="1:5" ht="15" x14ac:dyDescent="0.25">
      <c r="A7" s="1" t="s">
        <v>15</v>
      </c>
      <c r="B7" s="18">
        <f t="shared" si="0"/>
        <v>1</v>
      </c>
      <c r="C7" s="17">
        <f t="shared" si="1"/>
        <v>0.64516129032258063</v>
      </c>
      <c r="D7" s="44">
        <f t="shared" si="3"/>
        <v>50959.35</v>
      </c>
      <c r="E7" s="15">
        <f t="shared" si="2"/>
        <v>0.16052881385868098</v>
      </c>
    </row>
    <row r="8" spans="1:5" ht="15" x14ac:dyDescent="0.25">
      <c r="A8" s="1" t="s">
        <v>473</v>
      </c>
      <c r="B8" s="18">
        <f t="shared" si="0"/>
        <v>1</v>
      </c>
      <c r="C8" s="17">
        <f t="shared" si="1"/>
        <v>0.64516129032258063</v>
      </c>
      <c r="D8" s="44">
        <f t="shared" si="3"/>
        <v>65000</v>
      </c>
      <c r="E8" s="15">
        <f t="shared" si="2"/>
        <v>0.20475875184464212</v>
      </c>
    </row>
    <row r="9" spans="1:5" ht="15" x14ac:dyDescent="0.25">
      <c r="A9" s="1" t="s">
        <v>4</v>
      </c>
      <c r="B9" s="18">
        <f t="shared" si="0"/>
        <v>5</v>
      </c>
      <c r="C9" s="17">
        <f t="shared" si="1"/>
        <v>3.225806451612903</v>
      </c>
      <c r="D9" s="44">
        <f t="shared" si="3"/>
        <v>171912.77000000002</v>
      </c>
      <c r="E9" s="15">
        <f t="shared" si="2"/>
        <v>0.54154837248238519</v>
      </c>
    </row>
    <row r="10" spans="1:5" ht="15" x14ac:dyDescent="0.25">
      <c r="A10" s="1" t="s">
        <v>172</v>
      </c>
      <c r="B10" s="18">
        <f t="shared" si="0"/>
        <v>1</v>
      </c>
      <c r="C10" s="17">
        <f t="shared" si="1"/>
        <v>0.64516129032258063</v>
      </c>
      <c r="D10" s="44">
        <f t="shared" si="3"/>
        <v>6000</v>
      </c>
      <c r="E10" s="15">
        <f t="shared" si="2"/>
        <v>1.8900807862582351E-2</v>
      </c>
    </row>
    <row r="11" spans="1:5" ht="15" x14ac:dyDescent="0.25">
      <c r="A11" s="1" t="s">
        <v>60</v>
      </c>
      <c r="B11" s="18">
        <f t="shared" si="0"/>
        <v>2</v>
      </c>
      <c r="C11" s="17">
        <f t="shared" si="1"/>
        <v>1.2903225806451613</v>
      </c>
      <c r="D11" s="44">
        <f t="shared" si="3"/>
        <v>74913.350000000006</v>
      </c>
      <c r="E11" s="15">
        <f t="shared" si="2"/>
        <v>0.23598713911539729</v>
      </c>
    </row>
    <row r="12" spans="1:5" ht="15" x14ac:dyDescent="0.25">
      <c r="A12" s="1" t="s">
        <v>5</v>
      </c>
      <c r="B12" s="18">
        <f t="shared" si="0"/>
        <v>4</v>
      </c>
      <c r="C12" s="17">
        <f t="shared" si="1"/>
        <v>2.5806451612903225</v>
      </c>
      <c r="D12" s="44">
        <f t="shared" si="3"/>
        <v>126036.1</v>
      </c>
      <c r="E12" s="15">
        <f t="shared" si="2"/>
        <v>0.39703068497486921</v>
      </c>
    </row>
    <row r="13" spans="1:5" ht="15" x14ac:dyDescent="0.25">
      <c r="A13" s="55" t="s">
        <v>281</v>
      </c>
      <c r="B13" s="18">
        <f t="shared" si="0"/>
        <v>1</v>
      </c>
      <c r="C13" s="17">
        <f t="shared" si="1"/>
        <v>0.64516129032258063</v>
      </c>
      <c r="D13" s="44">
        <f t="shared" si="3"/>
        <v>14040</v>
      </c>
      <c r="E13" s="15">
        <f t="shared" si="2"/>
        <v>4.4227890398442701E-2</v>
      </c>
    </row>
    <row r="14" spans="1:5" ht="15" x14ac:dyDescent="0.25">
      <c r="A14" s="1" t="s">
        <v>312</v>
      </c>
      <c r="B14" s="18">
        <f t="shared" si="0"/>
        <v>1</v>
      </c>
      <c r="C14" s="17">
        <f t="shared" si="1"/>
        <v>0.64516129032258063</v>
      </c>
      <c r="D14" s="44">
        <f t="shared" si="3"/>
        <v>34050.51</v>
      </c>
      <c r="E14" s="15">
        <f t="shared" si="2"/>
        <v>0.10726369118882316</v>
      </c>
    </row>
    <row r="15" spans="1:5" ht="15" x14ac:dyDescent="0.25">
      <c r="A15" s="55" t="s">
        <v>7</v>
      </c>
      <c r="B15" s="18">
        <f t="shared" si="0"/>
        <v>1</v>
      </c>
      <c r="C15" s="17">
        <f t="shared" si="1"/>
        <v>0.64516129032258063</v>
      </c>
      <c r="D15" s="44">
        <f t="shared" si="3"/>
        <v>62361</v>
      </c>
      <c r="E15" s="15">
        <f t="shared" si="2"/>
        <v>0.19644554651974966</v>
      </c>
    </row>
    <row r="16" spans="1:5" ht="15" x14ac:dyDescent="0.25">
      <c r="A16" s="55" t="s">
        <v>8</v>
      </c>
      <c r="B16" s="18">
        <f t="shared" si="0"/>
        <v>2</v>
      </c>
      <c r="C16" s="17">
        <f t="shared" si="1"/>
        <v>1.2903225806451613</v>
      </c>
      <c r="D16" s="44">
        <f t="shared" si="3"/>
        <v>2100</v>
      </c>
      <c r="E16" s="15">
        <f t="shared" si="2"/>
        <v>6.6152827519038223E-3</v>
      </c>
    </row>
    <row r="17" spans="1:5" ht="15" x14ac:dyDescent="0.25">
      <c r="A17" s="1" t="s">
        <v>432</v>
      </c>
      <c r="B17" s="18">
        <f t="shared" si="0"/>
        <v>1</v>
      </c>
      <c r="C17" s="17">
        <f t="shared" si="1"/>
        <v>0.64516129032258063</v>
      </c>
      <c r="D17" s="44">
        <f t="shared" si="3"/>
        <v>573300</v>
      </c>
      <c r="E17" s="15">
        <f t="shared" si="2"/>
        <v>1.8059721912697435</v>
      </c>
    </row>
    <row r="18" spans="1:5" ht="15" x14ac:dyDescent="0.25">
      <c r="A18" s="1" t="s">
        <v>264</v>
      </c>
      <c r="B18" s="18">
        <f t="shared" si="0"/>
        <v>1</v>
      </c>
      <c r="C18" s="17">
        <f t="shared" si="1"/>
        <v>0.64516129032258063</v>
      </c>
      <c r="D18" s="44">
        <f t="shared" si="3"/>
        <v>2400</v>
      </c>
      <c r="E18" s="15">
        <f t="shared" si="2"/>
        <v>7.5603231450329404E-3</v>
      </c>
    </row>
    <row r="19" spans="1:5" ht="15" x14ac:dyDescent="0.25">
      <c r="A19" s="1" t="s">
        <v>197</v>
      </c>
      <c r="B19" s="18">
        <f t="shared" si="0"/>
        <v>1</v>
      </c>
      <c r="C19" s="17">
        <f t="shared" si="1"/>
        <v>0.64516129032258063</v>
      </c>
      <c r="D19" s="44">
        <f t="shared" si="3"/>
        <v>22183.200000000001</v>
      </c>
      <c r="E19" s="15">
        <f t="shared" si="2"/>
        <v>6.9880066829539469E-2</v>
      </c>
    </row>
    <row r="20" spans="1:5" ht="15" x14ac:dyDescent="0.25">
      <c r="A20" s="1" t="s">
        <v>125</v>
      </c>
      <c r="B20" s="18">
        <f t="shared" si="0"/>
        <v>1</v>
      </c>
      <c r="C20" s="17">
        <f t="shared" si="1"/>
        <v>0.64516129032258063</v>
      </c>
      <c r="D20" s="44">
        <f t="shared" si="3"/>
        <v>7020</v>
      </c>
      <c r="E20" s="15">
        <f t="shared" si="2"/>
        <v>2.2113945199221351E-2</v>
      </c>
    </row>
    <row r="21" spans="1:5" ht="15" x14ac:dyDescent="0.25">
      <c r="A21" s="1" t="s">
        <v>464</v>
      </c>
      <c r="B21" s="18">
        <f t="shared" si="0"/>
        <v>1</v>
      </c>
      <c r="C21" s="17">
        <f t="shared" si="1"/>
        <v>0.64516129032258063</v>
      </c>
      <c r="D21" s="44">
        <f t="shared" si="3"/>
        <v>50700</v>
      </c>
      <c r="E21" s="15">
        <f t="shared" si="2"/>
        <v>0.15971182643882087</v>
      </c>
    </row>
    <row r="22" spans="1:5" ht="15" x14ac:dyDescent="0.25">
      <c r="A22" s="1" t="s">
        <v>71</v>
      </c>
      <c r="B22" s="18">
        <f t="shared" si="0"/>
        <v>2</v>
      </c>
      <c r="C22" s="17">
        <f t="shared" si="1"/>
        <v>1.2903225806451613</v>
      </c>
      <c r="D22" s="44">
        <f t="shared" si="3"/>
        <v>28431</v>
      </c>
      <c r="E22" s="15">
        <f t="shared" si="2"/>
        <v>8.9561478056846472E-2</v>
      </c>
    </row>
    <row r="23" spans="1:5" ht="15" x14ac:dyDescent="0.25">
      <c r="A23" s="1" t="s">
        <v>72</v>
      </c>
      <c r="B23" s="18">
        <f t="shared" si="0"/>
        <v>1</v>
      </c>
      <c r="C23" s="17">
        <f t="shared" si="1"/>
        <v>0.64516129032258063</v>
      </c>
      <c r="D23" s="44">
        <f t="shared" si="3"/>
        <v>346320</v>
      </c>
      <c r="E23" s="15">
        <f t="shared" si="2"/>
        <v>1.0909546298282533</v>
      </c>
    </row>
    <row r="24" spans="1:5" ht="15" x14ac:dyDescent="0.25">
      <c r="A24" s="1" t="s">
        <v>261</v>
      </c>
      <c r="B24" s="18">
        <f t="shared" si="0"/>
        <v>1</v>
      </c>
      <c r="C24" s="17">
        <f t="shared" si="1"/>
        <v>0.64516129032258063</v>
      </c>
      <c r="D24" s="44">
        <f t="shared" si="3"/>
        <v>93869.1</v>
      </c>
      <c r="E24" s="15">
        <f t="shared" si="2"/>
        <v>0.29570030388892149</v>
      </c>
    </row>
    <row r="25" spans="1:5" ht="15" x14ac:dyDescent="0.25">
      <c r="A25" s="55" t="s">
        <v>59</v>
      </c>
      <c r="B25" s="18">
        <f t="shared" si="0"/>
        <v>1</v>
      </c>
      <c r="C25" s="17">
        <f t="shared" si="1"/>
        <v>0.64516129032258063</v>
      </c>
      <c r="D25" s="44">
        <f t="shared" si="3"/>
        <v>110354.4</v>
      </c>
      <c r="E25" s="15">
        <f t="shared" si="2"/>
        <v>0.3476312185317596</v>
      </c>
    </row>
    <row r="26" spans="1:5" ht="15" x14ac:dyDescent="0.25">
      <c r="A26" s="1" t="s">
        <v>207</v>
      </c>
      <c r="B26" s="18">
        <f t="shared" si="0"/>
        <v>1</v>
      </c>
      <c r="C26" s="17">
        <f t="shared" si="1"/>
        <v>0.64516129032258063</v>
      </c>
      <c r="D26" s="44">
        <f t="shared" si="3"/>
        <v>2267.46</v>
      </c>
      <c r="E26" s="15">
        <f t="shared" si="2"/>
        <v>7.1428042993484956E-3</v>
      </c>
    </row>
    <row r="27" spans="1:5" ht="15" x14ac:dyDescent="0.25">
      <c r="A27" s="1" t="s">
        <v>331</v>
      </c>
      <c r="B27" s="18">
        <f t="shared" si="0"/>
        <v>1</v>
      </c>
      <c r="C27" s="17">
        <f t="shared" si="1"/>
        <v>0.64516129032258063</v>
      </c>
      <c r="D27" s="44">
        <f t="shared" si="3"/>
        <v>0</v>
      </c>
      <c r="E27" s="15">
        <f t="shared" si="2"/>
        <v>0</v>
      </c>
    </row>
    <row r="28" spans="1:5" ht="15" x14ac:dyDescent="0.25">
      <c r="A28" s="55" t="s">
        <v>242</v>
      </c>
      <c r="B28" s="18">
        <f t="shared" si="0"/>
        <v>1</v>
      </c>
      <c r="C28" s="17">
        <f t="shared" si="1"/>
        <v>0.64516129032258063</v>
      </c>
      <c r="D28" s="44">
        <f t="shared" si="3"/>
        <v>93600</v>
      </c>
      <c r="E28" s="15">
        <f t="shared" si="2"/>
        <v>0.29485260265628466</v>
      </c>
    </row>
    <row r="29" spans="1:5" ht="15" x14ac:dyDescent="0.25">
      <c r="A29" s="1" t="s">
        <v>387</v>
      </c>
      <c r="B29" s="18">
        <f t="shared" si="0"/>
        <v>1</v>
      </c>
      <c r="C29" s="17">
        <f t="shared" si="1"/>
        <v>0.64516129032258063</v>
      </c>
      <c r="D29" s="44">
        <f t="shared" si="3"/>
        <v>18630.759999999998</v>
      </c>
      <c r="E29" s="15">
        <f t="shared" si="2"/>
        <v>5.868940251564745E-2</v>
      </c>
    </row>
    <row r="30" spans="1:5" ht="15" x14ac:dyDescent="0.25">
      <c r="A30" s="1" t="s">
        <v>9</v>
      </c>
      <c r="B30" s="18">
        <f t="shared" si="0"/>
        <v>1</v>
      </c>
      <c r="C30" s="17">
        <f t="shared" si="1"/>
        <v>0.64516129032258063</v>
      </c>
      <c r="D30" s="44">
        <f t="shared" si="3"/>
        <v>219316.5</v>
      </c>
      <c r="E30" s="15">
        <f t="shared" si="2"/>
        <v>0.69087650459900696</v>
      </c>
    </row>
    <row r="31" spans="1:5" ht="15" x14ac:dyDescent="0.25">
      <c r="A31" s="55" t="s">
        <v>58</v>
      </c>
      <c r="B31" s="18">
        <f t="shared" si="0"/>
        <v>1</v>
      </c>
      <c r="C31" s="17">
        <f t="shared" si="1"/>
        <v>0.64516129032258063</v>
      </c>
      <c r="D31" s="44">
        <f t="shared" si="3"/>
        <v>9126</v>
      </c>
      <c r="E31" s="15">
        <f t="shared" si="2"/>
        <v>2.8748128758987756E-2</v>
      </c>
    </row>
    <row r="32" spans="1:5" ht="15" x14ac:dyDescent="0.25">
      <c r="A32" s="1" t="s">
        <v>54</v>
      </c>
      <c r="B32" s="18">
        <f t="shared" si="0"/>
        <v>1</v>
      </c>
      <c r="C32" s="17">
        <f t="shared" si="1"/>
        <v>0.64516129032258063</v>
      </c>
      <c r="D32" s="44">
        <f t="shared" si="3"/>
        <v>4500</v>
      </c>
      <c r="E32" s="15">
        <f t="shared" si="2"/>
        <v>1.4175605896936762E-2</v>
      </c>
    </row>
    <row r="33" spans="1:5" ht="15" x14ac:dyDescent="0.25">
      <c r="A33" s="1" t="s">
        <v>354</v>
      </c>
      <c r="B33" s="18">
        <f t="shared" si="0"/>
        <v>1</v>
      </c>
      <c r="C33" s="17">
        <f t="shared" si="1"/>
        <v>0.64516129032258063</v>
      </c>
      <c r="D33" s="44">
        <f t="shared" si="3"/>
        <v>117000</v>
      </c>
      <c r="E33" s="15">
        <f t="shared" si="2"/>
        <v>0.36856575332035585</v>
      </c>
    </row>
    <row r="34" spans="1:5" ht="15" x14ac:dyDescent="0.25">
      <c r="A34" s="55" t="s">
        <v>252</v>
      </c>
      <c r="B34" s="18">
        <f t="shared" si="0"/>
        <v>1</v>
      </c>
      <c r="C34" s="17">
        <f t="shared" si="1"/>
        <v>0.64516129032258063</v>
      </c>
      <c r="D34" s="44">
        <f t="shared" si="3"/>
        <v>1100</v>
      </c>
      <c r="E34" s="15">
        <f t="shared" si="2"/>
        <v>3.4651481081400975E-3</v>
      </c>
    </row>
    <row r="35" spans="1:5" ht="15" x14ac:dyDescent="0.25">
      <c r="A35" s="1" t="s">
        <v>368</v>
      </c>
      <c r="B35" s="18">
        <f t="shared" ref="B35:B62" si="4">COUNTIF(FR,A35)</f>
        <v>1</v>
      </c>
      <c r="C35" s="17">
        <f t="shared" si="1"/>
        <v>0.64516129032258063</v>
      </c>
      <c r="D35" s="44">
        <f t="shared" ref="D35:D62" si="5">SUMIF(FOURNISSEUR,A35,MONTANT)</f>
        <v>399975.63</v>
      </c>
      <c r="E35" s="15">
        <f t="shared" si="2"/>
        <v>1.2599770887242214</v>
      </c>
    </row>
    <row r="36" spans="1:5" ht="15" x14ac:dyDescent="0.25">
      <c r="A36" s="55" t="s">
        <v>304</v>
      </c>
      <c r="B36" s="18">
        <f t="shared" si="4"/>
        <v>3</v>
      </c>
      <c r="C36" s="17">
        <f t="shared" si="1"/>
        <v>1.935483870967742</v>
      </c>
      <c r="D36" s="44">
        <f t="shared" si="5"/>
        <v>216700</v>
      </c>
      <c r="E36" s="15">
        <f t="shared" si="2"/>
        <v>0.68263417730359921</v>
      </c>
    </row>
    <row r="37" spans="1:5" ht="15" x14ac:dyDescent="0.25">
      <c r="A37" s="55" t="s">
        <v>468</v>
      </c>
      <c r="B37" s="18">
        <f t="shared" si="4"/>
        <v>1</v>
      </c>
      <c r="C37" s="17">
        <f t="shared" si="1"/>
        <v>0.64516129032258063</v>
      </c>
      <c r="D37" s="44">
        <f t="shared" si="5"/>
        <v>85410</v>
      </c>
      <c r="E37" s="15">
        <f t="shared" si="2"/>
        <v>0.26905299992385973</v>
      </c>
    </row>
    <row r="38" spans="1:5" ht="15" x14ac:dyDescent="0.25">
      <c r="A38" s="1" t="s">
        <v>160</v>
      </c>
      <c r="B38" s="18">
        <f t="shared" si="4"/>
        <v>1</v>
      </c>
      <c r="C38" s="17">
        <f t="shared" si="1"/>
        <v>0.64516129032258063</v>
      </c>
      <c r="D38" s="44">
        <f t="shared" si="5"/>
        <v>19305</v>
      </c>
      <c r="E38" s="15">
        <f t="shared" si="2"/>
        <v>6.0813349297858713E-2</v>
      </c>
    </row>
    <row r="39" spans="1:5" ht="15" x14ac:dyDescent="0.25">
      <c r="A39" s="55" t="s">
        <v>16</v>
      </c>
      <c r="B39" s="18">
        <f t="shared" si="4"/>
        <v>6</v>
      </c>
      <c r="C39" s="17">
        <f t="shared" si="1"/>
        <v>3.870967741935484</v>
      </c>
      <c r="D39" s="44">
        <f t="shared" si="5"/>
        <v>181520.74</v>
      </c>
      <c r="E39" s="15">
        <f t="shared" si="2"/>
        <v>0.57181477163562777</v>
      </c>
    </row>
    <row r="40" spans="1:5" ht="15" x14ac:dyDescent="0.25">
      <c r="A40" s="1" t="s">
        <v>75</v>
      </c>
      <c r="B40" s="18">
        <f t="shared" si="4"/>
        <v>5</v>
      </c>
      <c r="C40" s="17">
        <f t="shared" si="1"/>
        <v>3.225806451612903</v>
      </c>
      <c r="D40" s="44">
        <f t="shared" si="5"/>
        <v>355373.42</v>
      </c>
      <c r="E40" s="15">
        <f t="shared" si="2"/>
        <v>1.1194741218147966</v>
      </c>
    </row>
    <row r="41" spans="1:5" ht="15" x14ac:dyDescent="0.25">
      <c r="A41" s="1" t="s">
        <v>168</v>
      </c>
      <c r="B41" s="18">
        <f t="shared" si="4"/>
        <v>1</v>
      </c>
      <c r="C41" s="17">
        <f t="shared" si="1"/>
        <v>0.64516129032258063</v>
      </c>
      <c r="D41" s="44">
        <f t="shared" si="5"/>
        <v>640000</v>
      </c>
      <c r="E41" s="15">
        <f t="shared" si="2"/>
        <v>2.0160861720087841</v>
      </c>
    </row>
    <row r="42" spans="1:5" ht="15" x14ac:dyDescent="0.25">
      <c r="A42" s="1" t="s">
        <v>74</v>
      </c>
      <c r="B42" s="18">
        <f t="shared" si="4"/>
        <v>1</v>
      </c>
      <c r="C42" s="17">
        <f t="shared" si="1"/>
        <v>0.64516129032258063</v>
      </c>
      <c r="D42" s="44">
        <f t="shared" si="5"/>
        <v>28754.2</v>
      </c>
      <c r="E42" s="15">
        <f t="shared" si="2"/>
        <v>9.0579601573710908E-2</v>
      </c>
    </row>
    <row r="43" spans="1:5" ht="15" x14ac:dyDescent="0.25">
      <c r="A43" s="1" t="s">
        <v>68</v>
      </c>
      <c r="B43" s="18">
        <f t="shared" si="4"/>
        <v>4</v>
      </c>
      <c r="C43" s="17">
        <f t="shared" si="1"/>
        <v>2.5806451612903225</v>
      </c>
      <c r="D43" s="44">
        <f t="shared" si="5"/>
        <v>47701.79</v>
      </c>
      <c r="E43" s="15">
        <f t="shared" si="2"/>
        <v>0.15026706124854203</v>
      </c>
    </row>
    <row r="44" spans="1:5" ht="15" x14ac:dyDescent="0.25">
      <c r="A44" s="1" t="s">
        <v>6</v>
      </c>
      <c r="B44" s="18">
        <f t="shared" si="4"/>
        <v>2</v>
      </c>
      <c r="C44" s="17">
        <f t="shared" si="1"/>
        <v>1.2903225806451613</v>
      </c>
      <c r="D44" s="44">
        <f t="shared" si="5"/>
        <v>22216.9</v>
      </c>
      <c r="E44" s="15">
        <f t="shared" si="2"/>
        <v>6.9986226367034304E-2</v>
      </c>
    </row>
    <row r="45" spans="1:5" ht="15" x14ac:dyDescent="0.25">
      <c r="A45" s="1" t="s">
        <v>115</v>
      </c>
      <c r="B45" s="18">
        <f t="shared" si="4"/>
        <v>1</v>
      </c>
      <c r="C45" s="17">
        <f t="shared" si="1"/>
        <v>0.64516129032258063</v>
      </c>
      <c r="D45" s="44">
        <f t="shared" si="5"/>
        <v>274950</v>
      </c>
      <c r="E45" s="15">
        <f t="shared" si="2"/>
        <v>0.86612952030283619</v>
      </c>
    </row>
    <row r="46" spans="1:5" ht="15" x14ac:dyDescent="0.25">
      <c r="A46" s="1" t="s">
        <v>17</v>
      </c>
      <c r="B46" s="18">
        <f t="shared" si="4"/>
        <v>3</v>
      </c>
      <c r="C46" s="17">
        <f t="shared" si="1"/>
        <v>1.935483870967742</v>
      </c>
      <c r="D46" s="44">
        <f t="shared" si="5"/>
        <v>75881.929999999993</v>
      </c>
      <c r="E46" s="15">
        <f t="shared" si="2"/>
        <v>0.23903829652865388</v>
      </c>
    </row>
    <row r="47" spans="1:5" ht="15" x14ac:dyDescent="0.25">
      <c r="A47" s="1" t="s">
        <v>61</v>
      </c>
      <c r="B47" s="18">
        <f t="shared" si="4"/>
        <v>1</v>
      </c>
      <c r="C47" s="17">
        <f t="shared" si="1"/>
        <v>0.64516129032258063</v>
      </c>
      <c r="D47" s="44">
        <f t="shared" si="5"/>
        <v>23232.58</v>
      </c>
      <c r="E47" s="15">
        <f t="shared" si="2"/>
        <v>7.3185755122012239E-2</v>
      </c>
    </row>
    <row r="48" spans="1:5" ht="15" x14ac:dyDescent="0.25">
      <c r="A48" s="1" t="s">
        <v>3</v>
      </c>
      <c r="B48" s="18">
        <f t="shared" si="4"/>
        <v>26</v>
      </c>
      <c r="C48" s="17">
        <f t="shared" si="1"/>
        <v>16.774193548387096</v>
      </c>
      <c r="D48" s="44">
        <f t="shared" si="5"/>
        <v>24472049.95999999</v>
      </c>
      <c r="E48" s="15">
        <f t="shared" si="2"/>
        <v>77.090252382912652</v>
      </c>
    </row>
    <row r="49" spans="1:5" ht="15" x14ac:dyDescent="0.25">
      <c r="A49" s="1" t="s">
        <v>403</v>
      </c>
      <c r="B49" s="18">
        <f t="shared" si="4"/>
        <v>4</v>
      </c>
      <c r="C49" s="17">
        <f t="shared" si="1"/>
        <v>2.5806451612903225</v>
      </c>
      <c r="D49" s="44">
        <f t="shared" si="5"/>
        <v>83538</v>
      </c>
      <c r="E49" s="15">
        <f t="shared" si="2"/>
        <v>0.26315594787073404</v>
      </c>
    </row>
    <row r="50" spans="1:5" ht="15" x14ac:dyDescent="0.25">
      <c r="A50" s="1" t="s">
        <v>357</v>
      </c>
      <c r="B50" s="18">
        <f t="shared" si="4"/>
        <v>2</v>
      </c>
      <c r="C50" s="17">
        <f t="shared" si="1"/>
        <v>1.2903225806451613</v>
      </c>
      <c r="D50" s="44">
        <f t="shared" si="5"/>
        <v>652800.41999999993</v>
      </c>
      <c r="E50" s="15">
        <f t="shared" si="2"/>
        <v>2.0564092185055096</v>
      </c>
    </row>
    <row r="51" spans="1:5" ht="15" x14ac:dyDescent="0.25">
      <c r="A51" s="1" t="s">
        <v>73</v>
      </c>
      <c r="B51" s="18">
        <f t="shared" si="4"/>
        <v>5</v>
      </c>
      <c r="C51" s="17">
        <f t="shared" si="1"/>
        <v>3.225806451612903</v>
      </c>
      <c r="D51" s="44">
        <f t="shared" si="5"/>
        <v>92102.22</v>
      </c>
      <c r="E51" s="15">
        <f t="shared" si="2"/>
        <v>0.29013439398954821</v>
      </c>
    </row>
    <row r="52" spans="1:5" ht="15" x14ac:dyDescent="0.25">
      <c r="A52" s="1" t="s">
        <v>76</v>
      </c>
      <c r="B52" s="18">
        <f t="shared" si="4"/>
        <v>2</v>
      </c>
      <c r="C52" s="17">
        <f t="shared" si="1"/>
        <v>1.2903225806451613</v>
      </c>
      <c r="D52" s="44">
        <f t="shared" si="5"/>
        <v>74739.600000000006</v>
      </c>
      <c r="E52" s="15">
        <f t="shared" si="2"/>
        <v>0.23543980322104333</v>
      </c>
    </row>
    <row r="53" spans="1:5" ht="15" x14ac:dyDescent="0.25">
      <c r="A53" s="1" t="s">
        <v>298</v>
      </c>
      <c r="B53" s="18">
        <f t="shared" si="4"/>
        <v>1</v>
      </c>
      <c r="C53" s="17">
        <f t="shared" si="1"/>
        <v>0.64516129032258063</v>
      </c>
      <c r="D53" s="44">
        <f t="shared" si="5"/>
        <v>6000.23</v>
      </c>
      <c r="E53" s="15">
        <f t="shared" si="2"/>
        <v>1.8901532393550417E-2</v>
      </c>
    </row>
    <row r="54" spans="1:5" ht="15" x14ac:dyDescent="0.25">
      <c r="A54" s="1" t="s">
        <v>192</v>
      </c>
      <c r="B54" s="18">
        <f t="shared" si="4"/>
        <v>1</v>
      </c>
      <c r="C54" s="17">
        <f t="shared" si="1"/>
        <v>0.64516129032258063</v>
      </c>
      <c r="D54" s="44">
        <f t="shared" si="5"/>
        <v>7550.57</v>
      </c>
      <c r="E54" s="15">
        <f t="shared" si="2"/>
        <v>2.3785312137163069E-2</v>
      </c>
    </row>
    <row r="55" spans="1:5" ht="15" x14ac:dyDescent="0.25">
      <c r="A55" s="1" t="s">
        <v>174</v>
      </c>
      <c r="B55" s="18">
        <f t="shared" si="4"/>
        <v>7</v>
      </c>
      <c r="C55" s="17">
        <f t="shared" si="1"/>
        <v>4.5161290322580649</v>
      </c>
      <c r="D55" s="44">
        <f t="shared" si="5"/>
        <v>404726.4</v>
      </c>
      <c r="E55" s="15">
        <f t="shared" si="2"/>
        <v>1.2749426538857749</v>
      </c>
    </row>
    <row r="56" spans="1:5" ht="15" x14ac:dyDescent="0.25">
      <c r="A56" s="1" t="s">
        <v>245</v>
      </c>
      <c r="B56" s="18">
        <f t="shared" si="4"/>
        <v>2</v>
      </c>
      <c r="C56" s="17">
        <f t="shared" si="1"/>
        <v>1.2903225806451613</v>
      </c>
      <c r="D56" s="44">
        <f t="shared" si="5"/>
        <v>13660.02</v>
      </c>
      <c r="E56" s="15">
        <f t="shared" si="2"/>
        <v>4.303090223650536E-2</v>
      </c>
    </row>
    <row r="57" spans="1:5" ht="15" x14ac:dyDescent="0.25">
      <c r="A57" s="55" t="s">
        <v>454</v>
      </c>
      <c r="B57" s="18">
        <f t="shared" si="4"/>
        <v>1</v>
      </c>
      <c r="C57" s="17">
        <f t="shared" si="1"/>
        <v>0.64516129032258063</v>
      </c>
      <c r="D57" s="44">
        <f t="shared" si="5"/>
        <v>255273.64</v>
      </c>
      <c r="E57" s="15">
        <f t="shared" si="2"/>
        <v>0.80414633700366933</v>
      </c>
    </row>
    <row r="58" spans="1:5" ht="15" x14ac:dyDescent="0.25">
      <c r="A58" s="1" t="s">
        <v>12</v>
      </c>
      <c r="B58" s="18">
        <f t="shared" si="4"/>
        <v>2</v>
      </c>
      <c r="C58" s="17">
        <f t="shared" si="1"/>
        <v>1.2903225806451613</v>
      </c>
      <c r="D58" s="44">
        <f t="shared" si="5"/>
        <v>156288.75</v>
      </c>
      <c r="E58" s="15">
        <f t="shared" si="2"/>
        <v>0.4923306058055279</v>
      </c>
    </row>
    <row r="59" spans="1:5" ht="15" x14ac:dyDescent="0.25">
      <c r="A59" s="1" t="s">
        <v>13</v>
      </c>
      <c r="B59" s="18">
        <f t="shared" si="4"/>
        <v>1</v>
      </c>
      <c r="C59" s="17">
        <f t="shared" si="1"/>
        <v>0.64516129032258063</v>
      </c>
      <c r="D59" s="44">
        <f t="shared" si="5"/>
        <v>29484</v>
      </c>
      <c r="E59" s="15">
        <f t="shared" si="2"/>
        <v>9.2878569836729666E-2</v>
      </c>
    </row>
    <row r="60" spans="1:5" ht="15" x14ac:dyDescent="0.25">
      <c r="A60" s="1" t="s">
        <v>392</v>
      </c>
      <c r="B60" s="18">
        <f t="shared" si="4"/>
        <v>1</v>
      </c>
      <c r="C60" s="17">
        <f t="shared" si="1"/>
        <v>0.64516129032258063</v>
      </c>
      <c r="D60" s="44">
        <f t="shared" si="5"/>
        <v>93881.15</v>
      </c>
      <c r="E60" s="15">
        <f t="shared" si="2"/>
        <v>0.29573826301137884</v>
      </c>
    </row>
    <row r="61" spans="1:5" ht="15" x14ac:dyDescent="0.25">
      <c r="A61" s="1" t="s">
        <v>14</v>
      </c>
      <c r="B61" s="18">
        <f t="shared" si="4"/>
        <v>1</v>
      </c>
      <c r="C61" s="17">
        <f t="shared" si="1"/>
        <v>0.64516129032258063</v>
      </c>
      <c r="D61" s="44">
        <f t="shared" si="5"/>
        <v>1872</v>
      </c>
      <c r="E61" s="15">
        <f t="shared" si="2"/>
        <v>5.8970520531256929E-3</v>
      </c>
    </row>
    <row r="62" spans="1:5" ht="15" x14ac:dyDescent="0.25">
      <c r="A62" s="1" t="s">
        <v>77</v>
      </c>
      <c r="B62" s="18">
        <f t="shared" si="4"/>
        <v>2</v>
      </c>
      <c r="C62" s="17">
        <f t="shared" si="1"/>
        <v>1.2903225806451613</v>
      </c>
      <c r="D62" s="44">
        <f t="shared" si="5"/>
        <v>42985.8</v>
      </c>
      <c r="E62" s="15">
        <f t="shared" si="2"/>
        <v>0.13541105776989873</v>
      </c>
    </row>
    <row r="63" spans="1:5" x14ac:dyDescent="0.2">
      <c r="A63" s="58" t="s">
        <v>31</v>
      </c>
      <c r="B63" s="59">
        <f>SUM(B3:B62)</f>
        <v>155</v>
      </c>
      <c r="C63" s="60">
        <f>SUM(C3:C62)</f>
        <v>100.00000000000004</v>
      </c>
      <c r="D63" s="61">
        <f>SUM(D3:D62)</f>
        <v>31744674.84999999</v>
      </c>
      <c r="E63" s="62">
        <f>SUM(E3:E62)</f>
        <v>100.00000000000001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H20"/>
  <sheetViews>
    <sheetView zoomScale="70" zoomScaleNormal="70" workbookViewId="0">
      <selection activeCell="H22" sqref="H22"/>
    </sheetView>
  </sheetViews>
  <sheetFormatPr baseColWidth="10" defaultRowHeight="15" x14ac:dyDescent="0.25"/>
  <cols>
    <col min="2" max="2" width="57.85546875" bestFit="1" customWidth="1"/>
    <col min="3" max="3" width="22" style="5" bestFit="1" customWidth="1"/>
    <col min="4" max="4" width="14.5703125" style="5" customWidth="1"/>
    <col min="5" max="5" width="23.28515625" style="42" customWidth="1"/>
    <col min="6" max="6" width="18.85546875" style="24" customWidth="1"/>
    <col min="9" max="9" width="12.42578125" bestFit="1" customWidth="1"/>
  </cols>
  <sheetData>
    <row r="1" spans="1:8" ht="22.5" customHeight="1" x14ac:dyDescent="0.35">
      <c r="B1" s="38" t="s">
        <v>97</v>
      </c>
    </row>
    <row r="2" spans="1:8" ht="20.25" customHeight="1" x14ac:dyDescent="0.35">
      <c r="B2" s="28"/>
    </row>
    <row r="3" spans="1:8" ht="20.25" customHeight="1" x14ac:dyDescent="0.35">
      <c r="B3" s="28"/>
    </row>
    <row r="4" spans="1:8" ht="22.5" customHeight="1" x14ac:dyDescent="0.25">
      <c r="A4" s="1"/>
      <c r="B4" s="29" t="s">
        <v>80</v>
      </c>
      <c r="C4" s="29" t="s">
        <v>36</v>
      </c>
      <c r="D4" s="30" t="s">
        <v>43</v>
      </c>
      <c r="E4" s="47" t="s">
        <v>30</v>
      </c>
      <c r="F4" s="31" t="s">
        <v>44</v>
      </c>
    </row>
    <row r="5" spans="1:8" ht="21" x14ac:dyDescent="0.35">
      <c r="A5" s="46">
        <v>1</v>
      </c>
      <c r="B5" s="19" t="s">
        <v>82</v>
      </c>
      <c r="C5" s="22">
        <f t="shared" ref="C5:C19" si="0">COUNTIF(PR,A5)</f>
        <v>24</v>
      </c>
      <c r="D5" s="23">
        <f>(C5*100/$C$20)</f>
        <v>42.857142857142854</v>
      </c>
      <c r="E5" s="74">
        <f t="shared" ref="E5:E19" si="1">SUMIF(PR,A5,MONTANT)</f>
        <v>254826</v>
      </c>
      <c r="F5" s="63">
        <f>(E5*100)/$E$20</f>
        <v>10.78209865456523</v>
      </c>
    </row>
    <row r="6" spans="1:8" ht="21" x14ac:dyDescent="0.35">
      <c r="A6" s="46">
        <v>2</v>
      </c>
      <c r="B6" s="19" t="s">
        <v>85</v>
      </c>
      <c r="C6" s="22">
        <f t="shared" si="0"/>
        <v>3</v>
      </c>
      <c r="D6" s="23">
        <f t="shared" ref="D6:D19" si="2">(C6*100/$C$20)</f>
        <v>5.3571428571428568</v>
      </c>
      <c r="E6" s="74">
        <f t="shared" si="1"/>
        <v>159240.51</v>
      </c>
      <c r="F6" s="63">
        <f t="shared" ref="F6:F19" si="3">(E6*100)/$E$20</f>
        <v>6.7377225582290707</v>
      </c>
    </row>
    <row r="7" spans="1:8" ht="22.5" customHeight="1" x14ac:dyDescent="0.35">
      <c r="A7" s="46">
        <v>3</v>
      </c>
      <c r="B7" s="19" t="s">
        <v>86</v>
      </c>
      <c r="C7" s="22">
        <f t="shared" si="0"/>
        <v>3</v>
      </c>
      <c r="D7" s="23">
        <f t="shared" si="2"/>
        <v>5.3571428571428568</v>
      </c>
      <c r="E7" s="74">
        <f t="shared" si="1"/>
        <v>269275.5</v>
      </c>
      <c r="F7" s="63">
        <f t="shared" si="3"/>
        <v>11.393480281672121</v>
      </c>
    </row>
    <row r="8" spans="1:8" ht="21" x14ac:dyDescent="0.35">
      <c r="A8" s="46">
        <v>4</v>
      </c>
      <c r="B8" s="21" t="s">
        <v>84</v>
      </c>
      <c r="C8" s="22">
        <f t="shared" si="0"/>
        <v>10</v>
      </c>
      <c r="D8" s="23">
        <f t="shared" si="2"/>
        <v>17.857142857142858</v>
      </c>
      <c r="E8" s="74">
        <f t="shared" si="1"/>
        <v>908630.45000000007</v>
      </c>
      <c r="F8" s="63">
        <f t="shared" si="3"/>
        <v>38.445618392322601</v>
      </c>
      <c r="H8" s="4"/>
    </row>
    <row r="9" spans="1:8" ht="21" x14ac:dyDescent="0.35">
      <c r="A9" s="46">
        <v>5</v>
      </c>
      <c r="B9" s="19" t="s">
        <v>95</v>
      </c>
      <c r="C9" s="22">
        <f t="shared" si="0"/>
        <v>4</v>
      </c>
      <c r="D9" s="23">
        <f t="shared" si="2"/>
        <v>7.1428571428571432</v>
      </c>
      <c r="E9" s="74">
        <f t="shared" si="1"/>
        <v>377018.46</v>
      </c>
      <c r="F9" s="63">
        <f t="shared" si="3"/>
        <v>15.952258522726311</v>
      </c>
    </row>
    <row r="10" spans="1:8" ht="21" x14ac:dyDescent="0.35">
      <c r="A10" s="46">
        <v>6</v>
      </c>
      <c r="B10" s="19" t="s">
        <v>81</v>
      </c>
      <c r="C10" s="22">
        <f t="shared" si="0"/>
        <v>0</v>
      </c>
      <c r="D10" s="23">
        <f t="shared" si="2"/>
        <v>0</v>
      </c>
      <c r="E10" s="74">
        <f t="shared" si="1"/>
        <v>0</v>
      </c>
      <c r="F10" s="63">
        <f t="shared" si="3"/>
        <v>0</v>
      </c>
    </row>
    <row r="11" spans="1:8" ht="21" x14ac:dyDescent="0.35">
      <c r="A11" s="46">
        <v>7</v>
      </c>
      <c r="B11" s="19" t="s">
        <v>89</v>
      </c>
      <c r="C11" s="22">
        <f t="shared" si="0"/>
        <v>0</v>
      </c>
      <c r="D11" s="23">
        <f t="shared" si="2"/>
        <v>0</v>
      </c>
      <c r="E11" s="74">
        <f t="shared" si="1"/>
        <v>0</v>
      </c>
      <c r="F11" s="63">
        <f t="shared" si="3"/>
        <v>0</v>
      </c>
    </row>
    <row r="12" spans="1:8" ht="21" x14ac:dyDescent="0.35">
      <c r="A12" s="46">
        <v>8</v>
      </c>
      <c r="B12" s="21" t="s">
        <v>83</v>
      </c>
      <c r="C12" s="22">
        <f t="shared" si="0"/>
        <v>3</v>
      </c>
      <c r="D12" s="23">
        <f t="shared" si="2"/>
        <v>5.3571428571428568</v>
      </c>
      <c r="E12" s="74">
        <f t="shared" si="1"/>
        <v>59100</v>
      </c>
      <c r="F12" s="63">
        <f t="shared" si="3"/>
        <v>2.5006162263065979</v>
      </c>
    </row>
    <row r="13" spans="1:8" ht="21" x14ac:dyDescent="0.35">
      <c r="A13" s="46">
        <v>9</v>
      </c>
      <c r="B13" s="19" t="s">
        <v>90</v>
      </c>
      <c r="C13" s="22">
        <f t="shared" si="0"/>
        <v>1</v>
      </c>
      <c r="D13" s="23">
        <f t="shared" si="2"/>
        <v>1.7857142857142858</v>
      </c>
      <c r="E13" s="74">
        <f t="shared" si="1"/>
        <v>50959.35</v>
      </c>
      <c r="F13" s="63">
        <f t="shared" si="3"/>
        <v>2.1561722079870917</v>
      </c>
    </row>
    <row r="14" spans="1:8" ht="23.25" customHeight="1" x14ac:dyDescent="0.35">
      <c r="A14" s="46">
        <v>10</v>
      </c>
      <c r="B14" s="20" t="s">
        <v>87</v>
      </c>
      <c r="C14" s="22">
        <f t="shared" si="0"/>
        <v>7</v>
      </c>
      <c r="D14" s="23">
        <f t="shared" si="2"/>
        <v>12.5</v>
      </c>
      <c r="E14" s="74">
        <f t="shared" si="1"/>
        <v>174012.77000000002</v>
      </c>
      <c r="F14" s="63">
        <f t="shared" si="3"/>
        <v>7.3627606809908288</v>
      </c>
    </row>
    <row r="15" spans="1:8" ht="23.25" customHeight="1" x14ac:dyDescent="0.35">
      <c r="A15" s="46">
        <v>11</v>
      </c>
      <c r="B15" s="19" t="s">
        <v>91</v>
      </c>
      <c r="C15" s="22">
        <f t="shared" si="0"/>
        <v>0</v>
      </c>
      <c r="D15" s="23">
        <f t="shared" si="2"/>
        <v>0</v>
      </c>
      <c r="E15" s="74">
        <f t="shared" si="1"/>
        <v>0</v>
      </c>
      <c r="F15" s="63">
        <f t="shared" si="3"/>
        <v>0</v>
      </c>
    </row>
    <row r="16" spans="1:8" ht="23.25" customHeight="1" x14ac:dyDescent="0.35">
      <c r="A16" s="46">
        <v>12</v>
      </c>
      <c r="B16" s="19" t="s">
        <v>88</v>
      </c>
      <c r="C16" s="22">
        <f t="shared" si="0"/>
        <v>0</v>
      </c>
      <c r="D16" s="23">
        <f t="shared" si="2"/>
        <v>0</v>
      </c>
      <c r="E16" s="74">
        <f t="shared" si="1"/>
        <v>0</v>
      </c>
      <c r="F16" s="63">
        <f t="shared" si="3"/>
        <v>0</v>
      </c>
    </row>
    <row r="17" spans="1:6" ht="23.25" customHeight="1" x14ac:dyDescent="0.35">
      <c r="A17" s="46">
        <v>13</v>
      </c>
      <c r="B17" s="19" t="s">
        <v>92</v>
      </c>
      <c r="C17" s="22">
        <f t="shared" si="0"/>
        <v>1</v>
      </c>
      <c r="D17" s="23">
        <f t="shared" si="2"/>
        <v>1.7857142857142858</v>
      </c>
      <c r="E17" s="74">
        <f t="shared" si="1"/>
        <v>110354.4</v>
      </c>
      <c r="F17" s="63">
        <f t="shared" si="3"/>
        <v>4.6692724752001489</v>
      </c>
    </row>
    <row r="18" spans="1:6" ht="21" x14ac:dyDescent="0.35">
      <c r="A18" s="46">
        <v>14</v>
      </c>
      <c r="B18" s="19" t="s">
        <v>94</v>
      </c>
      <c r="C18" s="22">
        <f t="shared" si="0"/>
        <v>0</v>
      </c>
      <c r="D18" s="23">
        <f t="shared" si="2"/>
        <v>0</v>
      </c>
      <c r="E18" s="74">
        <f t="shared" si="1"/>
        <v>0</v>
      </c>
      <c r="F18" s="63">
        <f t="shared" si="3"/>
        <v>0</v>
      </c>
    </row>
    <row r="19" spans="1:6" ht="21" x14ac:dyDescent="0.35">
      <c r="A19" s="46">
        <v>15</v>
      </c>
      <c r="B19" s="19" t="s">
        <v>93</v>
      </c>
      <c r="C19" s="22">
        <f t="shared" si="0"/>
        <v>0</v>
      </c>
      <c r="D19" s="23">
        <f t="shared" si="2"/>
        <v>0</v>
      </c>
      <c r="E19" s="74">
        <f t="shared" si="1"/>
        <v>0</v>
      </c>
      <c r="F19" s="63">
        <f t="shared" si="3"/>
        <v>0</v>
      </c>
    </row>
    <row r="20" spans="1:6" ht="21" x14ac:dyDescent="0.35">
      <c r="A20" s="1"/>
      <c r="B20" s="49" t="s">
        <v>31</v>
      </c>
      <c r="C20" s="22">
        <f>SUM(C5:C19)</f>
        <v>56</v>
      </c>
      <c r="D20" s="45">
        <f>SUM(D5:D19)</f>
        <v>100</v>
      </c>
      <c r="E20" s="48">
        <f>SUM(E5:E19)</f>
        <v>2363417.44</v>
      </c>
      <c r="F20" s="50">
        <f>SUM(F5:F19)</f>
        <v>100.00000000000001</v>
      </c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L10"/>
  <sheetViews>
    <sheetView workbookViewId="0">
      <selection activeCell="D4" sqref="D4"/>
    </sheetView>
  </sheetViews>
  <sheetFormatPr baseColWidth="10" defaultRowHeight="15" x14ac:dyDescent="0.25"/>
  <cols>
    <col min="1" max="1" width="28.42578125" style="5" customWidth="1"/>
    <col min="2" max="2" width="10.5703125" bestFit="1" customWidth="1"/>
    <col min="3" max="3" width="10.42578125" bestFit="1" customWidth="1"/>
    <col min="4" max="4" width="7.42578125" bestFit="1" customWidth="1"/>
    <col min="5" max="5" width="7.85546875" bestFit="1" customWidth="1"/>
    <col min="6" max="6" width="5.42578125" bestFit="1" customWidth="1"/>
    <col min="7" max="7" width="6" bestFit="1" customWidth="1"/>
  </cols>
  <sheetData>
    <row r="1" spans="1:12" x14ac:dyDescent="0.25">
      <c r="A1" s="83" t="s">
        <v>53</v>
      </c>
      <c r="B1" s="83"/>
      <c r="C1" s="83"/>
      <c r="D1" s="83"/>
      <c r="E1" s="83"/>
      <c r="F1" s="83"/>
      <c r="G1" s="83"/>
    </row>
    <row r="3" spans="1:12" ht="17.25" x14ac:dyDescent="0.3">
      <c r="A3" s="6"/>
      <c r="B3" s="79" t="s">
        <v>480</v>
      </c>
      <c r="C3" s="8" t="s">
        <v>481</v>
      </c>
      <c r="D3" s="8" t="s">
        <v>100</v>
      </c>
      <c r="E3" s="8" t="s">
        <v>101</v>
      </c>
      <c r="F3" s="8" t="s">
        <v>102</v>
      </c>
      <c r="G3" s="8" t="s">
        <v>103</v>
      </c>
    </row>
    <row r="4" spans="1:12" ht="18.75" customHeight="1" x14ac:dyDescent="0.25">
      <c r="A4" s="27" t="s">
        <v>49</v>
      </c>
      <c r="B4" s="7">
        <f>COUNTIF(moissd,B3)</f>
        <v>36</v>
      </c>
      <c r="C4" s="7">
        <f t="shared" ref="B4:G4" si="0">COUNTIF(moissd,C3)</f>
        <v>0</v>
      </c>
      <c r="D4" s="7">
        <f t="shared" si="0"/>
        <v>33</v>
      </c>
      <c r="E4" s="7">
        <f t="shared" si="0"/>
        <v>25</v>
      </c>
      <c r="F4" s="7">
        <f t="shared" si="0"/>
        <v>30</v>
      </c>
      <c r="G4" s="7">
        <f t="shared" si="0"/>
        <v>0</v>
      </c>
    </row>
    <row r="5" spans="1:12" ht="18" customHeight="1" x14ac:dyDescent="0.25">
      <c r="A5" s="27" t="s">
        <v>48</v>
      </c>
      <c r="B5" s="7" t="b">
        <f>AND(IF(COUNTIF('BILAN 1ER SEMESTRE 2014'!$A$5:$A$162,"ADDI CHAKIB")&lt;&gt;0,1,0),IF('BILAN 1ER SEMESTRE 2014'!$L$5:$L$162=B3,1,0))</f>
        <v>0</v>
      </c>
      <c r="C5" s="7">
        <f>COUNTIFS(FR,AND("ADDI CHAKIB",moissd=C3))</f>
        <v>0</v>
      </c>
      <c r="D5" s="7">
        <f>COUNTIFS(FR,AND("ADDI CHAKIB",moissd=D3))</f>
        <v>0</v>
      </c>
      <c r="E5" s="7">
        <f>COUNTIFS(FR,AND("ADDI CHAKIB",moissd=E3))</f>
        <v>0</v>
      </c>
      <c r="F5" s="7">
        <f>COUNTIFS(FR,AND("ADDI CHAKIB",moissd=F3))</f>
        <v>0</v>
      </c>
      <c r="G5" s="7">
        <f>COUNTIFS(FR,AND("ADDI CHAKIB",moissd=G3))</f>
        <v>0</v>
      </c>
    </row>
    <row r="6" spans="1:12" ht="21.75" customHeight="1" x14ac:dyDescent="0.25">
      <c r="A6" s="27" t="s">
        <v>50</v>
      </c>
      <c r="B6" s="7"/>
      <c r="C6" s="7"/>
      <c r="D6" s="7"/>
      <c r="E6" s="7"/>
      <c r="F6" s="7"/>
      <c r="G6" s="7"/>
      <c r="L6" s="78"/>
    </row>
    <row r="10" spans="1:12" x14ac:dyDescent="0.25">
      <c r="I10" s="77"/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I8"/>
  <sheetViews>
    <sheetView zoomScale="85" zoomScaleNormal="85" workbookViewId="0">
      <selection activeCell="C3" sqref="C3"/>
    </sheetView>
  </sheetViews>
  <sheetFormatPr baseColWidth="10" defaultRowHeight="15" x14ac:dyDescent="0.25"/>
  <cols>
    <col min="2" max="2" width="27.85546875" customWidth="1"/>
    <col min="3" max="3" width="15.140625" customWidth="1"/>
  </cols>
  <sheetData>
    <row r="1" spans="1:9" ht="18.75" x14ac:dyDescent="0.3">
      <c r="A1" s="41"/>
      <c r="B1" s="26" t="s">
        <v>52</v>
      </c>
      <c r="C1" s="41"/>
      <c r="D1" s="41"/>
      <c r="E1" s="41"/>
      <c r="F1" s="41"/>
      <c r="G1" s="41"/>
      <c r="H1" s="41"/>
      <c r="I1" s="41"/>
    </row>
    <row r="2" spans="1:9" ht="19.5" x14ac:dyDescent="0.3">
      <c r="A2" s="41"/>
      <c r="B2" s="51"/>
      <c r="C2" s="52" t="s">
        <v>480</v>
      </c>
      <c r="D2" s="52" t="s">
        <v>99</v>
      </c>
      <c r="E2" s="52" t="s">
        <v>100</v>
      </c>
      <c r="F2" s="52" t="s">
        <v>101</v>
      </c>
      <c r="G2" s="52" t="s">
        <v>102</v>
      </c>
      <c r="H2" s="52" t="s">
        <v>103</v>
      </c>
      <c r="I2" s="41"/>
    </row>
    <row r="3" spans="1:9" ht="21" customHeight="1" x14ac:dyDescent="0.3">
      <c r="A3" s="41"/>
      <c r="B3" s="53" t="s">
        <v>40</v>
      </c>
      <c r="C3" s="54"/>
      <c r="D3" s="54"/>
      <c r="E3" s="54"/>
      <c r="F3" s="54"/>
      <c r="G3" s="54"/>
      <c r="H3" s="54"/>
      <c r="I3" s="41"/>
    </row>
    <row r="4" spans="1:9" ht="20.25" customHeight="1" x14ac:dyDescent="0.3">
      <c r="A4" s="41"/>
      <c r="B4" s="53" t="s">
        <v>38</v>
      </c>
      <c r="C4" s="54"/>
      <c r="D4" s="54"/>
      <c r="E4" s="54"/>
      <c r="F4" s="54"/>
      <c r="G4" s="54"/>
      <c r="H4" s="54"/>
      <c r="I4" s="41"/>
    </row>
    <row r="5" spans="1:9" ht="18.75" customHeight="1" x14ac:dyDescent="0.3">
      <c r="A5" s="41"/>
      <c r="B5" s="53" t="s">
        <v>37</v>
      </c>
      <c r="C5" s="54"/>
      <c r="D5" s="54"/>
      <c r="E5" s="54"/>
      <c r="F5" s="54"/>
      <c r="G5" s="54"/>
      <c r="H5" s="54"/>
      <c r="I5" s="41"/>
    </row>
    <row r="6" spans="1:9" ht="21.75" customHeight="1" x14ac:dyDescent="0.3">
      <c r="A6" s="41"/>
      <c r="B6" s="53" t="s">
        <v>39</v>
      </c>
      <c r="C6" s="54"/>
      <c r="D6" s="54"/>
      <c r="E6" s="54"/>
      <c r="F6" s="54"/>
      <c r="G6" s="54"/>
      <c r="H6" s="54"/>
      <c r="I6" s="41"/>
    </row>
    <row r="7" spans="1:9" ht="20.25" customHeight="1" x14ac:dyDescent="0.3">
      <c r="A7" s="41"/>
      <c r="B7" s="53" t="s">
        <v>104</v>
      </c>
      <c r="C7" s="54"/>
      <c r="D7" s="54"/>
      <c r="E7" s="54"/>
      <c r="F7" s="54"/>
      <c r="G7" s="54"/>
      <c r="H7" s="54"/>
      <c r="I7" s="41"/>
    </row>
    <row r="8" spans="1:9" ht="21.75" customHeight="1" x14ac:dyDescent="0.3">
      <c r="A8" s="41"/>
      <c r="B8" s="53" t="s">
        <v>41</v>
      </c>
      <c r="C8" s="54"/>
      <c r="D8" s="54"/>
      <c r="E8" s="54"/>
      <c r="F8" s="54"/>
      <c r="G8" s="54"/>
      <c r="H8" s="54"/>
      <c r="I8" s="41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11</vt:i4>
      </vt:variant>
    </vt:vector>
  </HeadingPairs>
  <TitlesOfParts>
    <vt:vector size="18" baseType="lpstr">
      <vt:lpstr>Feuil1</vt:lpstr>
      <vt:lpstr>BILAN 1ER SEMESTRE 2014</vt:lpstr>
      <vt:lpstr>SERVICE</vt:lpstr>
      <vt:lpstr>FOURNISSEUR</vt:lpstr>
      <vt:lpstr>PRODUIT</vt:lpstr>
      <vt:lpstr>Fluctuation achats </vt:lpstr>
      <vt:lpstr>facturation</vt:lpstr>
      <vt:lpstr>DATED</vt:lpstr>
      <vt:lpstr>DATER</vt:lpstr>
      <vt:lpstr>FOURNISSEUR</vt:lpstr>
      <vt:lpstr>FR</vt:lpstr>
      <vt:lpstr>MNT</vt:lpstr>
      <vt:lpstr>moissd</vt:lpstr>
      <vt:lpstr>MONTANT</vt:lpstr>
      <vt:lpstr>NAFTAL</vt:lpstr>
      <vt:lpstr>NBC</vt:lpstr>
      <vt:lpstr>PR</vt:lpstr>
      <vt:lpstr>SD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port-meheni-97</dc:creator>
  <cp:lastModifiedBy>capauro</cp:lastModifiedBy>
  <cp:lastPrinted>2014-06-09T13:29:44Z</cp:lastPrinted>
  <dcterms:created xsi:type="dcterms:W3CDTF">2013-01-07T13:47:21Z</dcterms:created>
  <dcterms:modified xsi:type="dcterms:W3CDTF">2014-06-25T20:33:30Z</dcterms:modified>
</cp:coreProperties>
</file>