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709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/Users/yousribaatout/Documents/"/>
    </mc:Choice>
  </mc:AlternateContent>
  <bookViews>
    <workbookView xWindow="0" yWindow="460" windowWidth="25600" windowHeight="14480" tabRatio="500" activeTab="1"/>
  </bookViews>
  <sheets>
    <sheet name="Graphique1" sheetId="2" r:id="rId1"/>
    <sheet name="Feuil1" sheetId="1" r:id="rId2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1" l="1"/>
  <c r="E9" i="1"/>
  <c r="E8" i="1"/>
  <c r="E7" i="1"/>
  <c r="E37" i="1"/>
  <c r="D38" i="1"/>
  <c r="E38" i="1"/>
  <c r="E29" i="1"/>
  <c r="D30" i="1"/>
  <c r="E30" i="1"/>
  <c r="E31" i="1"/>
  <c r="D32" i="1"/>
  <c r="E32" i="1"/>
  <c r="E33" i="1"/>
  <c r="D34" i="1"/>
  <c r="E34" i="1"/>
  <c r="E35" i="1"/>
  <c r="D36" i="1"/>
  <c r="E36" i="1"/>
  <c r="D26" i="1"/>
  <c r="E26" i="1"/>
  <c r="E19" i="1"/>
  <c r="F19" i="1"/>
  <c r="D20" i="1"/>
  <c r="E20" i="1"/>
  <c r="F20" i="1"/>
  <c r="E21" i="1"/>
  <c r="F21" i="1"/>
  <c r="D22" i="1"/>
  <c r="E22" i="1"/>
  <c r="F22" i="1"/>
  <c r="E23" i="1"/>
  <c r="F23" i="1"/>
  <c r="D24" i="1"/>
  <c r="E24" i="1"/>
  <c r="F24" i="1"/>
  <c r="E25" i="1"/>
  <c r="F25" i="1"/>
  <c r="F26" i="1"/>
  <c r="E27" i="1"/>
  <c r="F27" i="1"/>
  <c r="D28" i="1"/>
  <c r="E28" i="1"/>
  <c r="F28" i="1"/>
  <c r="F29" i="1"/>
  <c r="F30" i="1"/>
  <c r="F31" i="1"/>
  <c r="F32" i="1"/>
  <c r="F33" i="1"/>
  <c r="F34" i="1"/>
  <c r="F35" i="1"/>
  <c r="F36" i="1"/>
  <c r="F37" i="1"/>
  <c r="F3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E6" i="1"/>
  <c r="J11" i="1"/>
  <c r="D2" i="1"/>
</calcChain>
</file>

<file path=xl/sharedStrings.xml><?xml version="1.0" encoding="utf-8"?>
<sst xmlns="http://schemas.openxmlformats.org/spreadsheetml/2006/main" count="41" uniqueCount="31">
  <si>
    <t>N°OF</t>
  </si>
  <si>
    <t>PRODUIT</t>
  </si>
  <si>
    <t>QUANTITE PLANIFIEE</t>
  </si>
  <si>
    <t>TEMPS PLANIFIE</t>
  </si>
  <si>
    <t>of-0001</t>
  </si>
  <si>
    <t>of-0002</t>
  </si>
  <si>
    <t>of-0003</t>
  </si>
  <si>
    <t>of-0005</t>
  </si>
  <si>
    <t>of-0006</t>
  </si>
  <si>
    <t>of-0007</t>
  </si>
  <si>
    <t>of-0008</t>
  </si>
  <si>
    <t>of-0009</t>
  </si>
  <si>
    <t>cumul planif</t>
  </si>
  <si>
    <t>Planifié</t>
  </si>
  <si>
    <t>Semaine</t>
  </si>
  <si>
    <t>Du</t>
  </si>
  <si>
    <t>Au</t>
  </si>
  <si>
    <t>Cadence produit</t>
  </si>
  <si>
    <t>Temps fermeture Ligne</t>
  </si>
  <si>
    <t>Fin OF planifié</t>
  </si>
  <si>
    <t>Debut OF planifié</t>
  </si>
  <si>
    <t>chgt</t>
  </si>
  <si>
    <t>of-0004</t>
  </si>
  <si>
    <t>of-00010</t>
  </si>
  <si>
    <t>pcs/h</t>
  </si>
  <si>
    <t>produit</t>
  </si>
  <si>
    <t>férié</t>
  </si>
  <si>
    <t>réunion</t>
  </si>
  <si>
    <t>essai</t>
  </si>
  <si>
    <t>fermeture</t>
  </si>
  <si>
    <t>pause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</si>
</sst>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)\ _€_ ;_ * \(#,##0.00\)\ _€_ ;_ * &quot;-&quot;??_)\ _€_ ;_ @_ "/>
    <numFmt numFmtId="164" formatCode="_ * #,##0_)\ _€_ ;_ * \(#,##0\)\ _€_ ;_ * &quot;-&quot;??_)\ _€_ ;_ @_ "/>
    <numFmt numFmtId="165" formatCode="[h]:mm"/>
    <numFmt numFmtId="166" formatCode="h:mm;@"/>
    <numFmt numFmtId="167" formatCode="[$-40C]dddd\ d\ mmmm\ yyyy\ hh:mm"/>
    <numFmt numFmtId="168" formatCode="ddd\ dd\ mmm\ yyyy\ hh:mm"/>
    <numFmt numFmtId="169" formatCode="dddd\ d\ mmmm\ yyyy\ hh:mm"/>
    <numFmt numFmtId="170" formatCode="[hh]:mm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9" fontId="0" fillId="2" borderId="1" xfId="0" applyNumberForma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6" fontId="0" fillId="0" borderId="0" xfId="0" applyNumberFormat="1" applyFill="1" applyAlignment="1">
      <alignment horizontal="center" vertical="center"/>
    </xf>
    <xf numFmtId="164" fontId="0" fillId="0" borderId="0" xfId="1" applyNumberFormat="1" applyFont="1" applyFill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64" fontId="0" fillId="0" borderId="5" xfId="1" applyNumberFormat="1" applyFont="1" applyFill="1" applyBorder="1" applyAlignment="1">
      <alignment horizontal="center" vertical="center"/>
    </xf>
    <xf numFmtId="43" fontId="0" fillId="2" borderId="6" xfId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0" borderId="9" xfId="1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170" fontId="0" fillId="0" borderId="0" xfId="0" applyNumberFormat="1" applyAlignment="1">
      <alignment horizontal="center" vertical="center"/>
    </xf>
    <xf numFmtId="169" fontId="0" fillId="0" borderId="1" xfId="1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68" fontId="0" fillId="0" borderId="0" xfId="0" applyNumberFormat="1" applyFont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chartsheet" Target="chartsheets/sheet1.xml"/><Relationship Id="rId2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6220214558333"/>
          <c:y val="0.0271739130434783"/>
          <c:w val="0.906039610769178"/>
          <c:h val="0.737252784873463"/>
        </c:manualLayout>
      </c:layout>
      <c:scatterChart>
        <c:scatterStyle val="lineMarker"/>
        <c:varyColors val="0"/>
        <c:ser>
          <c:idx val="0"/>
          <c:order val="0"/>
          <c:tx>
            <c:strRef>
              <c:f>Feuil1!$C$17</c:f>
              <c:strCache>
                <c:ptCount val="1"/>
                <c:pt idx="0">
                  <c:v>Planifié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xVal>
            <c:numRef>
              <c:f>Feuil1!$I$19:$I$38</c:f>
              <c:numCache>
                <c:formatCode>ddd\ dd\ mmm\ yyyy\ hh:mm</c:formatCode>
                <c:ptCount val="20"/>
                <c:pt idx="0">
                  <c:v>42856.25</c:v>
                </c:pt>
                <c:pt idx="1">
                  <c:v>42856.875</c:v>
                </c:pt>
                <c:pt idx="2">
                  <c:v>42856.95416666667</c:v>
                </c:pt>
                <c:pt idx="3">
                  <c:v>42857.01826923077</c:v>
                </c:pt>
                <c:pt idx="4">
                  <c:v>42857.09743589744</c:v>
                </c:pt>
                <c:pt idx="5">
                  <c:v>42857.20160256411</c:v>
                </c:pt>
                <c:pt idx="6">
                  <c:v>42857.22243589744</c:v>
                </c:pt>
                <c:pt idx="7">
                  <c:v>42857.40993589744</c:v>
                </c:pt>
                <c:pt idx="8">
                  <c:v>42857.43076923078</c:v>
                </c:pt>
                <c:pt idx="9">
                  <c:v>42857.53493589744</c:v>
                </c:pt>
                <c:pt idx="10">
                  <c:v>42857.55576923078</c:v>
                </c:pt>
                <c:pt idx="11">
                  <c:v>42857.70000000001</c:v>
                </c:pt>
                <c:pt idx="12">
                  <c:v>42857.72083333335</c:v>
                </c:pt>
                <c:pt idx="13">
                  <c:v>42857.90833333335</c:v>
                </c:pt>
                <c:pt idx="14">
                  <c:v>42857.92916666668</c:v>
                </c:pt>
                <c:pt idx="15">
                  <c:v>42858.32500000002</c:v>
                </c:pt>
                <c:pt idx="16">
                  <c:v>42858.34583333335</c:v>
                </c:pt>
                <c:pt idx="17">
                  <c:v>42858.4615740741</c:v>
                </c:pt>
                <c:pt idx="18">
                  <c:v>42858.48240740742</c:v>
                </c:pt>
                <c:pt idx="19">
                  <c:v>42858.5865740741</c:v>
                </c:pt>
              </c:numCache>
            </c:numRef>
          </c:xVal>
          <c:yVal>
            <c:numRef>
              <c:f>Feuil1!$G$19:$G$38</c:f>
              <c:numCache>
                <c:formatCode>_ * #,##0_)\ _€_ ;_ * \(#,##0\)\ _€_ ;_ * "-"??_)\ _€_ ;_ @_ </c:formatCode>
                <c:ptCount val="20"/>
                <c:pt idx="0">
                  <c:v>0.0</c:v>
                </c:pt>
                <c:pt idx="1">
                  <c:v>150000.0</c:v>
                </c:pt>
                <c:pt idx="2">
                  <c:v>150000.0</c:v>
                </c:pt>
                <c:pt idx="3">
                  <c:v>170000.0</c:v>
                </c:pt>
                <c:pt idx="4">
                  <c:v>170000.0</c:v>
                </c:pt>
                <c:pt idx="5">
                  <c:v>215000.0</c:v>
                </c:pt>
                <c:pt idx="6">
                  <c:v>215000.0</c:v>
                </c:pt>
                <c:pt idx="7">
                  <c:v>260000.0</c:v>
                </c:pt>
                <c:pt idx="8">
                  <c:v>260000.0</c:v>
                </c:pt>
                <c:pt idx="9">
                  <c:v>305000.0</c:v>
                </c:pt>
                <c:pt idx="10">
                  <c:v>305000.0</c:v>
                </c:pt>
                <c:pt idx="11">
                  <c:v>350000.0</c:v>
                </c:pt>
                <c:pt idx="12">
                  <c:v>350000.0</c:v>
                </c:pt>
                <c:pt idx="13">
                  <c:v>395000.0</c:v>
                </c:pt>
                <c:pt idx="14">
                  <c:v>395000.0</c:v>
                </c:pt>
                <c:pt idx="15">
                  <c:v>490000.0</c:v>
                </c:pt>
                <c:pt idx="16">
                  <c:v>490000.0</c:v>
                </c:pt>
                <c:pt idx="17">
                  <c:v>540000.0</c:v>
                </c:pt>
                <c:pt idx="18">
                  <c:v>540000.0</c:v>
                </c:pt>
                <c:pt idx="19">
                  <c:v>585000.0</c:v>
                </c:pt>
              </c:numCache>
            </c:numRef>
          </c:yVal>
          <c:smooth val="0"/>
        </c:ser>
        <c:ser>
          <c:idx val="1"/>
          <c:order val="1"/>
          <c:tx>
            <c:v>Réalisé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Feuil1!$K$19:$K$28</c:f>
              <c:numCache>
                <c:formatCode>ddd\ dd\ mmm\ yyyy\ hh:mm</c:formatCode>
                <c:ptCount val="10"/>
              </c:numCache>
            </c:numRef>
          </c:xVal>
          <c:yVal>
            <c:numRef>
              <c:f>Feuil1!$M$19:$M$28</c:f>
              <c:numCache>
                <c:formatCode>General</c:formatCode>
                <c:ptCount val="10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2555280"/>
        <c:axId val="2142558304"/>
      </c:scatterChart>
      <c:valAx>
        <c:axId val="2142555280"/>
        <c:scaling>
          <c:orientation val="minMax"/>
        </c:scaling>
        <c:delete val="0"/>
        <c:axPos val="b"/>
        <c:numFmt formatCode="ddd\ dd\ mmm\ yyyy\ hh:mm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42558304"/>
        <c:crosses val="autoZero"/>
        <c:crossBetween val="midCat"/>
        <c:majorUnit val="0.0833333333333333"/>
      </c:valAx>
      <c:valAx>
        <c:axId val="214255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_ * #,##0_)\ _€_ ;_ * \(#,##0\)\ _€_ ;_ * &quot;-&quot;??_)\ _€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425552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phique1"/>
  <sheetViews>
    <sheetView workbookViewId="0"/>
  </sheetViews>
  <pageMargins left="0.7" right="0.7" top="0.75" bottom="0.75" header="0.3" footer="0.3"/>
  <pageSetup paperSize="9" orientation="landscape" horizontalDpi="0" verticalDpi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le1" enableFormatConditionsCalculation="0"/>
  <dimension ref="A1:L38"/>
  <sheetViews>
    <sheetView tabSelected="1" zoomScale="107" workbookViewId="0">
      <selection activeCell="E9" sqref="E9"/>
    </sheetView>
  </sheetViews>
  <sheetFormatPr baseColWidth="10" defaultRowHeight="16" x14ac:dyDescent="0.2"/>
  <cols>
    <col min="1" max="2" width="10.83203125" style="1"/>
    <col min="3" max="3" width="24" style="3" customWidth="1"/>
    <col min="4" max="4" width="24" style="2" customWidth="1"/>
    <col min="5" max="5" width="10" style="1" customWidth="1"/>
    <col min="6" max="6" width="11.1640625" style="1" bestFit="1" customWidth="1"/>
    <col min="7" max="7" width="12" style="3" customWidth="1"/>
    <col min="8" max="8" width="20.1640625" style="1" bestFit="1" customWidth="1"/>
    <col min="9" max="9" width="24" style="1" customWidth="1"/>
    <col min="10" max="10" width="20.33203125" style="1" bestFit="1" customWidth="1"/>
    <col min="11" max="11" width="19.33203125" style="1" bestFit="1" customWidth="1"/>
    <col min="12" max="13" width="20" style="1" bestFit="1" customWidth="1"/>
    <col min="14" max="16384" width="10.83203125" style="1"/>
  </cols>
  <sheetData>
    <row r="1" spans="2:11" x14ac:dyDescent="0.2">
      <c r="B1" s="8" t="s">
        <v>14</v>
      </c>
      <c r="C1" s="13" t="s">
        <v>15</v>
      </c>
      <c r="D1" s="14" t="s">
        <v>16</v>
      </c>
      <c r="H1" s="32" t="s">
        <v>17</v>
      </c>
      <c r="I1" s="33"/>
    </row>
    <row r="2" spans="2:11" x14ac:dyDescent="0.2">
      <c r="B2" s="15">
        <v>18</v>
      </c>
      <c r="C2" s="7">
        <v>42856.25</v>
      </c>
      <c r="D2" s="7">
        <f>C2+C3</f>
        <v>42863.25</v>
      </c>
      <c r="E2" s="5"/>
      <c r="H2" s="8" t="s">
        <v>25</v>
      </c>
      <c r="I2" s="9" t="s">
        <v>24</v>
      </c>
    </row>
    <row r="3" spans="2:11" s="16" customFormat="1" x14ac:dyDescent="0.2">
      <c r="B3" s="19"/>
      <c r="C3" s="30">
        <v>7</v>
      </c>
      <c r="D3" s="4"/>
      <c r="E3" s="17"/>
      <c r="G3" s="18"/>
      <c r="H3" s="8">
        <v>1</v>
      </c>
      <c r="I3" s="9">
        <v>10000</v>
      </c>
    </row>
    <row r="4" spans="2:11" x14ac:dyDescent="0.2">
      <c r="C4" s="31" t="s">
        <v>18</v>
      </c>
      <c r="D4" s="31"/>
      <c r="E4" s="5"/>
      <c r="H4" s="8">
        <v>2</v>
      </c>
      <c r="I4" s="9">
        <v>10000</v>
      </c>
    </row>
    <row r="5" spans="2:11" x14ac:dyDescent="0.2">
      <c r="C5" s="8" t="s">
        <v>15</v>
      </c>
      <c r="D5" s="8" t="s">
        <v>16</v>
      </c>
      <c r="H5" s="8">
        <v>5</v>
      </c>
      <c r="I5" s="9">
        <v>13000</v>
      </c>
    </row>
    <row r="6" spans="2:11" x14ac:dyDescent="0.2">
      <c r="B6" s="1" t="s">
        <v>26</v>
      </c>
      <c r="C6" s="10">
        <v>42856.25</v>
      </c>
      <c r="D6" s="10">
        <v>42857.25</v>
      </c>
      <c r="E6" s="4">
        <f>D6-C6</f>
        <v>1</v>
      </c>
      <c r="H6" s="8">
        <v>10</v>
      </c>
      <c r="I6" s="9">
        <v>18000</v>
      </c>
    </row>
    <row r="7" spans="2:11" x14ac:dyDescent="0.2">
      <c r="B7" s="1" t="s">
        <v>27</v>
      </c>
      <c r="C7" s="10">
        <v>42857.541666666664</v>
      </c>
      <c r="D7" s="10">
        <v>42857.625</v>
      </c>
      <c r="E7" s="4">
        <f>D7-C7</f>
        <v>8.3333333335758653E-2</v>
      </c>
    </row>
    <row r="8" spans="2:11" x14ac:dyDescent="0.2">
      <c r="B8" s="1" t="s">
        <v>30</v>
      </c>
      <c r="C8" s="10">
        <v>42859.5</v>
      </c>
      <c r="D8" s="10">
        <v>42859.541666666664</v>
      </c>
      <c r="E8" s="4">
        <f>D8-C8</f>
        <v>4.1666666664241347E-2</v>
      </c>
      <c r="K8" s="7"/>
    </row>
    <row r="9" spans="2:11" x14ac:dyDescent="0.2">
      <c r="B9" s="1" t="s">
        <v>28</v>
      </c>
      <c r="C9" s="10">
        <v>42859.583333333336</v>
      </c>
      <c r="D9" s="10">
        <v>42859.666666666664</v>
      </c>
      <c r="E9" s="4">
        <f>D9-C9</f>
        <v>8.3333333328482695E-2</v>
      </c>
    </row>
    <row r="10" spans="2:11" x14ac:dyDescent="0.2">
      <c r="B10" s="1" t="s">
        <v>29</v>
      </c>
      <c r="C10" s="10">
        <v>42861</v>
      </c>
      <c r="D10" s="10">
        <v>42863.25</v>
      </c>
      <c r="E10" s="4">
        <f>D10-C10</f>
        <v>2.25</v>
      </c>
    </row>
    <row r="11" spans="2:11" x14ac:dyDescent="0.2">
      <c r="C11" s="10"/>
      <c r="D11" s="10"/>
      <c r="J11" s="7">
        <f>IF(H19&gt;=C6,H19+E6,H19)</f>
        <v>42857.25</v>
      </c>
    </row>
    <row r="12" spans="2:11" x14ac:dyDescent="0.2">
      <c r="C12" s="11"/>
      <c r="D12" s="12"/>
    </row>
    <row r="13" spans="2:11" x14ac:dyDescent="0.2">
      <c r="C13" s="11"/>
      <c r="D13" s="12"/>
    </row>
    <row r="14" spans="2:11" x14ac:dyDescent="0.2">
      <c r="C14" s="11"/>
      <c r="D14" s="12"/>
    </row>
    <row r="15" spans="2:11" x14ac:dyDescent="0.2">
      <c r="C15" s="11"/>
      <c r="D15" s="12"/>
    </row>
    <row r="17" spans="1:12" x14ac:dyDescent="0.2">
      <c r="C17" s="3" t="s">
        <v>13</v>
      </c>
    </row>
    <row r="18" spans="1:12" ht="17" thickBot="1" x14ac:dyDescent="0.25">
      <c r="A18" s="1" t="s">
        <v>0</v>
      </c>
      <c r="B18" s="1" t="s">
        <v>1</v>
      </c>
      <c r="C18" s="3" t="s">
        <v>2</v>
      </c>
      <c r="D18" s="2" t="s">
        <v>3</v>
      </c>
      <c r="E18" s="5"/>
      <c r="F18" s="1" t="s">
        <v>12</v>
      </c>
      <c r="H18" s="6" t="s">
        <v>20</v>
      </c>
      <c r="I18" s="6" t="s">
        <v>19</v>
      </c>
    </row>
    <row r="19" spans="1:12" x14ac:dyDescent="0.2">
      <c r="A19" s="28"/>
      <c r="B19" s="21"/>
      <c r="C19" s="22">
        <v>0</v>
      </c>
      <c r="D19" s="29">
        <v>0</v>
      </c>
      <c r="E19" s="30">
        <f t="shared" ref="E19:E22" si="0">D19/24</f>
        <v>0</v>
      </c>
      <c r="F19" s="4">
        <f>E19</f>
        <v>0</v>
      </c>
      <c r="G19" s="3">
        <f>C19</f>
        <v>0</v>
      </c>
      <c r="H19" s="7">
        <f>C2</f>
        <v>42856.25</v>
      </c>
      <c r="I19" s="7">
        <f>H19+E19</f>
        <v>42856.25</v>
      </c>
      <c r="J19" s="7"/>
      <c r="K19" s="7"/>
      <c r="L19" s="3"/>
    </row>
    <row r="20" spans="1:12" ht="17" thickBot="1" x14ac:dyDescent="0.25">
      <c r="A20" s="24" t="s">
        <v>4</v>
      </c>
      <c r="B20" s="25">
        <v>1</v>
      </c>
      <c r="C20" s="26">
        <v>150000</v>
      </c>
      <c r="D20" s="27">
        <f>C20/(VLOOKUP(B20,$H$3:$I$6,2,0))</f>
        <v>15</v>
      </c>
      <c r="E20" s="30">
        <f t="shared" si="0"/>
        <v>0.625</v>
      </c>
      <c r="F20" s="4">
        <f>F19+E20</f>
        <v>0.625</v>
      </c>
      <c r="G20" s="3">
        <f t="shared" ref="G20:G21" si="1">G19+C20</f>
        <v>150000</v>
      </c>
      <c r="H20" s="7">
        <f>I19</f>
        <v>42856.25</v>
      </c>
      <c r="I20" s="7">
        <f t="shared" ref="I20:I28" si="2">H20+E20</f>
        <v>42856.875</v>
      </c>
      <c r="J20" s="7"/>
      <c r="K20" s="7"/>
      <c r="L20" s="3"/>
    </row>
    <row r="21" spans="1:12" x14ac:dyDescent="0.2">
      <c r="A21" s="20" t="s">
        <v>21</v>
      </c>
      <c r="B21" s="21"/>
      <c r="C21" s="22">
        <v>0</v>
      </c>
      <c r="D21" s="23">
        <v>1.9</v>
      </c>
      <c r="E21" s="30">
        <f t="shared" si="0"/>
        <v>7.9166666666666663E-2</v>
      </c>
      <c r="F21" s="4">
        <f t="shared" ref="F21:F28" si="3">F20+E21</f>
        <v>0.70416666666666661</v>
      </c>
      <c r="G21" s="3">
        <f t="shared" si="1"/>
        <v>150000</v>
      </c>
      <c r="H21" s="7">
        <f t="shared" ref="H21:H28" si="4">I20</f>
        <v>42856.875</v>
      </c>
      <c r="I21" s="7">
        <f t="shared" si="2"/>
        <v>42856.95416666667</v>
      </c>
      <c r="J21" s="7"/>
      <c r="K21" s="7"/>
      <c r="L21" s="3"/>
    </row>
    <row r="22" spans="1:12" ht="17" thickBot="1" x14ac:dyDescent="0.25">
      <c r="A22" s="24" t="s">
        <v>5</v>
      </c>
      <c r="B22" s="25">
        <v>5</v>
      </c>
      <c r="C22" s="26">
        <v>20000</v>
      </c>
      <c r="D22" s="27">
        <f>C22/(VLOOKUP(B22,$H$3:$I$6,2,0))</f>
        <v>1.5384615384615385</v>
      </c>
      <c r="E22" s="30">
        <f t="shared" si="0"/>
        <v>6.4102564102564111E-2</v>
      </c>
      <c r="F22" s="4">
        <f>F21+E22</f>
        <v>0.7682692307692307</v>
      </c>
      <c r="G22" s="3">
        <f t="shared" ref="G22:G38" si="5">G21+C22</f>
        <v>170000</v>
      </c>
      <c r="H22" s="7">
        <f>I21</f>
        <v>42856.95416666667</v>
      </c>
      <c r="I22" s="7">
        <f>H22+E22</f>
        <v>42857.018269230772</v>
      </c>
      <c r="J22" s="7"/>
      <c r="K22" s="7"/>
      <c r="L22" s="3"/>
    </row>
    <row r="23" spans="1:12" x14ac:dyDescent="0.2">
      <c r="A23" s="20" t="s">
        <v>21</v>
      </c>
      <c r="B23" s="21"/>
      <c r="C23" s="22"/>
      <c r="D23" s="23">
        <v>1.9</v>
      </c>
      <c r="E23" s="30">
        <f t="shared" ref="E23:E28" si="6">D23/24</f>
        <v>7.9166666666666663E-2</v>
      </c>
      <c r="F23" s="4">
        <f t="shared" si="3"/>
        <v>0.84743589743589731</v>
      </c>
      <c r="G23" s="3">
        <f t="shared" si="5"/>
        <v>170000</v>
      </c>
      <c r="H23" s="7">
        <f t="shared" si="4"/>
        <v>42857.018269230772</v>
      </c>
      <c r="I23" s="7">
        <f t="shared" si="2"/>
        <v>42857.097435897442</v>
      </c>
      <c r="J23" s="7"/>
      <c r="K23" s="7"/>
      <c r="L23" s="3"/>
    </row>
    <row r="24" spans="1:12" ht="17" thickBot="1" x14ac:dyDescent="0.25">
      <c r="A24" s="24" t="s">
        <v>6</v>
      </c>
      <c r="B24" s="25">
        <v>10</v>
      </c>
      <c r="C24" s="26">
        <v>45000</v>
      </c>
      <c r="D24" s="27">
        <f>C24/(VLOOKUP(B24,$H$3:$I$6,2,0))</f>
        <v>2.5</v>
      </c>
      <c r="E24" s="30">
        <f t="shared" si="6"/>
        <v>0.10416666666666667</v>
      </c>
      <c r="F24" s="4">
        <f t="shared" si="3"/>
        <v>0.95160256410256394</v>
      </c>
      <c r="G24" s="3">
        <f t="shared" si="5"/>
        <v>215000</v>
      </c>
      <c r="H24" s="7">
        <f t="shared" si="4"/>
        <v>42857.097435897442</v>
      </c>
      <c r="I24" s="7">
        <f t="shared" si="2"/>
        <v>42857.201602564106</v>
      </c>
      <c r="J24" s="7"/>
      <c r="K24" s="7"/>
      <c r="L24" s="3"/>
    </row>
    <row r="25" spans="1:12" x14ac:dyDescent="0.2">
      <c r="A25" s="20" t="s">
        <v>21</v>
      </c>
      <c r="B25" s="21"/>
      <c r="C25" s="22"/>
      <c r="D25" s="23">
        <v>0.5</v>
      </c>
      <c r="E25" s="30">
        <f t="shared" si="6"/>
        <v>2.0833333333333332E-2</v>
      </c>
      <c r="F25" s="4">
        <f t="shared" si="3"/>
        <v>0.97243589743589731</v>
      </c>
      <c r="G25" s="3">
        <f t="shared" si="5"/>
        <v>215000</v>
      </c>
      <c r="H25" s="7">
        <f t="shared" si="4"/>
        <v>42857.201602564106</v>
      </c>
      <c r="I25" s="7">
        <f t="shared" si="2"/>
        <v>42857.222435897442</v>
      </c>
      <c r="J25" s="7"/>
      <c r="K25" s="7"/>
      <c r="L25" s="3"/>
    </row>
    <row r="26" spans="1:12" ht="17" thickBot="1" x14ac:dyDescent="0.25">
      <c r="A26" s="24" t="s">
        <v>22</v>
      </c>
      <c r="B26" s="25">
        <v>2</v>
      </c>
      <c r="C26" s="26">
        <v>45000</v>
      </c>
      <c r="D26" s="27">
        <f>C26/(VLOOKUP(B26,$H$3:$I$6,2,0))</f>
        <v>4.5</v>
      </c>
      <c r="E26" s="30">
        <f t="shared" si="6"/>
        <v>0.1875</v>
      </c>
      <c r="F26" s="4">
        <f t="shared" si="3"/>
        <v>1.1599358974358973</v>
      </c>
      <c r="G26" s="3">
        <f t="shared" si="5"/>
        <v>260000</v>
      </c>
      <c r="H26" s="7">
        <f t="shared" si="4"/>
        <v>42857.222435897442</v>
      </c>
      <c r="I26" s="7">
        <f t="shared" si="2"/>
        <v>42857.409935897442</v>
      </c>
      <c r="J26" s="7"/>
      <c r="K26" s="7"/>
      <c r="L26" s="3"/>
    </row>
    <row r="27" spans="1:12" x14ac:dyDescent="0.2">
      <c r="A27" s="20" t="s">
        <v>21</v>
      </c>
      <c r="B27" s="21"/>
      <c r="C27" s="22"/>
      <c r="D27" s="23">
        <v>0.5</v>
      </c>
      <c r="E27" s="30">
        <f t="shared" si="6"/>
        <v>2.0833333333333332E-2</v>
      </c>
      <c r="F27" s="4">
        <f t="shared" si="3"/>
        <v>1.1807692307692306</v>
      </c>
      <c r="G27" s="3">
        <f t="shared" si="5"/>
        <v>260000</v>
      </c>
      <c r="H27" s="7">
        <f t="shared" si="4"/>
        <v>42857.409935897442</v>
      </c>
      <c r="I27" s="7">
        <f t="shared" si="2"/>
        <v>42857.430769230778</v>
      </c>
      <c r="J27" s="7"/>
      <c r="K27" s="7"/>
      <c r="L27" s="3"/>
    </row>
    <row r="28" spans="1:12" ht="17" thickBot="1" x14ac:dyDescent="0.25">
      <c r="A28" s="24" t="s">
        <v>7</v>
      </c>
      <c r="B28" s="25">
        <v>10</v>
      </c>
      <c r="C28" s="26">
        <v>45000</v>
      </c>
      <c r="D28" s="27">
        <f>C28/(VLOOKUP(B28,$H$3:$I$6,2,0))</f>
        <v>2.5</v>
      </c>
      <c r="E28" s="30">
        <f t="shared" si="6"/>
        <v>0.10416666666666667</v>
      </c>
      <c r="F28" s="4">
        <f t="shared" si="3"/>
        <v>1.2849358974358973</v>
      </c>
      <c r="G28" s="3">
        <f t="shared" si="5"/>
        <v>305000</v>
      </c>
      <c r="H28" s="7">
        <f t="shared" si="4"/>
        <v>42857.430769230778</v>
      </c>
      <c r="I28" s="7">
        <f t="shared" si="2"/>
        <v>42857.534935897442</v>
      </c>
      <c r="J28" s="7"/>
      <c r="K28" s="7"/>
      <c r="L28" s="3"/>
    </row>
    <row r="29" spans="1:12" x14ac:dyDescent="0.2">
      <c r="A29" s="20" t="s">
        <v>21</v>
      </c>
      <c r="B29" s="21"/>
      <c r="C29" s="22"/>
      <c r="D29" s="23">
        <v>0.5</v>
      </c>
      <c r="E29" s="30">
        <f t="shared" ref="E29:E32" si="7">D29/24</f>
        <v>2.0833333333333332E-2</v>
      </c>
      <c r="F29" s="4">
        <f t="shared" ref="F29:F37" si="8">F28+E29</f>
        <v>1.3057692307692306</v>
      </c>
      <c r="G29" s="3">
        <f t="shared" si="5"/>
        <v>305000</v>
      </c>
      <c r="H29" s="7">
        <f t="shared" ref="H29:H37" si="9">I28</f>
        <v>42857.534935897442</v>
      </c>
      <c r="I29" s="7">
        <f t="shared" ref="I29:I37" si="10">H29+E29</f>
        <v>42857.555769230778</v>
      </c>
    </row>
    <row r="30" spans="1:12" ht="17" thickBot="1" x14ac:dyDescent="0.25">
      <c r="A30" s="24" t="s">
        <v>8</v>
      </c>
      <c r="B30" s="25">
        <v>5</v>
      </c>
      <c r="C30" s="26">
        <v>45000</v>
      </c>
      <c r="D30" s="27">
        <f>C30/(VLOOKUP(B30,$H$3:$I$6,2,0))</f>
        <v>3.4615384615384617</v>
      </c>
      <c r="E30" s="30">
        <f t="shared" si="7"/>
        <v>0.14423076923076925</v>
      </c>
      <c r="F30" s="4">
        <f t="shared" si="8"/>
        <v>1.4499999999999997</v>
      </c>
      <c r="G30" s="3">
        <f t="shared" si="5"/>
        <v>350000</v>
      </c>
      <c r="H30" s="34">
        <f t="shared" si="9"/>
        <v>42857.555769230778</v>
      </c>
      <c r="I30" s="7">
        <f t="shared" si="10"/>
        <v>42857.700000000012</v>
      </c>
    </row>
    <row r="31" spans="1:12" x14ac:dyDescent="0.2">
      <c r="A31" s="20" t="s">
        <v>21</v>
      </c>
      <c r="B31" s="21"/>
      <c r="C31" s="22"/>
      <c r="D31" s="23">
        <v>0.5</v>
      </c>
      <c r="E31" s="30">
        <f t="shared" si="7"/>
        <v>2.0833333333333332E-2</v>
      </c>
      <c r="F31" s="4">
        <f t="shared" si="8"/>
        <v>1.470833333333333</v>
      </c>
      <c r="G31" s="3">
        <f t="shared" si="5"/>
        <v>350000</v>
      </c>
      <c r="H31" s="7">
        <f t="shared" si="9"/>
        <v>42857.700000000012</v>
      </c>
      <c r="I31" s="7">
        <f t="shared" si="10"/>
        <v>42857.720833333347</v>
      </c>
    </row>
    <row r="32" spans="1:12" ht="17" thickBot="1" x14ac:dyDescent="0.25">
      <c r="A32" s="24" t="s">
        <v>9</v>
      </c>
      <c r="B32" s="25">
        <v>2</v>
      </c>
      <c r="C32" s="26">
        <v>45000</v>
      </c>
      <c r="D32" s="27">
        <f>C32/(VLOOKUP(B32,$H$3:$I$6,2,0))</f>
        <v>4.5</v>
      </c>
      <c r="E32" s="30">
        <f t="shared" si="7"/>
        <v>0.1875</v>
      </c>
      <c r="F32" s="4">
        <f t="shared" si="8"/>
        <v>1.658333333333333</v>
      </c>
      <c r="G32" s="3">
        <f t="shared" si="5"/>
        <v>395000</v>
      </c>
      <c r="H32" s="7">
        <f t="shared" si="9"/>
        <v>42857.720833333347</v>
      </c>
      <c r="I32" s="7">
        <f t="shared" si="10"/>
        <v>42857.908333333347</v>
      </c>
    </row>
    <row r="33" spans="1:9" x14ac:dyDescent="0.2">
      <c r="A33" s="20" t="s">
        <v>21</v>
      </c>
      <c r="B33" s="21"/>
      <c r="C33" s="22"/>
      <c r="D33" s="23">
        <v>0.5</v>
      </c>
      <c r="E33" s="30">
        <f>D33/24</f>
        <v>2.0833333333333332E-2</v>
      </c>
      <c r="F33" s="4">
        <f t="shared" si="8"/>
        <v>1.6791666666666663</v>
      </c>
      <c r="G33" s="3">
        <f t="shared" si="5"/>
        <v>395000</v>
      </c>
      <c r="H33" s="7">
        <f t="shared" si="9"/>
        <v>42857.908333333347</v>
      </c>
      <c r="I33" s="7">
        <f t="shared" si="10"/>
        <v>42857.929166666683</v>
      </c>
    </row>
    <row r="34" spans="1:9" ht="17" thickBot="1" x14ac:dyDescent="0.25">
      <c r="A34" s="24" t="s">
        <v>10</v>
      </c>
      <c r="B34" s="25">
        <v>1</v>
      </c>
      <c r="C34" s="26">
        <v>95000</v>
      </c>
      <c r="D34" s="27">
        <f>C34/(VLOOKUP(B34,$H$3:$I$6,2,0))</f>
        <v>9.5</v>
      </c>
      <c r="E34" s="30">
        <f>D34/24</f>
        <v>0.39583333333333331</v>
      </c>
      <c r="F34" s="4">
        <f t="shared" si="8"/>
        <v>2.0749999999999997</v>
      </c>
      <c r="G34" s="3">
        <f t="shared" si="5"/>
        <v>490000</v>
      </c>
      <c r="H34" s="7">
        <f t="shared" si="9"/>
        <v>42857.929166666683</v>
      </c>
      <c r="I34" s="7">
        <f t="shared" si="10"/>
        <v>42858.325000000019</v>
      </c>
    </row>
    <row r="35" spans="1:9" x14ac:dyDescent="0.2">
      <c r="A35" s="20" t="s">
        <v>21</v>
      </c>
      <c r="B35" s="21"/>
      <c r="C35" s="22"/>
      <c r="D35" s="23">
        <v>0.5</v>
      </c>
      <c r="E35" s="30">
        <f>D35/24</f>
        <v>2.0833333333333332E-2</v>
      </c>
      <c r="F35" s="4">
        <f t="shared" si="8"/>
        <v>2.0958333333333332</v>
      </c>
      <c r="G35" s="3">
        <f t="shared" si="5"/>
        <v>490000</v>
      </c>
      <c r="H35" s="7">
        <f t="shared" si="9"/>
        <v>42858.325000000019</v>
      </c>
      <c r="I35" s="7">
        <f t="shared" si="10"/>
        <v>42858.345833333355</v>
      </c>
    </row>
    <row r="36" spans="1:9" ht="17" thickBot="1" x14ac:dyDescent="0.25">
      <c r="A36" s="24" t="s">
        <v>11</v>
      </c>
      <c r="B36" s="25">
        <v>10</v>
      </c>
      <c r="C36" s="26">
        <v>50000</v>
      </c>
      <c r="D36" s="27">
        <f>C36/(VLOOKUP(B36,$H$3:$I$6,2,0))</f>
        <v>2.7777777777777777</v>
      </c>
      <c r="E36" s="30">
        <f>D36/24</f>
        <v>0.11574074074074074</v>
      </c>
      <c r="F36" s="4">
        <f t="shared" si="8"/>
        <v>2.2115740740740741</v>
      </c>
      <c r="G36" s="3">
        <f t="shared" si="5"/>
        <v>540000</v>
      </c>
      <c r="H36" s="7">
        <f t="shared" si="9"/>
        <v>42858.345833333355</v>
      </c>
      <c r="I36" s="7">
        <f t="shared" si="10"/>
        <v>42858.461574074092</v>
      </c>
    </row>
    <row r="37" spans="1:9" x14ac:dyDescent="0.2">
      <c r="A37" s="20" t="s">
        <v>21</v>
      </c>
      <c r="B37" s="21"/>
      <c r="C37" s="22"/>
      <c r="D37" s="23">
        <v>0.5</v>
      </c>
      <c r="E37" s="30">
        <f t="shared" ref="E37:E38" si="11">D37/24</f>
        <v>2.0833333333333332E-2</v>
      </c>
      <c r="F37" s="4">
        <f t="shared" si="8"/>
        <v>2.2324074074074076</v>
      </c>
      <c r="G37" s="3">
        <f t="shared" si="5"/>
        <v>540000</v>
      </c>
      <c r="H37" s="7">
        <f t="shared" si="9"/>
        <v>42858.461574074092</v>
      </c>
      <c r="I37" s="7">
        <f t="shared" si="10"/>
        <v>42858.482407407428</v>
      </c>
    </row>
    <row r="38" spans="1:9" ht="17" thickBot="1" x14ac:dyDescent="0.25">
      <c r="A38" s="24" t="s">
        <v>23</v>
      </c>
      <c r="B38" s="25">
        <v>10</v>
      </c>
      <c r="C38" s="26">
        <v>45000</v>
      </c>
      <c r="D38" s="27">
        <f>C38/(VLOOKUP(B38,$H$3:$I$6,2,0))</f>
        <v>2.5</v>
      </c>
      <c r="E38" s="30">
        <f t="shared" si="11"/>
        <v>0.10416666666666667</v>
      </c>
      <c r="F38" s="4">
        <f t="shared" ref="F38" si="12">F37+E38</f>
        <v>2.3365740740740741</v>
      </c>
      <c r="G38" s="3">
        <f t="shared" si="5"/>
        <v>585000</v>
      </c>
      <c r="H38" s="7">
        <f t="shared" ref="H38" si="13">I37</f>
        <v>42858.482407407428</v>
      </c>
      <c r="I38" s="7">
        <f t="shared" ref="I38" si="14">H38+E38</f>
        <v>42858.586574074092</v>
      </c>
    </row>
  </sheetData>
  <mergeCells count="2">
    <mergeCell ref="C4:D4"/>
    <mergeCell ref="H1:I1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</vt:vector>
  </HeadingPairs>
  <TitlesOfParts>
    <vt:vector size="2" baseType="lpstr">
      <vt:lpstr>Feuil1</vt:lpstr>
      <vt:lpstr>Graphique1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de Microsoft Office</cp:lastModifiedBy>
  <cp:lastPrinted>2017-05-08T13:54:20Z</cp:lastPrinted>
  <dcterms:created xsi:type="dcterms:W3CDTF">2017-05-05T16:39:44Z</dcterms:created>
  <dcterms:modified xsi:type="dcterms:W3CDTF">2017-05-08T13:59:11Z</dcterms:modified>
</cp:coreProperties>
</file>