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/Users/yousribaatout/Documents/"/>
    </mc:Choice>
  </mc:AlternateContent>
  <bookViews>
    <workbookView xWindow="0" yWindow="460" windowWidth="25600" windowHeight="14480" tabRatio="500" activeTab="1"/>
  </bookViews>
  <sheets>
    <sheet name="Graphique1" sheetId="2" r:id="rId1"/>
    <sheet name="Feuil1" sheetId="1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0" i="1" l="1"/>
  <c r="M21" i="1"/>
  <c r="M22" i="1"/>
  <c r="M23" i="1"/>
  <c r="M24" i="1"/>
  <c r="M25" i="1"/>
  <c r="D26" i="1"/>
  <c r="E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M19" i="1"/>
  <c r="E6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I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D36" i="1"/>
  <c r="E36" i="1"/>
  <c r="D38" i="1"/>
  <c r="E38" i="1"/>
  <c r="K19" i="1"/>
  <c r="H20" i="1"/>
  <c r="E7" i="1"/>
  <c r="E8" i="1"/>
  <c r="E9" i="1"/>
  <c r="E10" i="1"/>
  <c r="D24" i="1"/>
  <c r="E24" i="1"/>
  <c r="D28" i="1"/>
  <c r="E28" i="1"/>
  <c r="D30" i="1"/>
  <c r="E30" i="1"/>
  <c r="D32" i="1"/>
  <c r="E32" i="1"/>
  <c r="D34" i="1"/>
  <c r="E34" i="1"/>
  <c r="D20" i="1"/>
  <c r="E20" i="1"/>
  <c r="E21" i="1"/>
  <c r="D22" i="1"/>
  <c r="E22" i="1"/>
  <c r="E23" i="1"/>
  <c r="E37" i="1"/>
  <c r="E29" i="1"/>
  <c r="E31" i="1"/>
  <c r="E33" i="1"/>
  <c r="E35" i="1"/>
  <c r="E19" i="1"/>
  <c r="F19" i="1"/>
  <c r="F20" i="1"/>
  <c r="F21" i="1"/>
  <c r="F22" i="1"/>
  <c r="F23" i="1"/>
  <c r="F24" i="1"/>
  <c r="E25" i="1"/>
  <c r="F25" i="1"/>
  <c r="F26" i="1"/>
  <c r="E27" i="1"/>
  <c r="F27" i="1"/>
  <c r="F28" i="1"/>
  <c r="F29" i="1"/>
  <c r="F30" i="1"/>
  <c r="F31" i="1"/>
  <c r="F32" i="1"/>
  <c r="F33" i="1"/>
  <c r="F34" i="1"/>
  <c r="F35" i="1"/>
  <c r="F36" i="1"/>
  <c r="F37" i="1"/>
  <c r="F3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H19" i="1"/>
  <c r="K11" i="1"/>
  <c r="D2" i="1"/>
</calcChain>
</file>

<file path=xl/sharedStrings.xml><?xml version="1.0" encoding="utf-8"?>
<sst xmlns="http://schemas.openxmlformats.org/spreadsheetml/2006/main" count="49" uniqueCount="38">
  <si>
    <t>N°OF</t>
  </si>
  <si>
    <t>PRODUIT</t>
  </si>
  <si>
    <t>QUANTITE PLANIFIEE</t>
  </si>
  <si>
    <t>TEMPS PLANIFIE</t>
  </si>
  <si>
    <t>of-0001</t>
  </si>
  <si>
    <t>of-0002</t>
  </si>
  <si>
    <t>of-0003</t>
  </si>
  <si>
    <t>of-0005</t>
  </si>
  <si>
    <t>of-0006</t>
  </si>
  <si>
    <t>of-0007</t>
  </si>
  <si>
    <t>of-0008</t>
  </si>
  <si>
    <t>of-0009</t>
  </si>
  <si>
    <t>cumul planif</t>
  </si>
  <si>
    <t>Planifié</t>
  </si>
  <si>
    <t>Semaine</t>
  </si>
  <si>
    <t>Du</t>
  </si>
  <si>
    <t>Au</t>
  </si>
  <si>
    <t>Cadence produit</t>
  </si>
  <si>
    <t>Temps fermeture Ligne</t>
  </si>
  <si>
    <t>Fin OF planifié</t>
  </si>
  <si>
    <t>Debut OF planifié</t>
  </si>
  <si>
    <t>chgt</t>
  </si>
  <si>
    <t>of-0004</t>
  </si>
  <si>
    <t>of-00010</t>
  </si>
  <si>
    <t>pcs/h</t>
  </si>
  <si>
    <t>produit</t>
  </si>
  <si>
    <t>férié</t>
  </si>
  <si>
    <t>réunion</t>
  </si>
  <si>
    <t>essai</t>
  </si>
  <si>
    <t>fermeture</t>
  </si>
  <si>
    <t>pause</t>
  </si>
  <si>
    <t>Début OF planifié</t>
  </si>
  <si>
    <t>Durée</t>
  </si>
  <si>
    <t>Avec fermeture ligne</t>
  </si>
  <si>
    <t>Sans fermeture ligne</t>
  </si>
  <si>
    <t>decalage de 24h ok suite jour férié</t>
  </si>
  <si>
    <t>production de 10h avec réunion de 2h mais décalage de 34h, normallement nous devrions finir cet OF à 18:00</t>
  </si>
  <si>
    <t>production de 4h30 avec une pause de 1h et un essai de 2h00 mais décalage de 4h30 seulement, normallement nous devrions finir cet OF à 18:30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</si>
</sst>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)\ _€_ ;_ * \(#,##0.00\)\ _€_ ;_ * &quot;-&quot;??_)\ _€_ ;_ @_ "/>
    <numFmt numFmtId="164" formatCode="_ * #,##0_)\ _€_ ;_ * \(#,##0\)\ _€_ ;_ * &quot;-&quot;??_)\ _€_ ;_ @_ "/>
    <numFmt numFmtId="165" formatCode="[h]:mm"/>
    <numFmt numFmtId="166" formatCode="h:mm;@"/>
    <numFmt numFmtId="167" formatCode="[$-40C]dddd\ d\ mmmm\ yyyy\ hh:mm"/>
    <numFmt numFmtId="168" formatCode="ddd\ dd\ mmm\ yyyy\ hh:mm"/>
    <numFmt numFmtId="169" formatCode="dddd\ d\ mmmm\ yyyy\ hh:mm"/>
    <numFmt numFmtId="170" formatCode="[hh]:mm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9" fontId="0" fillId="2" borderId="1" xfId="0" applyNumberForma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4" fontId="0" fillId="0" borderId="5" xfId="1" applyNumberFormat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0" borderId="9" xfId="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68" fontId="0" fillId="0" borderId="0" xfId="0" applyNumberFormat="1" applyFont="1" applyAlignment="1">
      <alignment horizontal="center" vertical="center"/>
    </xf>
    <xf numFmtId="168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9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6220214558333"/>
          <c:y val="0.0271739130434783"/>
          <c:w val="0.906039610769178"/>
          <c:h val="0.737252784873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Feuil1!$C$17</c:f>
              <c:strCache>
                <c:ptCount val="1"/>
                <c:pt idx="0">
                  <c:v>Planifié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Feuil1!$I$19:$I$38</c:f>
              <c:numCache>
                <c:formatCode>ddd\ dd\ mmm\ yyyy\ hh:mm</c:formatCode>
                <c:ptCount val="20"/>
                <c:pt idx="0">
                  <c:v>42856.25</c:v>
                </c:pt>
                <c:pt idx="1">
                  <c:v>42856.66666666666</c:v>
                </c:pt>
                <c:pt idx="2">
                  <c:v>42856.75</c:v>
                </c:pt>
                <c:pt idx="3">
                  <c:v>42856.91666666666</c:v>
                </c:pt>
                <c:pt idx="4">
                  <c:v>42857.0</c:v>
                </c:pt>
                <c:pt idx="5">
                  <c:v>42857.20833333334</c:v>
                </c:pt>
                <c:pt idx="6">
                  <c:v>42857.22916666667</c:v>
                </c:pt>
                <c:pt idx="7">
                  <c:v>42857.43750000001</c:v>
                </c:pt>
                <c:pt idx="8">
                  <c:v>42857.45833333334</c:v>
                </c:pt>
                <c:pt idx="9">
                  <c:v>42857.64583333334</c:v>
                </c:pt>
                <c:pt idx="10">
                  <c:v>42857.66666666668</c:v>
                </c:pt>
                <c:pt idx="11">
                  <c:v>42858.04166666668</c:v>
                </c:pt>
                <c:pt idx="12">
                  <c:v>42858.06250000001</c:v>
                </c:pt>
                <c:pt idx="13">
                  <c:v>42859.00000000001</c:v>
                </c:pt>
                <c:pt idx="14">
                  <c:v>42859.02083333335</c:v>
                </c:pt>
                <c:pt idx="15">
                  <c:v>42863.18750000001</c:v>
                </c:pt>
                <c:pt idx="16">
                  <c:v>42863.20833333335</c:v>
                </c:pt>
                <c:pt idx="17">
                  <c:v>42863.41666666669</c:v>
                </c:pt>
                <c:pt idx="18">
                  <c:v>42863.43750000002</c:v>
                </c:pt>
                <c:pt idx="19">
                  <c:v>42863.62500000002</c:v>
                </c:pt>
              </c:numCache>
            </c:numRef>
          </c:xVal>
          <c:yVal>
            <c:numRef>
              <c:f>Feuil1!$G$19:$G$38</c:f>
              <c:numCache>
                <c:formatCode>_ * #,##0_)\ _€_ ;_ * \(#,##0\)\ _€_ ;_ * "-"??_)\ _€_ ;_ @_ </c:formatCode>
                <c:ptCount val="20"/>
                <c:pt idx="0">
                  <c:v>0.0</c:v>
                </c:pt>
                <c:pt idx="1">
                  <c:v>10.0</c:v>
                </c:pt>
                <c:pt idx="2">
                  <c:v>10.0</c:v>
                </c:pt>
                <c:pt idx="3">
                  <c:v>30.0</c:v>
                </c:pt>
                <c:pt idx="4">
                  <c:v>30.0</c:v>
                </c:pt>
                <c:pt idx="5">
                  <c:v>80.0</c:v>
                </c:pt>
                <c:pt idx="6">
                  <c:v>80.0</c:v>
                </c:pt>
                <c:pt idx="7">
                  <c:v>90.0</c:v>
                </c:pt>
                <c:pt idx="8">
                  <c:v>90.0</c:v>
                </c:pt>
                <c:pt idx="9">
                  <c:v>135.0</c:v>
                </c:pt>
                <c:pt idx="10">
                  <c:v>135.0</c:v>
                </c:pt>
                <c:pt idx="11">
                  <c:v>180.0</c:v>
                </c:pt>
                <c:pt idx="12">
                  <c:v>180.0</c:v>
                </c:pt>
                <c:pt idx="13">
                  <c:v>225.0</c:v>
                </c:pt>
                <c:pt idx="14">
                  <c:v>225.0</c:v>
                </c:pt>
                <c:pt idx="15">
                  <c:v>325.0</c:v>
                </c:pt>
                <c:pt idx="16">
                  <c:v>325.0</c:v>
                </c:pt>
                <c:pt idx="17">
                  <c:v>375.0</c:v>
                </c:pt>
                <c:pt idx="18">
                  <c:v>375.0</c:v>
                </c:pt>
                <c:pt idx="19">
                  <c:v>420.0</c:v>
                </c:pt>
              </c:numCache>
            </c:numRef>
          </c:yVal>
          <c:smooth val="0"/>
        </c:ser>
        <c:ser>
          <c:idx val="1"/>
          <c:order val="1"/>
          <c:tx>
            <c:v>Réalisé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Feuil1!#REF!</c:f>
            </c:numRef>
          </c:xVal>
          <c:yVal>
            <c:numRef>
              <c:f>Feuil1!$N$19:$N$28</c:f>
              <c:numCache>
                <c:formatCode>General</c:formatCode>
                <c:ptCount val="10"/>
                <c:pt idx="0">
                  <c:v>0.0</c:v>
                </c:pt>
                <c:pt idx="1">
                  <c:v>0.0</c:v>
                </c:pt>
                <c:pt idx="9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768784"/>
        <c:axId val="2106127392"/>
      </c:scatterChart>
      <c:valAx>
        <c:axId val="2105768784"/>
        <c:scaling>
          <c:orientation val="minMax"/>
        </c:scaling>
        <c:delete val="0"/>
        <c:axPos val="b"/>
        <c:numFmt formatCode="ddd\ dd\ mmm\ yyyy\ hh:mm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6127392"/>
        <c:crosses val="autoZero"/>
        <c:crossBetween val="midCat"/>
        <c:majorUnit val="0.0833333333333333"/>
      </c:valAx>
      <c:valAx>
        <c:axId val="210612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 * #,##0_)\ _€_ ;_ * \(#,##0\)\ _€_ ;_ * &quot;-&quot;??_)\ _€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5768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ique1"/>
  <sheetViews>
    <sheetView workbookViewId="0"/>
  </sheetViews>
  <pageMargins left="0.7" right="0.7" top="0.75" bottom="0.75" header="0.3" footer="0.3"/>
  <pageSetup paperSize="9" orientation="landscape" horizontalDpi="0" verticalDpi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1" enableFormatConditionsCalculation="0"/>
  <dimension ref="A1:N38"/>
  <sheetViews>
    <sheetView tabSelected="1" zoomScale="107" workbookViewId="0">
      <selection activeCell="N29" sqref="N29"/>
    </sheetView>
  </sheetViews>
  <sheetFormatPr baseColWidth="10" defaultRowHeight="16" x14ac:dyDescent="0.2"/>
  <cols>
    <col min="1" max="2" width="10.83203125" style="1"/>
    <col min="3" max="3" width="24" style="3" customWidth="1"/>
    <col min="4" max="4" width="24" style="2" customWidth="1"/>
    <col min="5" max="5" width="10" style="1" customWidth="1"/>
    <col min="6" max="6" width="11.1640625" style="1" bestFit="1" customWidth="1"/>
    <col min="7" max="7" width="12" style="3" customWidth="1"/>
    <col min="8" max="8" width="20.1640625" style="1" bestFit="1" customWidth="1"/>
    <col min="9" max="9" width="24" style="1" customWidth="1"/>
    <col min="10" max="10" width="3.1640625" style="1" customWidth="1"/>
    <col min="11" max="12" width="20.33203125" style="1" bestFit="1" customWidth="1"/>
    <col min="13" max="13" width="7" style="1" customWidth="1"/>
    <col min="14" max="14" width="50.6640625" style="40" bestFit="1" customWidth="1"/>
    <col min="15" max="16384" width="10.83203125" style="1"/>
  </cols>
  <sheetData>
    <row r="1" spans="2:14" x14ac:dyDescent="0.2">
      <c r="B1" s="8" t="s">
        <v>14</v>
      </c>
      <c r="C1" s="13" t="s">
        <v>15</v>
      </c>
      <c r="D1" s="14" t="s">
        <v>16</v>
      </c>
      <c r="H1" s="37" t="s">
        <v>17</v>
      </c>
      <c r="I1" s="38"/>
      <c r="J1" s="34"/>
    </row>
    <row r="2" spans="2:14" x14ac:dyDescent="0.2">
      <c r="B2" s="15">
        <v>18</v>
      </c>
      <c r="C2" s="7">
        <v>42856.25</v>
      </c>
      <c r="D2" s="7">
        <f>C2+C3</f>
        <v>42863.25</v>
      </c>
      <c r="E2" s="5"/>
      <c r="H2" s="8" t="s">
        <v>25</v>
      </c>
      <c r="I2" s="9" t="s">
        <v>24</v>
      </c>
      <c r="J2" s="35"/>
    </row>
    <row r="3" spans="2:14" s="16" customFormat="1" x14ac:dyDescent="0.2">
      <c r="B3" s="19"/>
      <c r="C3" s="30">
        <v>7</v>
      </c>
      <c r="D3" s="4"/>
      <c r="E3" s="17"/>
      <c r="G3" s="18"/>
      <c r="H3" s="8">
        <v>1</v>
      </c>
      <c r="I3" s="9">
        <v>1</v>
      </c>
      <c r="J3" s="35"/>
      <c r="N3" s="41"/>
    </row>
    <row r="4" spans="2:14" x14ac:dyDescent="0.2">
      <c r="C4" s="36" t="s">
        <v>18</v>
      </c>
      <c r="D4" s="36"/>
      <c r="E4" s="5"/>
      <c r="H4" s="8">
        <v>2</v>
      </c>
      <c r="I4" s="9">
        <v>2</v>
      </c>
      <c r="J4" s="35"/>
    </row>
    <row r="5" spans="2:14" x14ac:dyDescent="0.2">
      <c r="C5" s="8" t="s">
        <v>15</v>
      </c>
      <c r="D5" s="8" t="s">
        <v>16</v>
      </c>
      <c r="H5" s="8">
        <v>5</v>
      </c>
      <c r="I5" s="9">
        <v>5</v>
      </c>
      <c r="J5" s="35"/>
    </row>
    <row r="6" spans="2:14" x14ac:dyDescent="0.2">
      <c r="B6" s="1" t="s">
        <v>26</v>
      </c>
      <c r="C6" s="10">
        <v>42856.25</v>
      </c>
      <c r="D6" s="10">
        <v>42857.25</v>
      </c>
      <c r="E6" s="4">
        <f>D6-C6</f>
        <v>1</v>
      </c>
      <c r="H6" s="8">
        <v>10</v>
      </c>
      <c r="I6" s="9">
        <v>10</v>
      </c>
      <c r="J6" s="35"/>
    </row>
    <row r="7" spans="2:14" x14ac:dyDescent="0.2">
      <c r="B7" s="1" t="s">
        <v>27</v>
      </c>
      <c r="C7" s="10">
        <v>42857.541666666664</v>
      </c>
      <c r="D7" s="10">
        <v>42857.625</v>
      </c>
      <c r="E7" s="4">
        <f>D7-C7</f>
        <v>8.3333333335758653E-2</v>
      </c>
    </row>
    <row r="8" spans="2:14" x14ac:dyDescent="0.2">
      <c r="B8" s="1" t="s">
        <v>30</v>
      </c>
      <c r="C8" s="10">
        <v>42859.5</v>
      </c>
      <c r="D8" s="10">
        <v>42859.541666666664</v>
      </c>
      <c r="E8" s="4">
        <f>D8-C8</f>
        <v>4.1666666664241347E-2</v>
      </c>
      <c r="L8" s="7"/>
    </row>
    <row r="9" spans="2:14" x14ac:dyDescent="0.2">
      <c r="B9" s="1" t="s">
        <v>28</v>
      </c>
      <c r="C9" s="10">
        <v>42859.583333333336</v>
      </c>
      <c r="D9" s="10">
        <v>42859.666666666664</v>
      </c>
      <c r="E9" s="4">
        <f>D9-C9</f>
        <v>8.3333333328482695E-2</v>
      </c>
    </row>
    <row r="10" spans="2:14" x14ac:dyDescent="0.2">
      <c r="B10" s="1" t="s">
        <v>29</v>
      </c>
      <c r="C10" s="10">
        <v>42861</v>
      </c>
      <c r="D10" s="10">
        <v>42863.25</v>
      </c>
      <c r="E10" s="4">
        <f>D10-C10</f>
        <v>2.25</v>
      </c>
    </row>
    <row r="11" spans="2:14" x14ac:dyDescent="0.2">
      <c r="C11" s="10"/>
      <c r="D11" s="10"/>
      <c r="K11" s="7">
        <f>IF(H19&gt;=C6,H19+E6,H19)</f>
        <v>42857.25</v>
      </c>
    </row>
    <row r="12" spans="2:14" x14ac:dyDescent="0.2">
      <c r="C12" s="11"/>
      <c r="D12" s="12"/>
    </row>
    <row r="13" spans="2:14" x14ac:dyDescent="0.2">
      <c r="C13" s="11"/>
      <c r="D13" s="12"/>
    </row>
    <row r="14" spans="2:14" x14ac:dyDescent="0.2">
      <c r="C14" s="11"/>
      <c r="D14" s="12"/>
    </row>
    <row r="15" spans="2:14" x14ac:dyDescent="0.2">
      <c r="C15" s="11"/>
      <c r="D15" s="12"/>
    </row>
    <row r="17" spans="1:14" x14ac:dyDescent="0.2">
      <c r="C17" s="3" t="s">
        <v>13</v>
      </c>
      <c r="H17" s="39" t="s">
        <v>34</v>
      </c>
      <c r="I17" s="39"/>
      <c r="K17" s="39" t="s">
        <v>33</v>
      </c>
      <c r="L17" s="39"/>
      <c r="M17" s="39"/>
    </row>
    <row r="18" spans="1:14" ht="17" thickBot="1" x14ac:dyDescent="0.25">
      <c r="A18" s="1" t="s">
        <v>0</v>
      </c>
      <c r="B18" s="1" t="s">
        <v>1</v>
      </c>
      <c r="C18" s="3" t="s">
        <v>2</v>
      </c>
      <c r="D18" s="2" t="s">
        <v>3</v>
      </c>
      <c r="E18" s="5"/>
      <c r="F18" s="1" t="s">
        <v>12</v>
      </c>
      <c r="H18" s="6" t="s">
        <v>20</v>
      </c>
      <c r="I18" s="6" t="s">
        <v>19</v>
      </c>
      <c r="J18" s="6"/>
      <c r="K18" s="1" t="s">
        <v>31</v>
      </c>
      <c r="L18" s="1" t="s">
        <v>19</v>
      </c>
      <c r="M18" s="1" t="s">
        <v>32</v>
      </c>
    </row>
    <row r="19" spans="1:14" x14ac:dyDescent="0.2">
      <c r="A19" s="28"/>
      <c r="B19" s="21"/>
      <c r="C19" s="22">
        <v>0</v>
      </c>
      <c r="D19" s="29">
        <v>0</v>
      </c>
      <c r="E19" s="30">
        <f t="shared" ref="E19:E22" si="0">D19/24</f>
        <v>0</v>
      </c>
      <c r="F19" s="4">
        <f>E19</f>
        <v>0</v>
      </c>
      <c r="G19" s="3">
        <f>C19</f>
        <v>0</v>
      </c>
      <c r="H19" s="7">
        <f>C2</f>
        <v>42856.25</v>
      </c>
      <c r="I19" s="7">
        <f>H19+E19</f>
        <v>42856.25</v>
      </c>
      <c r="J19" s="7"/>
      <c r="K19" s="7">
        <f>C2</f>
        <v>42856.25</v>
      </c>
      <c r="L19" s="32">
        <f>SUMPRODUCT((K19&gt;=$C$6:$C$10)*(K19&lt;=$D$6:$D$10)*$E$6:$E$10)+K19+E19</f>
        <v>42857.25</v>
      </c>
      <c r="M19" s="33">
        <f>L19-K19</f>
        <v>1</v>
      </c>
      <c r="N19" s="40" t="s">
        <v>35</v>
      </c>
    </row>
    <row r="20" spans="1:14" ht="17" thickBot="1" x14ac:dyDescent="0.25">
      <c r="A20" s="24" t="s">
        <v>4</v>
      </c>
      <c r="B20" s="25">
        <v>1</v>
      </c>
      <c r="C20" s="26">
        <v>10</v>
      </c>
      <c r="D20" s="27">
        <f>C20/(VLOOKUP(B20,$H$3:$I$6,2,0))</f>
        <v>10</v>
      </c>
      <c r="E20" s="30">
        <f t="shared" si="0"/>
        <v>0.41666666666666669</v>
      </c>
      <c r="F20" s="4">
        <f>F19+E20</f>
        <v>0.41666666666666669</v>
      </c>
      <c r="G20" s="3">
        <f t="shared" ref="G20:G21" si="1">G19+C20</f>
        <v>10</v>
      </c>
      <c r="H20" s="7">
        <f>I19</f>
        <v>42856.25</v>
      </c>
      <c r="I20" s="7">
        <f t="shared" ref="I20:I38" si="2">H20+E20</f>
        <v>42856.666666666664</v>
      </c>
      <c r="J20" s="7"/>
      <c r="K20" s="7">
        <f>L19</f>
        <v>42857.25</v>
      </c>
      <c r="L20" s="32">
        <f t="shared" ref="L20:L38" si="3">SUMPRODUCT((K20&gt;=$C$6:$C$10)*(K20&lt;=$D$6:$D$10)*$E$6:$E$10)+K20+E20</f>
        <v>42858.666666666664</v>
      </c>
      <c r="M20" s="33">
        <f t="shared" ref="M20:M38" si="4">L20-K20</f>
        <v>1.4166666666642413</v>
      </c>
      <c r="N20" s="40" t="s">
        <v>36</v>
      </c>
    </row>
    <row r="21" spans="1:14" x14ac:dyDescent="0.2">
      <c r="A21" s="20" t="s">
        <v>21</v>
      </c>
      <c r="B21" s="21"/>
      <c r="C21" s="22">
        <v>0</v>
      </c>
      <c r="D21" s="23">
        <v>2</v>
      </c>
      <c r="E21" s="30">
        <f t="shared" si="0"/>
        <v>8.3333333333333329E-2</v>
      </c>
      <c r="F21" s="4">
        <f t="shared" ref="F21:F28" si="5">F20+E21</f>
        <v>0.5</v>
      </c>
      <c r="G21" s="3">
        <f t="shared" si="1"/>
        <v>10</v>
      </c>
      <c r="H21" s="7">
        <f t="shared" ref="H21:H28" si="6">I20</f>
        <v>42856.666666666664</v>
      </c>
      <c r="I21" s="7">
        <f t="shared" si="2"/>
        <v>42856.75</v>
      </c>
      <c r="J21" s="7"/>
      <c r="K21" s="7">
        <f t="shared" ref="K21:K38" si="7">L20</f>
        <v>42858.666666666664</v>
      </c>
      <c r="L21" s="32">
        <f t="shared" si="3"/>
        <v>42858.75</v>
      </c>
      <c r="M21" s="33">
        <f t="shared" si="4"/>
        <v>8.3333333335758653E-2</v>
      </c>
    </row>
    <row r="22" spans="1:14" ht="17" thickBot="1" x14ac:dyDescent="0.25">
      <c r="A22" s="24" t="s">
        <v>5</v>
      </c>
      <c r="B22" s="25">
        <v>5</v>
      </c>
      <c r="C22" s="26">
        <v>20</v>
      </c>
      <c r="D22" s="27">
        <f>C22/(VLOOKUP(B22,$H$3:$I$6,2,0))</f>
        <v>4</v>
      </c>
      <c r="E22" s="30">
        <f t="shared" si="0"/>
        <v>0.16666666666666666</v>
      </c>
      <c r="F22" s="4">
        <f>F21+E22</f>
        <v>0.66666666666666663</v>
      </c>
      <c r="G22" s="3">
        <f t="shared" ref="G22:G38" si="8">G21+C22</f>
        <v>30</v>
      </c>
      <c r="H22" s="7">
        <f>I21</f>
        <v>42856.75</v>
      </c>
      <c r="I22" s="7">
        <f t="shared" si="2"/>
        <v>42856.916666666664</v>
      </c>
      <c r="J22" s="7"/>
      <c r="K22" s="7">
        <f t="shared" si="7"/>
        <v>42858.75</v>
      </c>
      <c r="L22" s="32">
        <f t="shared" si="3"/>
        <v>42858.916666666664</v>
      </c>
      <c r="M22" s="33">
        <f t="shared" si="4"/>
        <v>0.16666666666424135</v>
      </c>
    </row>
    <row r="23" spans="1:14" x14ac:dyDescent="0.2">
      <c r="A23" s="20" t="s">
        <v>21</v>
      </c>
      <c r="B23" s="21"/>
      <c r="C23" s="22"/>
      <c r="D23" s="23">
        <v>2</v>
      </c>
      <c r="E23" s="30">
        <f t="shared" ref="E23:E28" si="9">D23/24</f>
        <v>8.3333333333333329E-2</v>
      </c>
      <c r="F23" s="4">
        <f t="shared" si="5"/>
        <v>0.75</v>
      </c>
      <c r="G23" s="3">
        <f t="shared" si="8"/>
        <v>30</v>
      </c>
      <c r="H23" s="7">
        <f t="shared" si="6"/>
        <v>42856.916666666664</v>
      </c>
      <c r="I23" s="7">
        <f t="shared" si="2"/>
        <v>42857</v>
      </c>
      <c r="J23" s="7"/>
      <c r="K23" s="7">
        <f t="shared" si="7"/>
        <v>42858.916666666664</v>
      </c>
      <c r="L23" s="32">
        <f t="shared" si="3"/>
        <v>42859</v>
      </c>
      <c r="M23" s="33">
        <f t="shared" si="4"/>
        <v>8.3333333335758653E-2</v>
      </c>
    </row>
    <row r="24" spans="1:14" ht="17" thickBot="1" x14ac:dyDescent="0.25">
      <c r="A24" s="24" t="s">
        <v>6</v>
      </c>
      <c r="B24" s="25">
        <v>10</v>
      </c>
      <c r="C24" s="26">
        <v>50</v>
      </c>
      <c r="D24" s="27">
        <f>C24/(VLOOKUP(B24,$H$3:$I$6,2,0))</f>
        <v>5</v>
      </c>
      <c r="E24" s="30">
        <f t="shared" si="9"/>
        <v>0.20833333333333334</v>
      </c>
      <c r="F24" s="4">
        <f t="shared" si="5"/>
        <v>0.95833333333333337</v>
      </c>
      <c r="G24" s="3">
        <f t="shared" si="8"/>
        <v>80</v>
      </c>
      <c r="H24" s="7">
        <f t="shared" si="6"/>
        <v>42857</v>
      </c>
      <c r="I24" s="7">
        <f t="shared" si="2"/>
        <v>42857.208333333336</v>
      </c>
      <c r="J24" s="7"/>
      <c r="K24" s="7">
        <f t="shared" si="7"/>
        <v>42859</v>
      </c>
      <c r="L24" s="32">
        <f t="shared" si="3"/>
        <v>42859.208333333336</v>
      </c>
      <c r="M24" s="33">
        <f t="shared" si="4"/>
        <v>0.20833333333575865</v>
      </c>
    </row>
    <row r="25" spans="1:14" x14ac:dyDescent="0.2">
      <c r="A25" s="20" t="s">
        <v>21</v>
      </c>
      <c r="B25" s="21"/>
      <c r="C25" s="22"/>
      <c r="D25" s="23">
        <v>0.5</v>
      </c>
      <c r="E25" s="30">
        <f t="shared" si="9"/>
        <v>2.0833333333333332E-2</v>
      </c>
      <c r="F25" s="4">
        <f t="shared" si="5"/>
        <v>0.97916666666666674</v>
      </c>
      <c r="G25" s="3">
        <f t="shared" si="8"/>
        <v>80</v>
      </c>
      <c r="H25" s="7">
        <f t="shared" si="6"/>
        <v>42857.208333333336</v>
      </c>
      <c r="I25" s="7">
        <f t="shared" si="2"/>
        <v>42857.229166666672</v>
      </c>
      <c r="J25" s="7"/>
      <c r="K25" s="7">
        <f t="shared" si="7"/>
        <v>42859.208333333336</v>
      </c>
      <c r="L25" s="32">
        <f t="shared" si="3"/>
        <v>42859.229166666672</v>
      </c>
      <c r="M25" s="33">
        <f t="shared" si="4"/>
        <v>2.0833333335758653E-2</v>
      </c>
    </row>
    <row r="26" spans="1:14" ht="17" thickBot="1" x14ac:dyDescent="0.25">
      <c r="A26" s="24" t="s">
        <v>22</v>
      </c>
      <c r="B26" s="25">
        <v>2</v>
      </c>
      <c r="C26" s="26">
        <v>10</v>
      </c>
      <c r="D26" s="27">
        <f>C26/(VLOOKUP(B26,$H$3:$I$6,2,0))</f>
        <v>5</v>
      </c>
      <c r="E26" s="30">
        <f t="shared" si="9"/>
        <v>0.20833333333333334</v>
      </c>
      <c r="F26" s="4">
        <f t="shared" si="5"/>
        <v>1.1875</v>
      </c>
      <c r="G26" s="3">
        <f t="shared" si="8"/>
        <v>90</v>
      </c>
      <c r="H26" s="7">
        <f t="shared" si="6"/>
        <v>42857.229166666672</v>
      </c>
      <c r="I26" s="7">
        <f t="shared" si="2"/>
        <v>42857.437500000007</v>
      </c>
      <c r="J26" s="7"/>
      <c r="K26" s="7">
        <f t="shared" si="7"/>
        <v>42859.229166666672</v>
      </c>
      <c r="L26" s="32">
        <f t="shared" si="3"/>
        <v>42859.437500000007</v>
      </c>
      <c r="M26" s="33">
        <f t="shared" si="4"/>
        <v>0.20833333333575865</v>
      </c>
    </row>
    <row r="27" spans="1:14" x14ac:dyDescent="0.2">
      <c r="A27" s="20" t="s">
        <v>21</v>
      </c>
      <c r="B27" s="21"/>
      <c r="C27" s="22"/>
      <c r="D27" s="23">
        <v>0.5</v>
      </c>
      <c r="E27" s="30">
        <f t="shared" si="9"/>
        <v>2.0833333333333332E-2</v>
      </c>
      <c r="F27" s="4">
        <f t="shared" si="5"/>
        <v>1.2083333333333333</v>
      </c>
      <c r="G27" s="3">
        <f t="shared" si="8"/>
        <v>90</v>
      </c>
      <c r="H27" s="7">
        <f t="shared" si="6"/>
        <v>42857.437500000007</v>
      </c>
      <c r="I27" s="7">
        <f t="shared" si="2"/>
        <v>42857.458333333343</v>
      </c>
      <c r="J27" s="7"/>
      <c r="K27" s="7">
        <f t="shared" si="7"/>
        <v>42859.437500000007</v>
      </c>
      <c r="L27" s="32">
        <f t="shared" si="3"/>
        <v>42859.458333333343</v>
      </c>
      <c r="M27" s="33">
        <f t="shared" si="4"/>
        <v>2.0833333335758653E-2</v>
      </c>
    </row>
    <row r="28" spans="1:14" ht="17" thickBot="1" x14ac:dyDescent="0.25">
      <c r="A28" s="24" t="s">
        <v>7</v>
      </c>
      <c r="B28" s="25">
        <v>10</v>
      </c>
      <c r="C28" s="26">
        <v>45</v>
      </c>
      <c r="D28" s="27">
        <f>C28/(VLOOKUP(B28,$H$3:$I$6,2,0))</f>
        <v>4.5</v>
      </c>
      <c r="E28" s="30">
        <f t="shared" si="9"/>
        <v>0.1875</v>
      </c>
      <c r="F28" s="4">
        <f t="shared" si="5"/>
        <v>1.3958333333333333</v>
      </c>
      <c r="G28" s="3">
        <f t="shared" si="8"/>
        <v>135</v>
      </c>
      <c r="H28" s="7">
        <f t="shared" si="6"/>
        <v>42857.458333333343</v>
      </c>
      <c r="I28" s="7">
        <f t="shared" si="2"/>
        <v>42857.645833333343</v>
      </c>
      <c r="J28" s="7"/>
      <c r="K28" s="7">
        <f t="shared" si="7"/>
        <v>42859.458333333343</v>
      </c>
      <c r="L28" s="32">
        <f t="shared" si="3"/>
        <v>42859.645833333343</v>
      </c>
      <c r="M28" s="33">
        <f t="shared" si="4"/>
        <v>0.1875</v>
      </c>
      <c r="N28" s="40" t="s">
        <v>37</v>
      </c>
    </row>
    <row r="29" spans="1:14" x14ac:dyDescent="0.2">
      <c r="A29" s="20" t="s">
        <v>21</v>
      </c>
      <c r="B29" s="21"/>
      <c r="C29" s="22"/>
      <c r="D29" s="23">
        <v>0.5</v>
      </c>
      <c r="E29" s="30">
        <f t="shared" ref="E29:E32" si="10">D29/24</f>
        <v>2.0833333333333332E-2</v>
      </c>
      <c r="F29" s="4">
        <f t="shared" ref="F29:F37" si="11">F28+E29</f>
        <v>1.4166666666666665</v>
      </c>
      <c r="G29" s="3">
        <f t="shared" si="8"/>
        <v>135</v>
      </c>
      <c r="H29" s="7">
        <f t="shared" ref="H29:H37" si="12">I28</f>
        <v>42857.645833333343</v>
      </c>
      <c r="I29" s="7">
        <f t="shared" si="2"/>
        <v>42857.666666666679</v>
      </c>
      <c r="J29" s="7"/>
      <c r="K29" s="7">
        <f t="shared" si="7"/>
        <v>42859.645833333343</v>
      </c>
      <c r="L29" s="32">
        <f t="shared" si="3"/>
        <v>42859.750000000007</v>
      </c>
      <c r="M29" s="33">
        <f t="shared" si="4"/>
        <v>0.10416666666424135</v>
      </c>
    </row>
    <row r="30" spans="1:14" ht="17" thickBot="1" x14ac:dyDescent="0.25">
      <c r="A30" s="24" t="s">
        <v>8</v>
      </c>
      <c r="B30" s="25">
        <v>5</v>
      </c>
      <c r="C30" s="26">
        <v>45</v>
      </c>
      <c r="D30" s="27">
        <f>C30/(VLOOKUP(B30,$H$3:$I$6,2,0))</f>
        <v>9</v>
      </c>
      <c r="E30" s="30">
        <f t="shared" si="10"/>
        <v>0.375</v>
      </c>
      <c r="F30" s="4">
        <f t="shared" si="11"/>
        <v>1.7916666666666665</v>
      </c>
      <c r="G30" s="3">
        <f t="shared" si="8"/>
        <v>180</v>
      </c>
      <c r="H30" s="31">
        <f t="shared" si="12"/>
        <v>42857.666666666679</v>
      </c>
      <c r="I30" s="7">
        <f t="shared" si="2"/>
        <v>42858.041666666679</v>
      </c>
      <c r="J30" s="7"/>
      <c r="K30" s="7">
        <f t="shared" si="7"/>
        <v>42859.750000000007</v>
      </c>
      <c r="L30" s="32">
        <f t="shared" si="3"/>
        <v>42860.125000000007</v>
      </c>
      <c r="M30" s="33">
        <f t="shared" si="4"/>
        <v>0.375</v>
      </c>
    </row>
    <row r="31" spans="1:14" x14ac:dyDescent="0.2">
      <c r="A31" s="20" t="s">
        <v>21</v>
      </c>
      <c r="B31" s="21"/>
      <c r="C31" s="22"/>
      <c r="D31" s="23">
        <v>0.5</v>
      </c>
      <c r="E31" s="30">
        <f t="shared" si="10"/>
        <v>2.0833333333333332E-2</v>
      </c>
      <c r="F31" s="4">
        <f t="shared" si="11"/>
        <v>1.8124999999999998</v>
      </c>
      <c r="G31" s="3">
        <f t="shared" si="8"/>
        <v>180</v>
      </c>
      <c r="H31" s="7">
        <f t="shared" si="12"/>
        <v>42858.041666666679</v>
      </c>
      <c r="I31" s="7">
        <f t="shared" si="2"/>
        <v>42858.062500000015</v>
      </c>
      <c r="J31" s="7"/>
      <c r="K31" s="7">
        <f t="shared" si="7"/>
        <v>42860.125000000007</v>
      </c>
      <c r="L31" s="32">
        <f t="shared" si="3"/>
        <v>42860.145833333343</v>
      </c>
      <c r="M31" s="33">
        <f t="shared" si="4"/>
        <v>2.0833333335758653E-2</v>
      </c>
    </row>
    <row r="32" spans="1:14" ht="17" thickBot="1" x14ac:dyDescent="0.25">
      <c r="A32" s="24" t="s">
        <v>9</v>
      </c>
      <c r="B32" s="25">
        <v>2</v>
      </c>
      <c r="C32" s="26">
        <v>45</v>
      </c>
      <c r="D32" s="27">
        <f>C32/(VLOOKUP(B32,$H$3:$I$6,2,0))</f>
        <v>22.5</v>
      </c>
      <c r="E32" s="30">
        <f t="shared" si="10"/>
        <v>0.9375</v>
      </c>
      <c r="F32" s="4">
        <f t="shared" si="11"/>
        <v>2.75</v>
      </c>
      <c r="G32" s="3">
        <f t="shared" si="8"/>
        <v>225</v>
      </c>
      <c r="H32" s="7">
        <f t="shared" si="12"/>
        <v>42858.062500000015</v>
      </c>
      <c r="I32" s="7">
        <f t="shared" si="2"/>
        <v>42859.000000000015</v>
      </c>
      <c r="J32" s="7"/>
      <c r="K32" s="7">
        <f t="shared" si="7"/>
        <v>42860.145833333343</v>
      </c>
      <c r="L32" s="32">
        <f t="shared" si="3"/>
        <v>42861.083333333343</v>
      </c>
      <c r="M32" s="33">
        <f t="shared" si="4"/>
        <v>0.9375</v>
      </c>
    </row>
    <row r="33" spans="1:13" x14ac:dyDescent="0.2">
      <c r="A33" s="20" t="s">
        <v>21</v>
      </c>
      <c r="B33" s="21"/>
      <c r="C33" s="22"/>
      <c r="D33" s="23">
        <v>0.5</v>
      </c>
      <c r="E33" s="30">
        <f>D33/24</f>
        <v>2.0833333333333332E-2</v>
      </c>
      <c r="F33" s="4">
        <f t="shared" si="11"/>
        <v>2.7708333333333335</v>
      </c>
      <c r="G33" s="3">
        <f t="shared" si="8"/>
        <v>225</v>
      </c>
      <c r="H33" s="7">
        <f t="shared" si="12"/>
        <v>42859.000000000015</v>
      </c>
      <c r="I33" s="7">
        <f t="shared" si="2"/>
        <v>42859.02083333335</v>
      </c>
      <c r="J33" s="7"/>
      <c r="K33" s="7">
        <f t="shared" si="7"/>
        <v>42861.083333333343</v>
      </c>
      <c r="L33" s="32">
        <f t="shared" si="3"/>
        <v>42863.354166666679</v>
      </c>
      <c r="M33" s="33">
        <f t="shared" si="4"/>
        <v>2.2708333333357587</v>
      </c>
    </row>
    <row r="34" spans="1:13" ht="17" thickBot="1" x14ac:dyDescent="0.25">
      <c r="A34" s="24" t="s">
        <v>10</v>
      </c>
      <c r="B34" s="25">
        <v>1</v>
      </c>
      <c r="C34" s="26">
        <v>100</v>
      </c>
      <c r="D34" s="27">
        <f>C34/(VLOOKUP(B34,$H$3:$I$6,2,0))</f>
        <v>100</v>
      </c>
      <c r="E34" s="30">
        <f>D34/24</f>
        <v>4.166666666666667</v>
      </c>
      <c r="F34" s="4">
        <f t="shared" si="11"/>
        <v>6.9375</v>
      </c>
      <c r="G34" s="3">
        <f t="shared" si="8"/>
        <v>325</v>
      </c>
      <c r="H34" s="7">
        <f t="shared" si="12"/>
        <v>42859.02083333335</v>
      </c>
      <c r="I34" s="7">
        <f t="shared" si="2"/>
        <v>42863.187500000015</v>
      </c>
      <c r="J34" s="7"/>
      <c r="K34" s="7">
        <f t="shared" si="7"/>
        <v>42863.354166666679</v>
      </c>
      <c r="L34" s="32">
        <f t="shared" si="3"/>
        <v>42867.520833333343</v>
      </c>
      <c r="M34" s="33">
        <f t="shared" si="4"/>
        <v>4.1666666666642413</v>
      </c>
    </row>
    <row r="35" spans="1:13" x14ac:dyDescent="0.2">
      <c r="A35" s="20" t="s">
        <v>21</v>
      </c>
      <c r="B35" s="21"/>
      <c r="C35" s="22"/>
      <c r="D35" s="23">
        <v>0.5</v>
      </c>
      <c r="E35" s="30">
        <f>D35/24</f>
        <v>2.0833333333333332E-2</v>
      </c>
      <c r="F35" s="4">
        <f t="shared" si="11"/>
        <v>6.958333333333333</v>
      </c>
      <c r="G35" s="3">
        <f t="shared" si="8"/>
        <v>325</v>
      </c>
      <c r="H35" s="7">
        <f t="shared" si="12"/>
        <v>42863.187500000015</v>
      </c>
      <c r="I35" s="7">
        <f t="shared" si="2"/>
        <v>42863.20833333335</v>
      </c>
      <c r="J35" s="7"/>
      <c r="K35" s="7">
        <f t="shared" si="7"/>
        <v>42867.520833333343</v>
      </c>
      <c r="L35" s="32">
        <f t="shared" si="3"/>
        <v>42867.541666666679</v>
      </c>
      <c r="M35" s="33">
        <f t="shared" si="4"/>
        <v>2.0833333335758653E-2</v>
      </c>
    </row>
    <row r="36" spans="1:13" ht="17" thickBot="1" x14ac:dyDescent="0.25">
      <c r="A36" s="24" t="s">
        <v>11</v>
      </c>
      <c r="B36" s="25">
        <v>10</v>
      </c>
      <c r="C36" s="26">
        <v>50</v>
      </c>
      <c r="D36" s="27">
        <f>C36/(VLOOKUP(B36,$H$3:$I$6,2,0))</f>
        <v>5</v>
      </c>
      <c r="E36" s="30">
        <f>D36/24</f>
        <v>0.20833333333333334</v>
      </c>
      <c r="F36" s="4">
        <f t="shared" si="11"/>
        <v>7.1666666666666661</v>
      </c>
      <c r="G36" s="3">
        <f t="shared" si="8"/>
        <v>375</v>
      </c>
      <c r="H36" s="7">
        <f t="shared" si="12"/>
        <v>42863.20833333335</v>
      </c>
      <c r="I36" s="7">
        <f t="shared" si="2"/>
        <v>42863.416666666686</v>
      </c>
      <c r="J36" s="7"/>
      <c r="K36" s="7">
        <f t="shared" si="7"/>
        <v>42867.541666666679</v>
      </c>
      <c r="L36" s="32">
        <f t="shared" si="3"/>
        <v>42867.750000000015</v>
      </c>
      <c r="M36" s="33">
        <f t="shared" si="4"/>
        <v>0.20833333333575865</v>
      </c>
    </row>
    <row r="37" spans="1:13" x14ac:dyDescent="0.2">
      <c r="A37" s="20" t="s">
        <v>21</v>
      </c>
      <c r="B37" s="21"/>
      <c r="C37" s="22"/>
      <c r="D37" s="23">
        <v>0.5</v>
      </c>
      <c r="E37" s="30">
        <f t="shared" ref="E37:E38" si="13">D37/24</f>
        <v>2.0833333333333332E-2</v>
      </c>
      <c r="F37" s="4">
        <f t="shared" si="11"/>
        <v>7.1874999999999991</v>
      </c>
      <c r="G37" s="3">
        <f t="shared" si="8"/>
        <v>375</v>
      </c>
      <c r="H37" s="7">
        <f t="shared" si="12"/>
        <v>42863.416666666686</v>
      </c>
      <c r="I37" s="7">
        <f t="shared" si="2"/>
        <v>42863.437500000022</v>
      </c>
      <c r="J37" s="7"/>
      <c r="K37" s="7">
        <f t="shared" si="7"/>
        <v>42867.750000000015</v>
      </c>
      <c r="L37" s="32">
        <f t="shared" si="3"/>
        <v>42867.77083333335</v>
      </c>
      <c r="M37" s="33">
        <f t="shared" si="4"/>
        <v>2.0833333335758653E-2</v>
      </c>
    </row>
    <row r="38" spans="1:13" ht="17" thickBot="1" x14ac:dyDescent="0.25">
      <c r="A38" s="24" t="s">
        <v>23</v>
      </c>
      <c r="B38" s="25">
        <v>10</v>
      </c>
      <c r="C38" s="26">
        <v>45</v>
      </c>
      <c r="D38" s="27">
        <f>C38/(VLOOKUP(B38,$H$3:$I$6,2,0))</f>
        <v>4.5</v>
      </c>
      <c r="E38" s="30">
        <f t="shared" si="13"/>
        <v>0.1875</v>
      </c>
      <c r="F38" s="4">
        <f t="shared" ref="F38" si="14">F37+E38</f>
        <v>7.3749999999999991</v>
      </c>
      <c r="G38" s="3">
        <f t="shared" si="8"/>
        <v>420</v>
      </c>
      <c r="H38" s="7">
        <f t="shared" ref="H38" si="15">I37</f>
        <v>42863.437500000022</v>
      </c>
      <c r="I38" s="7">
        <f t="shared" si="2"/>
        <v>42863.625000000022</v>
      </c>
      <c r="J38" s="7"/>
      <c r="K38" s="7">
        <f t="shared" si="7"/>
        <v>42867.77083333335</v>
      </c>
      <c r="L38" s="32">
        <f t="shared" si="3"/>
        <v>42867.95833333335</v>
      </c>
      <c r="M38" s="33">
        <f t="shared" si="4"/>
        <v>0.1875</v>
      </c>
    </row>
  </sheetData>
  <mergeCells count="4">
    <mergeCell ref="C4:D4"/>
    <mergeCell ref="H1:I1"/>
    <mergeCell ref="K17:M17"/>
    <mergeCell ref="H17:I17"/>
  </mergeCells>
  <pageMargins left="0.7" right="0.7" top="0.75" bottom="0.75" header="0.3" footer="0.3"/>
  <pageSetup paperSize="9" orientation="portrait" horizontalDpi="0" verticalDpi="0"/>
  <ignoredErrors>
    <ignoredError sqref="I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Feuil1</vt:lpstr>
      <vt:lpstr>Graphique1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cp:lastPrinted>2017-05-08T13:54:20Z</cp:lastPrinted>
  <dcterms:created xsi:type="dcterms:W3CDTF">2017-05-05T16:39:44Z</dcterms:created>
  <dcterms:modified xsi:type="dcterms:W3CDTF">2017-05-09T17:13:08Z</dcterms:modified>
</cp:coreProperties>
</file>