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ilisateur\OneDrive\Bureau\"/>
    </mc:Choice>
  </mc:AlternateContent>
  <bookViews>
    <workbookView xWindow="0" yWindow="0" windowWidth="28800" windowHeight="12210"/>
  </bookViews>
  <sheets>
    <sheet name="Gestion filtres" sheetId="1" r:id="rId1"/>
  </sheets>
  <externalReferences>
    <externalReference r:id="rId2"/>
  </externalReferences>
  <definedNames>
    <definedName name="KIT_CO2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G8" i="1"/>
  <c r="F8" i="1"/>
  <c r="E8" i="1"/>
  <c r="D8" i="1"/>
  <c r="C8" i="1"/>
  <c r="B8" i="1"/>
  <c r="J6" i="1"/>
  <c r="J8" i="1" s="1"/>
  <c r="I6" i="1"/>
  <c r="I8" i="1" s="1"/>
  <c r="H6" i="1"/>
  <c r="H5" i="1" s="1"/>
  <c r="G6" i="1"/>
  <c r="G5" i="1" s="1"/>
  <c r="F6" i="1"/>
  <c r="F5" i="1" s="1"/>
  <c r="E6" i="1"/>
  <c r="E5" i="1" s="1"/>
  <c r="D6" i="1"/>
  <c r="D5" i="1" s="1"/>
  <c r="C6" i="1"/>
  <c r="B6" i="1"/>
  <c r="C5" i="1"/>
  <c r="B5" i="1"/>
  <c r="I5" i="1" l="1"/>
  <c r="J5" i="1"/>
</calcChain>
</file>

<file path=xl/sharedStrings.xml><?xml version="1.0" encoding="utf-8"?>
<sst xmlns="http://schemas.openxmlformats.org/spreadsheetml/2006/main" count="36" uniqueCount="35">
  <si>
    <t>Emplacement</t>
  </si>
  <si>
    <t>Filtres</t>
  </si>
  <si>
    <t>BIO PAD</t>
  </si>
  <si>
    <t>BIO CARB</t>
  </si>
  <si>
    <t>CARBAX</t>
  </si>
  <si>
    <t>NITRAX</t>
  </si>
  <si>
    <t>BIO PLUS COARSE</t>
  </si>
  <si>
    <t>CIRAX</t>
  </si>
  <si>
    <t>BIO PLUS FINE</t>
  </si>
  <si>
    <t>AMORAX L (ELIMINE L'AMONIUM NH4)</t>
  </si>
  <si>
    <t>PHORAX L (ELIMINE PHOSPHATE PO4)</t>
  </si>
  <si>
    <t>Fréquence changement</t>
  </si>
  <si>
    <t>8 j</t>
  </si>
  <si>
    <t>30 j</t>
  </si>
  <si>
    <t>60 j</t>
  </si>
  <si>
    <t>90 j</t>
  </si>
  <si>
    <t>365 j</t>
  </si>
  <si>
    <t>270 j</t>
  </si>
  <si>
    <t>15 j</t>
  </si>
  <si>
    <t>Mise en place</t>
  </si>
  <si>
    <t>Jours restants</t>
  </si>
  <si>
    <t>Prochain changement</t>
  </si>
  <si>
    <t>Qté en stock</t>
  </si>
  <si>
    <t>A recommander avant le :
(15 jours avant renouvellement)</t>
  </si>
  <si>
    <t>Lien pour commande</t>
  </si>
  <si>
    <t>Juwel ouate filtrante Biopad L (x5) filtre Bioflow L 6.0 - Materiel-aquatique</t>
  </si>
  <si>
    <t>Juwel Biocarb L mousse de charbon x2 : Bioflow L 6.0 - Materiel-aquatique</t>
  </si>
  <si>
    <t>Juwel Carbax L charbon actif : filtre Biolflow L 3.0 - Materiel-aquatique</t>
  </si>
  <si>
    <t>Juwel Nitrax L mousse anti nitrates pour Bioflow L 6.0 - Materiel-aquatique</t>
  </si>
  <si>
    <t>Juwel BioPlus Coarse L mousse filtrante : Bioflow L 6.0 - Materiel-aquatique</t>
  </si>
  <si>
    <t>Juwel Cirax L granulés céramique filtrants : Biolflow M 6.0 - Materiel-aquatique</t>
  </si>
  <si>
    <t>Juwel BioPlus Fine L mousse filtrante : Bioflow L 6.0 - Materiel-aquatique</t>
  </si>
  <si>
    <t>Juwel Amorax L - anti ammoniac - filtre Bioflow L 3.0 - Materiel-aquatique</t>
  </si>
  <si>
    <t>Juwel Phorax L - élimine les PO4 - filtre Bioflow L 3.0 - Materiel-aquatique</t>
  </si>
  <si>
    <t>date de mise en route de l'aquarium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</si>
</sst>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0&quot; j&quot;"/>
    <numFmt numFmtId="166" formatCode="[$-F800]dddd\,\ mmmm\ dd\,\ yyyy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name val="Cafe Nero M54"/>
    </font>
    <font>
      <b/>
      <sz val="20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3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164" fontId="2" fillId="9" borderId="2" xfId="0" applyNumberFormat="1" applyFont="1" applyFill="1" applyBorder="1" applyAlignment="1">
      <alignment horizontal="center" vertical="center" wrapText="1"/>
    </xf>
    <xf numFmtId="164" fontId="2" fillId="1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1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4" fillId="4" borderId="7" xfId="0" applyNumberFormat="1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164" fontId="4" fillId="9" borderId="7" xfId="0" applyNumberFormat="1" applyFont="1" applyFill="1" applyBorder="1" applyAlignment="1">
      <alignment horizontal="center" vertical="center" wrapText="1"/>
    </xf>
    <xf numFmtId="164" fontId="4" fillId="10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166" fontId="0" fillId="0" borderId="9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6" fontId="0" fillId="0" borderId="12" xfId="0" applyNumberFormat="1" applyBorder="1" applyAlignment="1">
      <alignment horizontal="center" vertical="center"/>
    </xf>
    <xf numFmtId="166" fontId="0" fillId="0" borderId="13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166" fontId="0" fillId="4" borderId="12" xfId="0" applyNumberFormat="1" applyFill="1" applyBorder="1" applyAlignment="1">
      <alignment horizontal="center" vertical="center"/>
    </xf>
    <xf numFmtId="0" fontId="8" fillId="0" borderId="15" xfId="1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4" fontId="0" fillId="4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Lien hypertexte" xfId="1" builtinId="8"/>
    <cellStyle name="Normal" xfId="0" builtinId="0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57149</xdr:rowOff>
    </xdr:from>
    <xdr:to>
      <xdr:col>1</xdr:col>
      <xdr:colOff>1691216</xdr:colOff>
      <xdr:row>30</xdr:row>
      <xdr:rowOff>124760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9F9F9"/>
            </a:clrFrom>
            <a:clrTo>
              <a:srgbClr val="F9F9F9">
                <a:alpha val="0"/>
              </a:srgbClr>
            </a:clrTo>
          </a:clrChange>
        </a:blip>
        <a:stretch>
          <a:fillRect/>
        </a:stretch>
      </xdr:blipFill>
      <xdr:spPr>
        <a:xfrm>
          <a:off x="0" y="4524374"/>
          <a:ext cx="3300941" cy="40681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qua/Aquariophi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enses"/>
      <sheetName val="Comparateur tarifs accessoires"/>
      <sheetName val="Comparateur tarifs poissons"/>
      <sheetName val="Comparateur tarifs plantes"/>
      <sheetName val="Capacité poissons"/>
      <sheetName val="Association des poissons"/>
      <sheetName val="Calcul Qté Gravier"/>
      <sheetName val="Calcul pH KH"/>
      <sheetName val="Gestion filtres"/>
      <sheetName val="Cout electricite"/>
      <sheetName val="Conseils Bac Hollanda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teriel-aquatique.com/produit/juwel-phorax-l-filtre-bioflow-l/" TargetMode="External"/><Relationship Id="rId3" Type="http://schemas.openxmlformats.org/officeDocument/2006/relationships/hyperlink" Target="https://materiel-aquatique.com/produit/juwel-carbax-l-charbon-actif-filtre-biolflow-l/" TargetMode="External"/><Relationship Id="rId7" Type="http://schemas.openxmlformats.org/officeDocument/2006/relationships/hyperlink" Target="https://materiel-aquatique.com/produit/juwel-amorax-l-filtre-bioflow-l/" TargetMode="External"/><Relationship Id="rId2" Type="http://schemas.openxmlformats.org/officeDocument/2006/relationships/hyperlink" Target="https://materiel-aquatique.com/produit/juwel-biocarb-l-mousse-de-charbon-x2-bioflow-l-6-0/" TargetMode="External"/><Relationship Id="rId1" Type="http://schemas.openxmlformats.org/officeDocument/2006/relationships/hyperlink" Target="https://materiel-aquatique.com/produit/juwel-ouate-filtrante-biopad-l-filtre-bioflow-l/" TargetMode="External"/><Relationship Id="rId6" Type="http://schemas.openxmlformats.org/officeDocument/2006/relationships/hyperlink" Target="https://materiel-aquatique.com/produit/juwel-bioplus-fine-l-mousse-filtrante-bioflow-l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materiel-aquatique.com/produit/juwel-bioplus-coarse-l-mousse-filtrante-bioflow-l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materiel-aquatique.com/produit/juwel-nitrax-l-mousse-anti-nitrates-pour-bioflow-l-6-0/" TargetMode="External"/><Relationship Id="rId9" Type="http://schemas.openxmlformats.org/officeDocument/2006/relationships/hyperlink" Target="https://materiel-aquatique.com/produit/juwel-cirax-l-granules-filtrants-filtre-biolflow-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4"/>
  <sheetViews>
    <sheetView showGridLines="0" tabSelected="1" workbookViewId="0">
      <selection activeCell="B6" sqref="B6"/>
    </sheetView>
  </sheetViews>
  <sheetFormatPr baseColWidth="10" defaultRowHeight="15" x14ac:dyDescent="0.25"/>
  <cols>
    <col min="1" max="1" width="24.140625" style="11" bestFit="1" customWidth="1"/>
    <col min="2" max="10" width="25.7109375" style="11" customWidth="1"/>
    <col min="11" max="16384" width="11.42578125" style="11"/>
  </cols>
  <sheetData>
    <row r="1" spans="1:10" ht="39.75" customHeight="1" thickBot="1" x14ac:dyDescent="0.3">
      <c r="A1" s="1" t="s">
        <v>0</v>
      </c>
      <c r="B1" s="2">
        <v>1</v>
      </c>
      <c r="C1" s="3">
        <v>2</v>
      </c>
      <c r="D1" s="4">
        <v>3</v>
      </c>
      <c r="E1" s="5">
        <v>4</v>
      </c>
      <c r="F1" s="6">
        <v>5</v>
      </c>
      <c r="G1" s="7">
        <v>6</v>
      </c>
      <c r="H1" s="8">
        <v>7</v>
      </c>
      <c r="I1" s="9"/>
      <c r="J1" s="10"/>
    </row>
    <row r="2" spans="1:10" s="22" customFormat="1" ht="111" customHeight="1" x14ac:dyDescent="0.25">
      <c r="A2" s="12" t="s">
        <v>1</v>
      </c>
      <c r="B2" s="13" t="s">
        <v>2</v>
      </c>
      <c r="C2" s="14" t="s">
        <v>3</v>
      </c>
      <c r="D2" s="15" t="s">
        <v>4</v>
      </c>
      <c r="E2" s="16" t="s">
        <v>5</v>
      </c>
      <c r="F2" s="17" t="s">
        <v>6</v>
      </c>
      <c r="G2" s="18" t="s">
        <v>7</v>
      </c>
      <c r="H2" s="19" t="s">
        <v>8</v>
      </c>
      <c r="I2" s="20" t="s">
        <v>9</v>
      </c>
      <c r="J2" s="21" t="s">
        <v>10</v>
      </c>
    </row>
    <row r="3" spans="1:10" s="22" customFormat="1" ht="22.5" customHeight="1" thickBot="1" x14ac:dyDescent="0.3">
      <c r="A3" s="1" t="s">
        <v>11</v>
      </c>
      <c r="B3" s="23" t="s">
        <v>12</v>
      </c>
      <c r="C3" s="24" t="s">
        <v>13</v>
      </c>
      <c r="D3" s="25">
        <v>60</v>
      </c>
      <c r="E3" s="26" t="s">
        <v>14</v>
      </c>
      <c r="F3" s="27" t="s">
        <v>15</v>
      </c>
      <c r="G3" s="28" t="s">
        <v>16</v>
      </c>
      <c r="H3" s="29" t="s">
        <v>17</v>
      </c>
      <c r="I3" s="30" t="s">
        <v>15</v>
      </c>
      <c r="J3" s="31" t="s">
        <v>18</v>
      </c>
    </row>
    <row r="4" spans="1:10" ht="35.1" customHeight="1" thickBot="1" x14ac:dyDescent="0.3">
      <c r="A4" s="32" t="s">
        <v>19</v>
      </c>
      <c r="B4" s="33">
        <v>45468</v>
      </c>
      <c r="C4" s="33">
        <v>45468</v>
      </c>
      <c r="D4" s="33">
        <v>45468</v>
      </c>
      <c r="E4" s="33">
        <v>45468</v>
      </c>
      <c r="F4" s="33">
        <v>45468</v>
      </c>
      <c r="G4" s="33">
        <v>45468</v>
      </c>
      <c r="H4" s="33">
        <v>45468</v>
      </c>
      <c r="I4" s="33">
        <v>45468</v>
      </c>
      <c r="J4" s="34">
        <v>45468</v>
      </c>
    </row>
    <row r="5" spans="1:10" ht="27" thickBot="1" x14ac:dyDescent="0.3">
      <c r="A5" s="35" t="s">
        <v>20</v>
      </c>
      <c r="B5" s="36" t="str">
        <f ca="1">IF(B6-TODAY()&lt;0,"Retard de " &amp; TODAY()-B6 &amp; " jours",B6-TODAY() &amp; " jours restants")</f>
        <v>6 jours restants</v>
      </c>
      <c r="C5" s="36" t="str">
        <f t="shared" ref="C5:J5" ca="1" si="0">IF(C6-TODAY()&lt;0,"Retard de " &amp; TODAY()-C6 &amp; " jours",C6-TODAY() &amp; " jours restants")</f>
        <v>28 jours restants</v>
      </c>
      <c r="D5" s="36" t="str">
        <f t="shared" ca="1" si="0"/>
        <v>59 jours restants</v>
      </c>
      <c r="E5" s="36" t="str">
        <f t="shared" ca="1" si="0"/>
        <v>59 jours restants</v>
      </c>
      <c r="F5" s="36" t="str">
        <f t="shared" ca="1" si="0"/>
        <v>90 jours restants</v>
      </c>
      <c r="G5" s="36" t="str">
        <f t="shared" ca="1" si="0"/>
        <v>363 jours restants</v>
      </c>
      <c r="H5" s="36" t="str">
        <f t="shared" ca="1" si="0"/>
        <v>271 jours restants</v>
      </c>
      <c r="I5" s="36" t="str">
        <f t="shared" ca="1" si="0"/>
        <v>90 jours restants</v>
      </c>
      <c r="J5" s="36" t="str">
        <f t="shared" ca="1" si="0"/>
        <v>13 jours restants</v>
      </c>
    </row>
    <row r="6" spans="1:10" ht="35.1" customHeight="1" thickBot="1" x14ac:dyDescent="0.3">
      <c r="A6" s="37" t="s">
        <v>21</v>
      </c>
      <c r="B6" s="38">
        <f>B4+8</f>
        <v>45476</v>
      </c>
      <c r="C6" s="38">
        <f>EDATE(C4,1)</f>
        <v>45498</v>
      </c>
      <c r="D6" s="38">
        <f>EDATE(D4,2)</f>
        <v>45529</v>
      </c>
      <c r="E6" s="38">
        <f>EDATE(E4,2)</f>
        <v>45529</v>
      </c>
      <c r="F6" s="38">
        <f>EDATE(F4,3)</f>
        <v>45560</v>
      </c>
      <c r="G6" s="38">
        <f>EDATE(G4,12)</f>
        <v>45833</v>
      </c>
      <c r="H6" s="38">
        <f>EDATE(H4,9)</f>
        <v>45741</v>
      </c>
      <c r="I6" s="38">
        <f>EDATE(I4,3)</f>
        <v>45560</v>
      </c>
      <c r="J6" s="39">
        <f>J4+15</f>
        <v>45483</v>
      </c>
    </row>
    <row r="7" spans="1:10" ht="33" customHeight="1" thickBot="1" x14ac:dyDescent="0.3">
      <c r="A7" s="40" t="s">
        <v>22</v>
      </c>
      <c r="B7" s="41">
        <v>5</v>
      </c>
      <c r="C7" s="41">
        <v>2</v>
      </c>
      <c r="D7" s="41">
        <v>1</v>
      </c>
      <c r="E7" s="41">
        <v>2</v>
      </c>
      <c r="F7" s="41">
        <v>2</v>
      </c>
      <c r="G7" s="41">
        <v>1</v>
      </c>
      <c r="H7" s="41">
        <v>2</v>
      </c>
      <c r="I7" s="41">
        <v>0</v>
      </c>
      <c r="J7" s="41">
        <v>0</v>
      </c>
    </row>
    <row r="8" spans="1:10" ht="33" customHeight="1" thickBot="1" x14ac:dyDescent="0.3">
      <c r="A8" s="42" t="s">
        <v>23</v>
      </c>
      <c r="B8" s="38">
        <f>IF(B7&lt;6,B6+15,"")</f>
        <v>45491</v>
      </c>
      <c r="C8" s="38" t="str">
        <f>IF(C7&lt;2,C6+15,"")</f>
        <v/>
      </c>
      <c r="D8" s="38" t="str">
        <f>IF(D7&lt;1,D6+15,"")</f>
        <v/>
      </c>
      <c r="E8" s="38" t="str">
        <f t="shared" ref="E8:F8" si="1">IF(E7&lt;2,E6+15,"")</f>
        <v/>
      </c>
      <c r="F8" s="38" t="str">
        <f t="shared" si="1"/>
        <v/>
      </c>
      <c r="G8" s="38" t="str">
        <f>IF(G7&lt;1,G6+15,"")</f>
        <v/>
      </c>
      <c r="H8" s="38" t="str">
        <f>IF(H7&lt;2,H6+15,"")</f>
        <v/>
      </c>
      <c r="I8" s="43" t="e">
        <f>IF(I7&lt;1,(I6+I3)-15,"")</f>
        <v>#VALUE!</v>
      </c>
      <c r="J8" s="43">
        <f>IF(J7&lt;1,J6+15,"")</f>
        <v>45498</v>
      </c>
    </row>
    <row r="9" spans="1:10" ht="16.5" thickBot="1" x14ac:dyDescent="0.3">
      <c r="A9" s="40" t="s">
        <v>24</v>
      </c>
      <c r="B9" s="44" t="s">
        <v>25</v>
      </c>
      <c r="C9" s="44" t="s">
        <v>26</v>
      </c>
      <c r="D9" s="44" t="s">
        <v>27</v>
      </c>
      <c r="E9" s="44" t="s">
        <v>28</v>
      </c>
      <c r="F9" s="44" t="s">
        <v>29</v>
      </c>
      <c r="G9" s="44" t="s">
        <v>30</v>
      </c>
      <c r="H9" s="44" t="s">
        <v>31</v>
      </c>
      <c r="I9" s="44" t="s">
        <v>32</v>
      </c>
      <c r="J9" s="44" t="s">
        <v>33</v>
      </c>
    </row>
    <row r="13" spans="1:10" x14ac:dyDescent="0.25">
      <c r="C13" s="45"/>
      <c r="D13" s="46" t="s">
        <v>34</v>
      </c>
      <c r="E13" s="47">
        <v>45468</v>
      </c>
    </row>
    <row r="14" spans="1:10" x14ac:dyDescent="0.25">
      <c r="I14" s="48"/>
    </row>
  </sheetData>
  <conditionalFormatting sqref="B6">
    <cfRule type="cellIs" dxfId="0" priority="1" operator="lessThan">
      <formula>"aujourdhui()"</formula>
    </cfRule>
  </conditionalFormatting>
  <hyperlinks>
    <hyperlink ref="B9" r:id="rId1" display="https://materiel-aquatique.com/produit/juwel-ouate-filtrante-biopad-l-filtre-bioflow-l/"/>
    <hyperlink ref="C9" r:id="rId2" display="https://materiel-aquatique.com/produit/juwel-biocarb-l-mousse-de-charbon-x2-bioflow-l-6-0/"/>
    <hyperlink ref="D9" r:id="rId3" display="https://materiel-aquatique.com/produit/juwel-carbax-l-charbon-actif-filtre-biolflow-l/"/>
    <hyperlink ref="E9" r:id="rId4" display="https://materiel-aquatique.com/produit/juwel-nitrax-l-mousse-anti-nitrates-pour-bioflow-l-6-0/"/>
    <hyperlink ref="F9" r:id="rId5" display="https://materiel-aquatique.com/produit/juwel-bioplus-coarse-l-mousse-filtrante-bioflow-l/"/>
    <hyperlink ref="H9" r:id="rId6" display="https://materiel-aquatique.com/produit/juwel-bioplus-fine-l-mousse-filtrante-bioflow-l/"/>
    <hyperlink ref="I9" r:id="rId7" display="https://materiel-aquatique.com/produit/juwel-amorax-l-filtre-bioflow-l/"/>
    <hyperlink ref="J9" r:id="rId8" display="https://materiel-aquatique.com/produit/juwel-phorax-l-filtre-bioflow-l/"/>
    <hyperlink ref="G9" r:id="rId9" display="https://materiel-aquatique.com/produit/juwel-cirax-l-granules-filtrants-filtre-biolflow-l/"/>
  </hyperlinks>
  <pageMargins left="0.7" right="0.7" top="0.75" bottom="0.75" header="0.3" footer="0.3"/>
  <pageSetup paperSize="9" orientation="portrait" horizontalDpi="0" verticalDpi="0" r:id="rId10"/>
  <drawing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Gestion filtres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dcterms:created xsi:type="dcterms:W3CDTF">2024-06-27T15:57:04Z</dcterms:created>
  <dcterms:modified xsi:type="dcterms:W3CDTF">2024-06-27T15:57:23Z</dcterms:modified>
</cp:coreProperties>
</file>